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24240" windowHeight="12600"/>
  </bookViews>
  <sheets>
    <sheet name="modificat 03,03" sheetId="1" r:id="rId1"/>
  </sheets>
  <definedNames>
    <definedName name="_Toc433878666" localSheetId="0">'modificat 03,03'!$A$1</definedName>
    <definedName name="Buget" localSheetId="0">'modificat 03,03'!$A$2</definedName>
  </definedNames>
  <calcPr calcId="145621"/>
</workbook>
</file>

<file path=xl/calcChain.xml><?xml version="1.0" encoding="utf-8"?>
<calcChain xmlns="http://schemas.openxmlformats.org/spreadsheetml/2006/main">
  <c r="C39" i="1" l="1"/>
  <c r="F38" i="1"/>
  <c r="D38" i="1"/>
  <c r="G38" i="1" s="1"/>
  <c r="G39" i="1" s="1"/>
  <c r="K36" i="1"/>
  <c r="J36" i="1"/>
  <c r="I36" i="1"/>
  <c r="G35" i="1"/>
  <c r="D35" i="1" s="1"/>
  <c r="E35" i="1" s="1"/>
  <c r="C35" i="1"/>
  <c r="G34" i="1"/>
  <c r="D34" i="1" s="1"/>
  <c r="C34" i="1"/>
  <c r="F33" i="1"/>
  <c r="D33" i="1"/>
  <c r="G33" i="1" s="1"/>
  <c r="D30" i="1"/>
  <c r="G30" i="1" s="1"/>
  <c r="C30" i="1"/>
  <c r="E30" i="1" s="1"/>
  <c r="F29" i="1"/>
  <c r="H29" i="1" s="1"/>
  <c r="E29" i="1"/>
  <c r="D29" i="1"/>
  <c r="F28" i="1"/>
  <c r="D28" i="1"/>
  <c r="G28" i="1" s="1"/>
  <c r="H28" i="1" s="1"/>
  <c r="F27" i="1"/>
  <c r="D27" i="1"/>
  <c r="G27" i="1" s="1"/>
  <c r="C26" i="1"/>
  <c r="D26" i="1" s="1"/>
  <c r="F23" i="1"/>
  <c r="C23" i="1"/>
  <c r="I23" i="1" s="1"/>
  <c r="J22" i="1"/>
  <c r="K22" i="1" s="1"/>
  <c r="G22" i="1"/>
  <c r="H22" i="1" s="1"/>
  <c r="F22" i="1"/>
  <c r="D22" i="1"/>
  <c r="E22" i="1" s="1"/>
  <c r="F21" i="1"/>
  <c r="D21" i="1"/>
  <c r="E21" i="1" s="1"/>
  <c r="K19" i="1"/>
  <c r="K18" i="1"/>
  <c r="F18" i="1"/>
  <c r="D18" i="1"/>
  <c r="G18" i="1" s="1"/>
  <c r="K17" i="1"/>
  <c r="F17" i="1"/>
  <c r="D17" i="1"/>
  <c r="G17" i="1" s="1"/>
  <c r="K16" i="1"/>
  <c r="F16" i="1"/>
  <c r="D16" i="1"/>
  <c r="G16" i="1" s="1"/>
  <c r="K15" i="1"/>
  <c r="G15" i="1"/>
  <c r="H15" i="1" s="1"/>
  <c r="C15" i="1"/>
  <c r="D15" i="1" s="1"/>
  <c r="K14" i="1"/>
  <c r="G14" i="1"/>
  <c r="H14" i="1" s="1"/>
  <c r="D14" i="1"/>
  <c r="C14" i="1"/>
  <c r="I12" i="1"/>
  <c r="C12" i="1"/>
  <c r="J11" i="1"/>
  <c r="J12" i="1" s="1"/>
  <c r="I11" i="1"/>
  <c r="F11" i="1"/>
  <c r="K9" i="1"/>
  <c r="G9" i="1"/>
  <c r="C9" i="1"/>
  <c r="K8" i="1"/>
  <c r="G8" i="1"/>
  <c r="H8" i="1" s="1"/>
  <c r="C8" i="1"/>
  <c r="K7" i="1"/>
  <c r="G7" i="1"/>
  <c r="D7" i="1" s="1"/>
  <c r="C7" i="1"/>
  <c r="E16" i="1" l="1"/>
  <c r="E17" i="1"/>
  <c r="H38" i="1"/>
  <c r="H39" i="1" s="1"/>
  <c r="E33" i="1"/>
  <c r="H17" i="1"/>
  <c r="H33" i="1"/>
  <c r="H34" i="1"/>
  <c r="E27" i="1"/>
  <c r="D19" i="1"/>
  <c r="G19" i="1" s="1"/>
  <c r="H27" i="1"/>
  <c r="H26" i="1" s="1"/>
  <c r="H31" i="1" s="1"/>
  <c r="D36" i="1"/>
  <c r="G36" i="1" s="1"/>
  <c r="L23" i="1"/>
  <c r="J23" i="1"/>
  <c r="J24" i="1" s="1"/>
  <c r="J42" i="1" s="1"/>
  <c r="I24" i="1"/>
  <c r="H7" i="1"/>
  <c r="E7" i="1"/>
  <c r="K11" i="1"/>
  <c r="K12" i="1" s="1"/>
  <c r="E15" i="1"/>
  <c r="H16" i="1"/>
  <c r="G23" i="1"/>
  <c r="F30" i="1"/>
  <c r="H30" i="1" s="1"/>
  <c r="H35" i="1"/>
  <c r="E14" i="1"/>
  <c r="F24" i="1"/>
  <c r="G24" i="1" s="1"/>
  <c r="H23" i="1"/>
  <c r="I42" i="1"/>
  <c r="E38" i="1"/>
  <c r="E39" i="1" s="1"/>
  <c r="C19" i="1"/>
  <c r="F19" i="1" s="1"/>
  <c r="G11" i="1"/>
  <c r="D11" i="1" s="1"/>
  <c r="D12" i="1" s="1"/>
  <c r="E18" i="1"/>
  <c r="H18" i="1" s="1"/>
  <c r="E28" i="1"/>
  <c r="D31" i="1"/>
  <c r="G31" i="1" s="1"/>
  <c r="G26" i="1"/>
  <c r="C42" i="1"/>
  <c r="E34" i="1"/>
  <c r="E36" i="1" s="1"/>
  <c r="H9" i="1"/>
  <c r="G21" i="1"/>
  <c r="H21" i="1" s="1"/>
  <c r="F39" i="1"/>
  <c r="D9" i="1"/>
  <c r="E9" i="1" s="1"/>
  <c r="D23" i="1"/>
  <c r="E23" i="1" s="1"/>
  <c r="D39" i="1"/>
  <c r="F12" i="1"/>
  <c r="C24" i="1"/>
  <c r="F26" i="1"/>
  <c r="C31" i="1"/>
  <c r="D8" i="1"/>
  <c r="E8" i="1" s="1"/>
  <c r="E26" i="1"/>
  <c r="E31" i="1" s="1"/>
  <c r="C36" i="1"/>
  <c r="F36" i="1" s="1"/>
  <c r="M23" i="1" l="1"/>
  <c r="H24" i="1"/>
  <c r="H19" i="1"/>
  <c r="E11" i="1"/>
  <c r="E12" i="1" s="1"/>
  <c r="G12" i="1"/>
  <c r="G42" i="1" s="1"/>
  <c r="H36" i="1"/>
  <c r="K23" i="1"/>
  <c r="K24" i="1" s="1"/>
  <c r="K42" i="1" s="1"/>
  <c r="E19" i="1"/>
  <c r="H11" i="1"/>
  <c r="H12" i="1" s="1"/>
  <c r="H42" i="1" s="1"/>
  <c r="D24" i="1"/>
  <c r="E24" i="1" s="1"/>
  <c r="E42" i="1" s="1"/>
  <c r="F31" i="1"/>
  <c r="F42" i="1" s="1"/>
  <c r="N23" i="1" l="1"/>
  <c r="D42" i="1"/>
</calcChain>
</file>

<file path=xl/sharedStrings.xml><?xml version="1.0" encoding="utf-8"?>
<sst xmlns="http://schemas.openxmlformats.org/spreadsheetml/2006/main" count="86" uniqueCount="58">
  <si>
    <t>04,03,2020</t>
  </si>
  <si>
    <t>ORA15</t>
  </si>
  <si>
    <t>Ajutor de stat</t>
  </si>
  <si>
    <t>Cost Total fără TVA</t>
  </si>
  <si>
    <t>TVA</t>
  </si>
  <si>
    <t>Cost total</t>
  </si>
  <si>
    <t>Valoare eligibilă fără TVA</t>
  </si>
  <si>
    <t>TVA eligibilă</t>
  </si>
  <si>
    <t>Total eligibil</t>
  </si>
  <si>
    <t>Valoare neeligibilă fără TVA</t>
  </si>
  <si>
    <t>Valoare TVA neeligibilă</t>
  </si>
  <si>
    <t>Total neeligibil</t>
  </si>
  <si>
    <t>DA/NU</t>
  </si>
  <si>
    <t>4=2+3</t>
  </si>
  <si>
    <t>7=5+6</t>
  </si>
  <si>
    <t>10=8+9</t>
  </si>
  <si>
    <t>2=5+8</t>
  </si>
  <si>
    <t>3=6+9</t>
  </si>
  <si>
    <t>Capitolul 1 - Cheltuieli pentru amenajarea terenului</t>
  </si>
  <si>
    <t>1.1 cheltuieli pentru amenajarea terenului</t>
  </si>
  <si>
    <t>NU</t>
  </si>
  <si>
    <t>1.2 cheltuieli cu amenajări pentru protecţia mediului şi aducerea la starea iniţială</t>
  </si>
  <si>
    <t>Total Capitol 1</t>
  </si>
  <si>
    <t>Capitolul 2 - Cheltuieli pentru asigurarea utilităţilor necesare obiectivului</t>
  </si>
  <si>
    <t>2.1 Cheltuieli pentru asigurarea utilităţilor necesare obiectivului</t>
  </si>
  <si>
    <t>Total Capitol 2</t>
  </si>
  <si>
    <t>Capitolul 3 - Cheltuieli pentru proiectare și asistență tehnică</t>
  </si>
  <si>
    <t>3.1 Studii de teren (cercetare arheologică, geotehnice, topografice, hidrologice, hidrogeotehnice, fotogrammetrice, topografice si de stabilire a terenului)</t>
  </si>
  <si>
    <t>3.2 Taxe pentru obținerea  de avize, acorduri și autorizații</t>
  </si>
  <si>
    <t>3.3 Proiectare și inginerie</t>
  </si>
  <si>
    <t xml:space="preserve">3.4 Consultanță </t>
  </si>
  <si>
    <t xml:space="preserve">3.5. Asistență tehnică </t>
  </si>
  <si>
    <t>Total Capitol 3</t>
  </si>
  <si>
    <t>Capitolul 4 - Cheltuieli pentru investiția de bază</t>
  </si>
  <si>
    <t>4.1 Construcții și instalații</t>
  </si>
  <si>
    <t>4.2. Dotări  (utilaje cu  şi fără montaj, dotări)</t>
  </si>
  <si>
    <t>NEE fara TVA</t>
  </si>
  <si>
    <t>Nee cu TVA</t>
  </si>
  <si>
    <t>4.3 Investiţie conexă investiţiei de bază</t>
  </si>
  <si>
    <t>Total Capitol 4</t>
  </si>
  <si>
    <t>Capitol 5 -  Cheltuieli cu organizarea de şantier</t>
  </si>
  <si>
    <t>5.1. Organizare de şantier</t>
  </si>
  <si>
    <t>5.1.1 cheltuieli pentru lucrări de construcții și instalații aferente organizării de șantier</t>
  </si>
  <si>
    <t>5.1.2 cheltuieli conexe organizării de șantier</t>
  </si>
  <si>
    <t>5.2 Cheltuieli pentru comisioane, cote, taxe</t>
  </si>
  <si>
    <t>5.3.  Cheltuieli diverse si neprevazute</t>
  </si>
  <si>
    <t>Total Capitol 5</t>
  </si>
  <si>
    <t>Capitolul 6 Cheltuieli de informare și publicitate</t>
  </si>
  <si>
    <t>6.1 Cheltuieli de informare și publicitate pentru proiect, care rezultă din obligațiile beneficiarului</t>
  </si>
  <si>
    <t>6.2 Cheltuieli de marketing şi promovare a obiectivului finanţat</t>
  </si>
  <si>
    <t>6.3 Cheltuieli pentru digitizarea obiectivului de patrimoniu</t>
  </si>
  <si>
    <t>Total Capitol 6</t>
  </si>
  <si>
    <t>Capitolul 7 Cheltuieli cu activitatea de audit financiar extern</t>
  </si>
  <si>
    <t>7.1 Cheltuieli cu auditul pentru proiect</t>
  </si>
  <si>
    <t>Total Capitol 7</t>
  </si>
  <si>
    <t> Total general</t>
  </si>
  <si>
    <r>
      <t>8.1.</t>
    </r>
    <r>
      <rPr>
        <b/>
        <sz val="7"/>
        <color indexed="8"/>
        <rFont val="Times New Roman"/>
        <family val="1"/>
        <charset val="238"/>
      </rPr>
      <t xml:space="preserve">        </t>
    </r>
    <r>
      <rPr>
        <b/>
        <sz val="11"/>
        <color indexed="8"/>
        <rFont val="Trebuchet MS"/>
        <family val="2"/>
        <charset val="238"/>
      </rPr>
      <t>Bugetul proiectului                                                            (Anexa nr.3 la HCJ .NR185/27.07.2017)</t>
    </r>
  </si>
  <si>
    <r>
      <t>8.</t>
    </r>
    <r>
      <rPr>
        <b/>
        <sz val="7"/>
        <color indexed="8"/>
        <rFont val="Times New Roman"/>
        <family val="1"/>
        <charset val="238"/>
      </rPr>
      <t xml:space="preserve">   </t>
    </r>
    <r>
      <rPr>
        <b/>
        <sz val="11"/>
        <color indexed="8"/>
        <rFont val="Trebuchet MS"/>
        <family val="2"/>
        <charset val="238"/>
      </rPr>
      <t>FINANŢAREA PROIECTULUI                                                                                             Anexa nr.2 la HOT. NR……………………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</si>
</sst>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Trebuchet MS"/>
      <family val="2"/>
      <charset val="238"/>
    </font>
    <font>
      <b/>
      <sz val="7"/>
      <color indexed="8"/>
      <name val="Times New Roman"/>
      <family val="1"/>
      <charset val="238"/>
    </font>
    <font>
      <b/>
      <sz val="11"/>
      <color indexed="8"/>
      <name val="Trebuchet MS"/>
      <family val="2"/>
      <charset val="238"/>
    </font>
    <font>
      <sz val="8"/>
      <color rgb="FF000000"/>
      <name val="Trebuchet MS"/>
      <family val="2"/>
      <charset val="238"/>
    </font>
    <font>
      <b/>
      <sz val="8"/>
      <color rgb="FF000000"/>
      <name val="Trebuchet MS"/>
      <family val="2"/>
      <charset val="238"/>
    </font>
    <font>
      <b/>
      <sz val="10"/>
      <color theme="1"/>
      <name val="Trebuchet MS"/>
      <family val="2"/>
      <charset val="238"/>
    </font>
    <font>
      <b/>
      <sz val="10"/>
      <color rgb="FF000000"/>
      <name val="Trebuchet MS"/>
      <family val="2"/>
      <charset val="238"/>
    </font>
    <font>
      <sz val="10"/>
      <color theme="1"/>
      <name val="Trebuchet MS"/>
      <family val="2"/>
      <charset val="238"/>
    </font>
    <font>
      <sz val="10"/>
      <color rgb="FF000000"/>
      <name val="Trebuchet MS"/>
      <family val="2"/>
      <charset val="238"/>
    </font>
    <font>
      <sz val="8"/>
      <color theme="1"/>
      <name val="Trebuchet MS"/>
      <family val="2"/>
      <charset val="238"/>
    </font>
    <font>
      <sz val="8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CD5B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9" fontId="0" fillId="0" borderId="0" xfId="0" applyNumberFormat="1"/>
    <xf numFmtId="0" fontId="0" fillId="0" borderId="0" xfId="0" applyBorder="1"/>
    <xf numFmtId="0" fontId="6" fillId="0" borderId="3" xfId="0" applyFont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6" fillId="0" borderId="5" xfId="0" applyFont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4" fontId="8" fillId="0" borderId="0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9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5" fillId="0" borderId="4" xfId="0" applyFont="1" applyBorder="1"/>
    <xf numFmtId="4" fontId="5" fillId="0" borderId="5" xfId="0" applyNumberFormat="1" applyFont="1" applyBorder="1"/>
    <xf numFmtId="4" fontId="5" fillId="0" borderId="5" xfId="0" applyNumberFormat="1" applyFont="1" applyBorder="1" applyAlignment="1">
      <alignment horizontal="right"/>
    </xf>
    <xf numFmtId="0" fontId="5" fillId="0" borderId="4" xfId="0" applyFont="1" applyBorder="1" applyAlignment="1">
      <alignment vertical="top" wrapText="1"/>
    </xf>
    <xf numFmtId="0" fontId="11" fillId="3" borderId="4" xfId="0" applyFont="1" applyFill="1" applyBorder="1" applyAlignment="1">
      <alignment wrapText="1"/>
    </xf>
    <xf numFmtId="0" fontId="5" fillId="6" borderId="5" xfId="0" applyFont="1" applyFill="1" applyBorder="1" applyAlignment="1">
      <alignment horizontal="center"/>
    </xf>
    <xf numFmtId="4" fontId="5" fillId="6" borderId="5" xfId="0" applyNumberFormat="1" applyFont="1" applyFill="1" applyBorder="1"/>
    <xf numFmtId="4" fontId="5" fillId="6" borderId="5" xfId="0" applyNumberFormat="1" applyFont="1" applyFill="1" applyBorder="1" applyAlignment="1">
      <alignment horizontal="right"/>
    </xf>
    <xf numFmtId="4" fontId="11" fillId="6" borderId="5" xfId="0" applyNumberFormat="1" applyFont="1" applyFill="1" applyBorder="1"/>
    <xf numFmtId="0" fontId="7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12" fillId="0" borderId="4" xfId="0" applyFont="1" applyBorder="1" applyAlignment="1">
      <alignment wrapText="1"/>
    </xf>
    <xf numFmtId="4" fontId="12" fillId="0" borderId="5" xfId="0" applyNumberFormat="1" applyFont="1" applyBorder="1" applyAlignment="1">
      <alignment horizontal="right"/>
    </xf>
    <xf numFmtId="4" fontId="12" fillId="0" borderId="5" xfId="0" applyNumberFormat="1" applyFont="1" applyBorder="1"/>
    <xf numFmtId="0" fontId="5" fillId="3" borderId="4" xfId="0" applyFont="1" applyFill="1" applyBorder="1"/>
    <xf numFmtId="0" fontId="5" fillId="0" borderId="4" xfId="0" applyFont="1" applyBorder="1" applyAlignment="1">
      <alignment wrapText="1"/>
    </xf>
    <xf numFmtId="4" fontId="0" fillId="0" borderId="0" xfId="0" applyNumberFormat="1"/>
    <xf numFmtId="0" fontId="12" fillId="0" borderId="4" xfId="0" applyFont="1" applyBorder="1"/>
    <xf numFmtId="0" fontId="12" fillId="3" borderId="4" xfId="0" applyFont="1" applyFill="1" applyBorder="1"/>
    <xf numFmtId="0" fontId="12" fillId="6" borderId="5" xfId="0" applyFont="1" applyFill="1" applyBorder="1" applyAlignment="1">
      <alignment horizontal="center"/>
    </xf>
    <xf numFmtId="4" fontId="12" fillId="6" borderId="5" xfId="0" applyNumberFormat="1" applyFont="1" applyFill="1" applyBorder="1"/>
    <xf numFmtId="4" fontId="12" fillId="6" borderId="5" xfId="0" applyNumberFormat="1" applyFont="1" applyFill="1" applyBorder="1" applyAlignment="1">
      <alignment horizontal="right"/>
    </xf>
    <xf numFmtId="0" fontId="12" fillId="0" borderId="5" xfId="0" applyFont="1" applyBorder="1" applyAlignment="1">
      <alignment horizontal="center"/>
    </xf>
    <xf numFmtId="0" fontId="0" fillId="8" borderId="0" xfId="0" applyFill="1"/>
    <xf numFmtId="4" fontId="0" fillId="8" borderId="0" xfId="0" applyNumberFormat="1" applyFill="1"/>
    <xf numFmtId="4" fontId="14" fillId="0" borderId="5" xfId="0" applyNumberFormat="1" applyFont="1" applyBorder="1"/>
    <xf numFmtId="4" fontId="12" fillId="9" borderId="5" xfId="0" applyNumberFormat="1" applyFont="1" applyFill="1" applyBorder="1"/>
    <xf numFmtId="4" fontId="12" fillId="9" borderId="5" xfId="0" applyNumberFormat="1" applyFont="1" applyFill="1" applyBorder="1" applyAlignment="1">
      <alignment horizontal="right"/>
    </xf>
    <xf numFmtId="4" fontId="15" fillId="0" borderId="0" xfId="0" applyNumberFormat="1" applyFont="1"/>
    <xf numFmtId="4" fontId="12" fillId="3" borderId="5" xfId="0" applyNumberFormat="1" applyFont="1" applyFill="1" applyBorder="1" applyAlignment="1">
      <alignment horizontal="right"/>
    </xf>
    <xf numFmtId="0" fontId="12" fillId="10" borderId="4" xfId="0" applyFont="1" applyFill="1" applyBorder="1" applyAlignment="1">
      <alignment wrapText="1"/>
    </xf>
    <xf numFmtId="4" fontId="12" fillId="10" borderId="5" xfId="0" applyNumberFormat="1" applyFont="1" applyFill="1" applyBorder="1"/>
    <xf numFmtId="4" fontId="1" fillId="0" borderId="0" xfId="0" applyNumberFormat="1" applyFont="1"/>
    <xf numFmtId="0" fontId="1" fillId="0" borderId="0" xfId="0" applyFont="1"/>
    <xf numFmtId="0" fontId="12" fillId="10" borderId="4" xfId="0" applyFont="1" applyFill="1" applyBorder="1"/>
    <xf numFmtId="0" fontId="5" fillId="0" borderId="5" xfId="0" applyFont="1" applyBorder="1"/>
    <xf numFmtId="0" fontId="6" fillId="11" borderId="4" xfId="0" applyFont="1" applyFill="1" applyBorder="1"/>
    <xf numFmtId="0" fontId="6" fillId="11" borderId="5" xfId="0" applyFont="1" applyFill="1" applyBorder="1" applyAlignment="1">
      <alignment horizontal="right"/>
    </xf>
    <xf numFmtId="4" fontId="13" fillId="0" borderId="5" xfId="0" applyNumberFormat="1" applyFont="1" applyFill="1" applyBorder="1" applyAlignment="1">
      <alignment horizontal="right"/>
    </xf>
    <xf numFmtId="4" fontId="6" fillId="11" borderId="5" xfId="0" applyNumberFormat="1" applyFont="1" applyFill="1" applyBorder="1" applyAlignment="1">
      <alignment horizontal="right"/>
    </xf>
    <xf numFmtId="4" fontId="6" fillId="11" borderId="8" xfId="0" applyNumberFormat="1" applyFont="1" applyFill="1" applyBorder="1" applyAlignment="1">
      <alignment horizontal="right"/>
    </xf>
    <xf numFmtId="4" fontId="16" fillId="0" borderId="0" xfId="0" applyNumberFormat="1" applyFont="1"/>
    <xf numFmtId="0" fontId="15" fillId="0" borderId="0" xfId="0" applyNumberFormat="1" applyFont="1"/>
    <xf numFmtId="0" fontId="13" fillId="5" borderId="6" xfId="0" applyFont="1" applyFill="1" applyBorder="1"/>
    <xf numFmtId="0" fontId="13" fillId="5" borderId="7" xfId="0" applyFont="1" applyFill="1" applyBorder="1"/>
    <xf numFmtId="0" fontId="13" fillId="5" borderId="3" xfId="0" applyFont="1" applyFill="1" applyBorder="1"/>
    <xf numFmtId="0" fontId="6" fillId="5" borderId="6" xfId="0" applyFont="1" applyFill="1" applyBorder="1"/>
    <xf numFmtId="0" fontId="6" fillId="5" borderId="7" xfId="0" applyFont="1" applyFill="1" applyBorder="1"/>
    <xf numFmtId="0" fontId="6" fillId="5" borderId="3" xfId="0" applyFont="1" applyFill="1" applyBorder="1"/>
    <xf numFmtId="0" fontId="2" fillId="0" borderId="0" xfId="0" applyFont="1" applyAlignment="1">
      <alignment horizontal="justify"/>
    </xf>
    <xf numFmtId="0" fontId="2" fillId="0" borderId="1" xfId="0" applyFont="1" applyBorder="1" applyAlignment="1">
      <alignment horizontal="left" indent="13"/>
    </xf>
    <xf numFmtId="0" fontId="5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6" fillId="7" borderId="6" xfId="0" applyFont="1" applyFill="1" applyBorder="1" applyAlignment="1">
      <alignment wrapText="1"/>
    </xf>
    <xf numFmtId="0" fontId="6" fillId="7" borderId="7" xfId="0" applyFont="1" applyFill="1" applyBorder="1" applyAlignment="1">
      <alignment wrapText="1"/>
    </xf>
    <xf numFmtId="0" fontId="6" fillId="7" borderId="3" xfId="0" applyFont="1" applyFill="1" applyBorder="1" applyAlignment="1">
      <alignment wrapText="1"/>
    </xf>
    <xf numFmtId="0" fontId="6" fillId="5" borderId="6" xfId="0" applyFont="1" applyFill="1" applyBorder="1" applyAlignment="1">
      <alignment wrapText="1"/>
    </xf>
    <xf numFmtId="0" fontId="6" fillId="5" borderId="7" xfId="0" applyFont="1" applyFill="1" applyBorder="1" applyAlignment="1">
      <alignment wrapText="1"/>
    </xf>
    <xf numFmtId="0" fontId="6" fillId="5" borderId="3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abSelected="1" zoomScaleNormal="100" workbookViewId="0">
      <pane ySplit="5" topLeftCell="A6" activePane="bottomLeft" state="frozen"/>
      <selection pane="bottomLeft" activeCell="P9" sqref="P9"/>
    </sheetView>
  </sheetViews>
  <sheetFormatPr defaultRowHeight="15" x14ac:dyDescent="0.25"/>
  <cols>
    <col min="1" max="1" width="30.85546875" customWidth="1"/>
    <col min="2" max="2" width="6.85546875" customWidth="1"/>
    <col min="3" max="3" width="13.42578125" customWidth="1"/>
    <col min="4" max="4" width="12" customWidth="1"/>
    <col min="5" max="5" width="14.140625" customWidth="1"/>
    <col min="6" max="6" width="12.28515625" customWidth="1"/>
    <col min="7" max="7" width="10.85546875" customWidth="1"/>
    <col min="8" max="8" width="12.42578125" customWidth="1"/>
    <col min="9" max="9" width="10.28515625" customWidth="1"/>
    <col min="10" max="10" width="11" customWidth="1"/>
    <col min="11" max="11" width="11.140625" customWidth="1"/>
    <col min="12" max="12" width="13.7109375" bestFit="1" customWidth="1"/>
    <col min="13" max="13" width="12.7109375" customWidth="1"/>
    <col min="14" max="14" width="14.140625" customWidth="1"/>
    <col min="15" max="15" width="15.85546875" customWidth="1"/>
    <col min="16" max="16" width="12.5703125" customWidth="1"/>
    <col min="17" max="17" width="17.42578125" customWidth="1"/>
    <col min="18" max="18" width="15.7109375" customWidth="1"/>
    <col min="19" max="19" width="10.140625" bestFit="1" customWidth="1"/>
    <col min="20" max="20" width="11.7109375" bestFit="1" customWidth="1"/>
    <col min="22" max="22" width="11.7109375" bestFit="1" customWidth="1"/>
    <col min="24" max="25" width="11.7109375" bestFit="1" customWidth="1"/>
  </cols>
  <sheetData>
    <row r="1" spans="1:19" ht="34.5" customHeight="1" x14ac:dyDescent="0.3">
      <c r="A1" s="70" t="s">
        <v>57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t="s">
        <v>0</v>
      </c>
      <c r="N1" t="s">
        <v>1</v>
      </c>
    </row>
    <row r="2" spans="1:19" ht="17.25" thickBot="1" x14ac:dyDescent="0.35">
      <c r="A2" s="71" t="s">
        <v>56</v>
      </c>
      <c r="B2" s="71"/>
      <c r="C2" s="71"/>
      <c r="D2" s="71"/>
      <c r="E2" s="71"/>
      <c r="F2" s="71"/>
      <c r="G2" s="71"/>
      <c r="H2" s="71"/>
      <c r="I2" s="71"/>
      <c r="J2" s="71"/>
      <c r="K2" s="71"/>
      <c r="N2" s="1">
        <v>0.19</v>
      </c>
      <c r="O2" s="1"/>
      <c r="P2" s="2"/>
      <c r="Q2" s="2"/>
      <c r="R2" s="2"/>
    </row>
    <row r="3" spans="1:19" ht="46.5" customHeight="1" thickBot="1" x14ac:dyDescent="0.35">
      <c r="A3" s="72"/>
      <c r="B3" s="3" t="s">
        <v>2</v>
      </c>
      <c r="C3" s="4" t="s">
        <v>3</v>
      </c>
      <c r="D3" s="4" t="s">
        <v>4</v>
      </c>
      <c r="E3" s="4" t="s">
        <v>5</v>
      </c>
      <c r="F3" s="5" t="s">
        <v>6</v>
      </c>
      <c r="G3" s="5" t="s">
        <v>7</v>
      </c>
      <c r="H3" s="5" t="s">
        <v>8</v>
      </c>
      <c r="I3" s="6" t="s">
        <v>9</v>
      </c>
      <c r="J3" s="6" t="s">
        <v>10</v>
      </c>
      <c r="K3" s="6" t="s">
        <v>11</v>
      </c>
      <c r="M3" s="7"/>
      <c r="N3" s="7"/>
      <c r="O3" s="7"/>
      <c r="P3" s="8"/>
      <c r="Q3" s="8"/>
      <c r="R3" s="8"/>
    </row>
    <row r="4" spans="1:19" ht="16.5" customHeight="1" thickBot="1" x14ac:dyDescent="0.35">
      <c r="A4" s="73"/>
      <c r="B4" s="9" t="s">
        <v>12</v>
      </c>
      <c r="C4" s="10"/>
      <c r="D4" s="10"/>
      <c r="E4" s="10" t="s">
        <v>13</v>
      </c>
      <c r="F4" s="11"/>
      <c r="G4" s="11"/>
      <c r="H4" s="11" t="s">
        <v>14</v>
      </c>
      <c r="I4" s="12"/>
      <c r="J4" s="12"/>
      <c r="K4" s="12" t="s">
        <v>15</v>
      </c>
      <c r="M4" s="13"/>
      <c r="N4" s="13"/>
      <c r="O4" s="14"/>
      <c r="P4" s="15"/>
      <c r="Q4" s="15"/>
      <c r="R4" s="16"/>
    </row>
    <row r="5" spans="1:19" ht="12.75" customHeight="1" thickBot="1" x14ac:dyDescent="0.35">
      <c r="A5" s="17"/>
      <c r="B5" s="18">
        <v>1</v>
      </c>
      <c r="C5" s="18" t="s">
        <v>16</v>
      </c>
      <c r="D5" s="18" t="s">
        <v>17</v>
      </c>
      <c r="E5" s="18">
        <v>4</v>
      </c>
      <c r="F5" s="18">
        <v>5</v>
      </c>
      <c r="G5" s="18">
        <v>6</v>
      </c>
      <c r="H5" s="18">
        <v>7</v>
      </c>
      <c r="I5" s="18">
        <v>8</v>
      </c>
      <c r="J5" s="18">
        <v>9</v>
      </c>
      <c r="K5" s="18">
        <v>10</v>
      </c>
      <c r="M5" s="19"/>
      <c r="N5" s="19"/>
      <c r="O5" s="14"/>
      <c r="P5" s="20"/>
      <c r="Q5" s="20"/>
      <c r="R5" s="16"/>
    </row>
    <row r="6" spans="1:19" ht="13.5" customHeight="1" thickBot="1" x14ac:dyDescent="0.35">
      <c r="A6" s="67" t="s">
        <v>18</v>
      </c>
      <c r="B6" s="68"/>
      <c r="C6" s="68"/>
      <c r="D6" s="68"/>
      <c r="E6" s="68"/>
      <c r="F6" s="68"/>
      <c r="G6" s="68"/>
      <c r="H6" s="68"/>
      <c r="I6" s="68"/>
      <c r="J6" s="68"/>
      <c r="K6" s="69"/>
      <c r="M6" s="19"/>
      <c r="N6" s="19"/>
      <c r="O6" s="14"/>
      <c r="P6" s="20"/>
      <c r="Q6" s="20"/>
      <c r="R6" s="16"/>
    </row>
    <row r="7" spans="1:19" ht="18.75" customHeight="1" thickBot="1" x14ac:dyDescent="0.35">
      <c r="A7" s="21" t="s">
        <v>19</v>
      </c>
      <c r="B7" s="18" t="s">
        <v>20</v>
      </c>
      <c r="C7" s="22">
        <f t="shared" ref="C7:D9" si="0">F7+I7</f>
        <v>0</v>
      </c>
      <c r="D7" s="22">
        <f t="shared" si="0"/>
        <v>0</v>
      </c>
      <c r="E7" s="23">
        <f>C7+D7</f>
        <v>0</v>
      </c>
      <c r="F7" s="22">
        <v>0</v>
      </c>
      <c r="G7" s="22">
        <f>F7*0.2</f>
        <v>0</v>
      </c>
      <c r="H7" s="23">
        <f>F7+G7</f>
        <v>0</v>
      </c>
      <c r="I7" s="22">
        <v>0</v>
      </c>
      <c r="J7" s="22">
        <v>0</v>
      </c>
      <c r="K7" s="23">
        <f>I7+J7</f>
        <v>0</v>
      </c>
      <c r="M7" s="13"/>
      <c r="N7" s="19"/>
      <c r="O7" s="14"/>
      <c r="P7" s="15"/>
      <c r="Q7" s="15"/>
      <c r="R7" s="16"/>
    </row>
    <row r="8" spans="1:19" ht="39.75" customHeight="1" thickBot="1" x14ac:dyDescent="0.35">
      <c r="A8" s="24" t="s">
        <v>21</v>
      </c>
      <c r="B8" s="18" t="s">
        <v>20</v>
      </c>
      <c r="C8" s="22">
        <f t="shared" si="0"/>
        <v>0</v>
      </c>
      <c r="D8" s="22">
        <f t="shared" si="0"/>
        <v>0</v>
      </c>
      <c r="E8" s="23">
        <f>C8+D8</f>
        <v>0</v>
      </c>
      <c r="F8" s="22">
        <v>0</v>
      </c>
      <c r="G8" s="22">
        <f t="shared" ref="G8:G9" si="1">F8*0.2</f>
        <v>0</v>
      </c>
      <c r="H8" s="23">
        <f>F8+G8</f>
        <v>0</v>
      </c>
      <c r="I8" s="22">
        <v>0</v>
      </c>
      <c r="J8" s="22">
        <v>0</v>
      </c>
      <c r="K8" s="23">
        <f>I8+J8</f>
        <v>0</v>
      </c>
      <c r="M8" s="19"/>
      <c r="N8" s="19"/>
      <c r="O8" s="14"/>
      <c r="P8" s="20"/>
      <c r="Q8" s="20"/>
      <c r="R8" s="16"/>
    </row>
    <row r="9" spans="1:19" ht="16.5" customHeight="1" thickBot="1" x14ac:dyDescent="0.35">
      <c r="A9" s="25" t="s">
        <v>22</v>
      </c>
      <c r="B9" s="26" t="s">
        <v>20</v>
      </c>
      <c r="C9" s="27">
        <f t="shared" si="0"/>
        <v>0</v>
      </c>
      <c r="D9" s="27">
        <f t="shared" si="0"/>
        <v>0</v>
      </c>
      <c r="E9" s="28">
        <f>C9+D9</f>
        <v>0</v>
      </c>
      <c r="F9" s="29">
        <v>0</v>
      </c>
      <c r="G9" s="27">
        <f t="shared" si="1"/>
        <v>0</v>
      </c>
      <c r="H9" s="28">
        <f>SUM(H7:H8)</f>
        <v>0</v>
      </c>
      <c r="I9" s="29">
        <v>0</v>
      </c>
      <c r="J9" s="29">
        <v>0</v>
      </c>
      <c r="K9" s="28">
        <f>I9+J9</f>
        <v>0</v>
      </c>
      <c r="M9" s="19"/>
      <c r="N9" s="19"/>
      <c r="O9" s="14"/>
      <c r="P9" s="20"/>
      <c r="Q9" s="20"/>
      <c r="R9" s="16"/>
    </row>
    <row r="10" spans="1:19" ht="17.25" customHeight="1" thickBot="1" x14ac:dyDescent="0.35">
      <c r="A10" s="74" t="s">
        <v>23</v>
      </c>
      <c r="B10" s="75"/>
      <c r="C10" s="75"/>
      <c r="D10" s="75"/>
      <c r="E10" s="75"/>
      <c r="F10" s="75"/>
      <c r="G10" s="75"/>
      <c r="H10" s="75"/>
      <c r="I10" s="75"/>
      <c r="J10" s="75"/>
      <c r="K10" s="76"/>
      <c r="M10" s="13"/>
      <c r="N10" s="20"/>
      <c r="O10" s="30"/>
      <c r="P10" s="15"/>
      <c r="Q10" s="20"/>
      <c r="R10" s="31"/>
    </row>
    <row r="11" spans="1:19" ht="48" customHeight="1" thickBot="1" x14ac:dyDescent="0.35">
      <c r="A11" s="32" t="s">
        <v>24</v>
      </c>
      <c r="B11" s="18" t="s">
        <v>20</v>
      </c>
      <c r="C11" s="22">
        <v>19134.64</v>
      </c>
      <c r="D11" s="22">
        <f>G11+J11</f>
        <v>3635.5816</v>
      </c>
      <c r="E11" s="33">
        <f>C11+D11</f>
        <v>22770.221600000001</v>
      </c>
      <c r="F11" s="22">
        <f>C11-I11</f>
        <v>0</v>
      </c>
      <c r="G11" s="22">
        <f>F11*N2</f>
        <v>0</v>
      </c>
      <c r="H11" s="23">
        <f>F11+G11</f>
        <v>0</v>
      </c>
      <c r="I11" s="22">
        <f>C11</f>
        <v>19134.64</v>
      </c>
      <c r="J11" s="34">
        <f>I11*N2</f>
        <v>3635.5816</v>
      </c>
      <c r="K11" s="23">
        <f>I11+J11</f>
        <v>22770.221600000001</v>
      </c>
      <c r="M11" s="13"/>
      <c r="N11" s="13"/>
      <c r="O11" s="14"/>
      <c r="P11" s="15"/>
      <c r="Q11" s="15"/>
      <c r="R11" s="16"/>
    </row>
    <row r="12" spans="1:19" ht="16.5" thickBot="1" x14ac:dyDescent="0.35">
      <c r="A12" s="35" t="s">
        <v>25</v>
      </c>
      <c r="B12" s="26" t="s">
        <v>20</v>
      </c>
      <c r="C12" s="27">
        <f t="shared" ref="C12:K12" si="2">C11</f>
        <v>19134.64</v>
      </c>
      <c r="D12" s="27">
        <f t="shared" si="2"/>
        <v>3635.5816</v>
      </c>
      <c r="E12" s="33">
        <f t="shared" si="2"/>
        <v>22770.221600000001</v>
      </c>
      <c r="F12" s="28">
        <f t="shared" si="2"/>
        <v>0</v>
      </c>
      <c r="G12" s="27">
        <f t="shared" si="2"/>
        <v>0</v>
      </c>
      <c r="H12" s="28">
        <f t="shared" si="2"/>
        <v>0</v>
      </c>
      <c r="I12" s="22">
        <f t="shared" si="2"/>
        <v>19134.64</v>
      </c>
      <c r="J12" s="22">
        <f t="shared" si="2"/>
        <v>3635.5816</v>
      </c>
      <c r="K12" s="28">
        <f t="shared" si="2"/>
        <v>22770.221600000001</v>
      </c>
    </row>
    <row r="13" spans="1:19" ht="16.5" thickBot="1" x14ac:dyDescent="0.35">
      <c r="A13" s="77" t="s">
        <v>26</v>
      </c>
      <c r="B13" s="78"/>
      <c r="C13" s="78"/>
      <c r="D13" s="78"/>
      <c r="E13" s="78"/>
      <c r="F13" s="78"/>
      <c r="G13" s="78"/>
      <c r="H13" s="78"/>
      <c r="I13" s="78"/>
      <c r="J13" s="78"/>
      <c r="K13" s="79"/>
    </row>
    <row r="14" spans="1:19" ht="79.5" customHeight="1" thickBot="1" x14ac:dyDescent="0.35">
      <c r="A14" s="36" t="s">
        <v>27</v>
      </c>
      <c r="B14" s="18" t="s">
        <v>20</v>
      </c>
      <c r="C14" s="22">
        <f t="shared" ref="C14:C15" si="3">F14+I14</f>
        <v>16000</v>
      </c>
      <c r="D14" s="22">
        <f>C14*N2</f>
        <v>3040</v>
      </c>
      <c r="E14" s="23">
        <f t="shared" ref="E14:E19" si="4">C14+D14</f>
        <v>19040</v>
      </c>
      <c r="F14" s="22">
        <v>16000</v>
      </c>
      <c r="G14" s="22">
        <f>F14*N2</f>
        <v>3040</v>
      </c>
      <c r="H14" s="23">
        <f t="shared" ref="H14:H17" si="5">F14+G14</f>
        <v>19040</v>
      </c>
      <c r="I14" s="22">
        <v>0</v>
      </c>
      <c r="J14" s="22">
        <v>0</v>
      </c>
      <c r="K14" s="23">
        <f t="shared" ref="K14:K19" si="6">I14+J14</f>
        <v>0</v>
      </c>
      <c r="L14" s="37"/>
    </row>
    <row r="15" spans="1:19" ht="41.25" customHeight="1" thickBot="1" x14ac:dyDescent="0.35">
      <c r="A15" s="36" t="s">
        <v>28</v>
      </c>
      <c r="B15" s="18" t="s">
        <v>20</v>
      </c>
      <c r="C15" s="22">
        <f t="shared" si="3"/>
        <v>67800</v>
      </c>
      <c r="D15" s="22">
        <f>C15*N2</f>
        <v>12882</v>
      </c>
      <c r="E15" s="23">
        <f t="shared" si="4"/>
        <v>80682</v>
      </c>
      <c r="F15" s="22">
        <v>67800</v>
      </c>
      <c r="G15" s="22">
        <f>F15*N2</f>
        <v>12882</v>
      </c>
      <c r="H15" s="23">
        <f t="shared" si="5"/>
        <v>80682</v>
      </c>
      <c r="I15" s="22">
        <v>0</v>
      </c>
      <c r="J15" s="22">
        <v>0</v>
      </c>
      <c r="K15" s="23">
        <f t="shared" si="6"/>
        <v>0</v>
      </c>
      <c r="N15" s="37"/>
      <c r="O15" s="37"/>
      <c r="P15" s="37"/>
      <c r="Q15" s="37"/>
      <c r="R15" s="37"/>
      <c r="S15" s="37"/>
    </row>
    <row r="16" spans="1:19" ht="26.25" customHeight="1" thickBot="1" x14ac:dyDescent="0.35">
      <c r="A16" s="38" t="s">
        <v>29</v>
      </c>
      <c r="B16" s="18" t="s">
        <v>20</v>
      </c>
      <c r="C16" s="34">
        <v>584633.59</v>
      </c>
      <c r="D16" s="34">
        <f>C16*N2</f>
        <v>111080.38209999999</v>
      </c>
      <c r="E16" s="33">
        <f t="shared" si="4"/>
        <v>695713.9720999999</v>
      </c>
      <c r="F16" s="34">
        <f t="shared" ref="F16:H19" si="7">C16</f>
        <v>584633.59</v>
      </c>
      <c r="G16" s="34">
        <f t="shared" si="7"/>
        <v>111080.38209999999</v>
      </c>
      <c r="H16" s="23">
        <f t="shared" si="5"/>
        <v>695713.9720999999</v>
      </c>
      <c r="I16" s="34">
        <v>0</v>
      </c>
      <c r="J16" s="34">
        <v>0</v>
      </c>
      <c r="K16" s="33">
        <f t="shared" si="6"/>
        <v>0</v>
      </c>
      <c r="N16" s="37"/>
      <c r="O16" s="37"/>
      <c r="P16" s="37"/>
      <c r="Q16" s="37"/>
      <c r="R16" s="37"/>
      <c r="S16" s="37"/>
    </row>
    <row r="17" spans="1:26" ht="16.5" thickBot="1" x14ac:dyDescent="0.35">
      <c r="A17" s="21" t="s">
        <v>30</v>
      </c>
      <c r="B17" s="18" t="s">
        <v>20</v>
      </c>
      <c r="C17" s="34">
        <v>35000</v>
      </c>
      <c r="D17" s="34">
        <f>C17*N2</f>
        <v>6650</v>
      </c>
      <c r="E17" s="33">
        <f t="shared" si="4"/>
        <v>41650</v>
      </c>
      <c r="F17" s="34">
        <f t="shared" si="7"/>
        <v>35000</v>
      </c>
      <c r="G17" s="34">
        <f t="shared" si="7"/>
        <v>6650</v>
      </c>
      <c r="H17" s="23">
        <f t="shared" si="5"/>
        <v>41650</v>
      </c>
      <c r="I17" s="34">
        <v>0</v>
      </c>
      <c r="J17" s="34">
        <v>0</v>
      </c>
      <c r="K17" s="33">
        <f t="shared" si="6"/>
        <v>0</v>
      </c>
    </row>
    <row r="18" spans="1:26" ht="16.5" thickBot="1" x14ac:dyDescent="0.35">
      <c r="A18" s="21" t="s">
        <v>31</v>
      </c>
      <c r="B18" s="18" t="s">
        <v>20</v>
      </c>
      <c r="C18" s="34">
        <v>357979.88</v>
      </c>
      <c r="D18" s="34">
        <f>C18*N2</f>
        <v>68016.177200000006</v>
      </c>
      <c r="E18" s="33">
        <f t="shared" si="4"/>
        <v>425996.05720000004</v>
      </c>
      <c r="F18" s="34">
        <f t="shared" si="7"/>
        <v>357979.88</v>
      </c>
      <c r="G18" s="34">
        <f t="shared" si="7"/>
        <v>68016.177200000006</v>
      </c>
      <c r="H18" s="33">
        <f t="shared" si="7"/>
        <v>425996.05720000004</v>
      </c>
      <c r="I18" s="34">
        <v>0</v>
      </c>
      <c r="J18" s="34">
        <v>0</v>
      </c>
      <c r="K18" s="33">
        <f t="shared" si="6"/>
        <v>0</v>
      </c>
    </row>
    <row r="19" spans="1:26" ht="16.5" thickBot="1" x14ac:dyDescent="0.35">
      <c r="A19" s="39" t="s">
        <v>32</v>
      </c>
      <c r="B19" s="40" t="s">
        <v>20</v>
      </c>
      <c r="C19" s="41">
        <f>C14+C15+C16+C17+C18</f>
        <v>1061413.47</v>
      </c>
      <c r="D19" s="41">
        <f>D14+D15+D16+D17+D18</f>
        <v>201668.55929999999</v>
      </c>
      <c r="E19" s="42">
        <f t="shared" si="4"/>
        <v>1263082.0293000001</v>
      </c>
      <c r="F19" s="42">
        <f t="shared" si="7"/>
        <v>1061413.47</v>
      </c>
      <c r="G19" s="42">
        <f t="shared" si="7"/>
        <v>201668.55929999999</v>
      </c>
      <c r="H19" s="42">
        <f>SUM(H14:H18)</f>
        <v>1263082.0293000001</v>
      </c>
      <c r="I19" s="42">
        <v>0</v>
      </c>
      <c r="J19" s="42">
        <v>0</v>
      </c>
      <c r="K19" s="42">
        <f t="shared" si="6"/>
        <v>0</v>
      </c>
    </row>
    <row r="20" spans="1:26" ht="16.5" thickBot="1" x14ac:dyDescent="0.35">
      <c r="A20" s="64" t="s">
        <v>33</v>
      </c>
      <c r="B20" s="65"/>
      <c r="C20" s="65"/>
      <c r="D20" s="65"/>
      <c r="E20" s="65"/>
      <c r="F20" s="65"/>
      <c r="G20" s="65"/>
      <c r="H20" s="65"/>
      <c r="I20" s="65"/>
      <c r="J20" s="65"/>
      <c r="K20" s="66"/>
    </row>
    <row r="21" spans="1:26" ht="16.5" thickBot="1" x14ac:dyDescent="0.35">
      <c r="A21" s="38" t="s">
        <v>34</v>
      </c>
      <c r="B21" s="43" t="s">
        <v>20</v>
      </c>
      <c r="C21" s="34">
        <v>11440896.08</v>
      </c>
      <c r="D21" s="34">
        <f>C21*N2</f>
        <v>2173770.2552</v>
      </c>
      <c r="E21" s="33">
        <f>C21+D21</f>
        <v>13614666.335200001</v>
      </c>
      <c r="F21" s="34">
        <f t="shared" ref="F21:G22" si="8">C21</f>
        <v>11440896.08</v>
      </c>
      <c r="G21" s="34">
        <f t="shared" si="8"/>
        <v>2173770.2552</v>
      </c>
      <c r="H21" s="23">
        <f t="shared" ref="H21:H23" si="9">F21+G21</f>
        <v>13614666.335200001</v>
      </c>
      <c r="I21" s="34">
        <v>0</v>
      </c>
      <c r="J21" s="34">
        <v>0</v>
      </c>
      <c r="K21" s="33">
        <v>0</v>
      </c>
    </row>
    <row r="22" spans="1:26" ht="30.75" customHeight="1" thickBot="1" x14ac:dyDescent="0.35">
      <c r="A22" s="32" t="s">
        <v>35</v>
      </c>
      <c r="B22" s="43" t="s">
        <v>20</v>
      </c>
      <c r="C22" s="34">
        <v>3997429.34</v>
      </c>
      <c r="D22" s="34">
        <f>C22*N2</f>
        <v>759511.57459999993</v>
      </c>
      <c r="E22" s="33">
        <f>C22+D22</f>
        <v>4756940.9145999998</v>
      </c>
      <c r="F22" s="34">
        <f t="shared" si="8"/>
        <v>3997429.34</v>
      </c>
      <c r="G22" s="34">
        <f t="shared" si="8"/>
        <v>759511.57459999993</v>
      </c>
      <c r="H22" s="23">
        <f t="shared" si="9"/>
        <v>4756940.9145999998</v>
      </c>
      <c r="I22" s="34">
        <v>0</v>
      </c>
      <c r="J22" s="34">
        <f>I22*0.2</f>
        <v>0</v>
      </c>
      <c r="K22" s="33">
        <f>I22+J22</f>
        <v>0</v>
      </c>
      <c r="O22" s="44"/>
      <c r="P22" s="44"/>
      <c r="Q22" s="44"/>
      <c r="R22" s="45"/>
      <c r="S22" s="45"/>
      <c r="T22" s="45"/>
      <c r="U22" s="45"/>
      <c r="V22" s="45" t="s">
        <v>36</v>
      </c>
      <c r="W22" s="45"/>
      <c r="X22" s="45" t="s">
        <v>4</v>
      </c>
      <c r="Y22" s="45" t="s">
        <v>37</v>
      </c>
      <c r="Z22" s="37"/>
    </row>
    <row r="23" spans="1:26" ht="20.25" customHeight="1" thickBot="1" x14ac:dyDescent="0.35">
      <c r="A23" s="38" t="s">
        <v>38</v>
      </c>
      <c r="B23" s="43" t="s">
        <v>20</v>
      </c>
      <c r="C23" s="46">
        <f>10586550.43-1548.25+0.73</f>
        <v>10585002.91</v>
      </c>
      <c r="D23" s="34">
        <f>C23*N2</f>
        <v>2011150.5529</v>
      </c>
      <c r="E23" s="33">
        <f>C23+D23</f>
        <v>12596153.4629</v>
      </c>
      <c r="F23" s="34">
        <f>2344776.45</f>
        <v>2344776.4500000002</v>
      </c>
      <c r="G23" s="34">
        <f>F23*N2</f>
        <v>445507.52550000005</v>
      </c>
      <c r="H23" s="23">
        <f t="shared" si="9"/>
        <v>2790283.9755000002</v>
      </c>
      <c r="I23" s="47">
        <f>C23-F23</f>
        <v>8240226.46</v>
      </c>
      <c r="J23" s="47">
        <f>I23*N2</f>
        <v>1565643.0274</v>
      </c>
      <c r="K23" s="48">
        <f>I23+J23</f>
        <v>9805869.4873999991</v>
      </c>
      <c r="L23" s="49">
        <f>F23+I23</f>
        <v>10585002.91</v>
      </c>
      <c r="M23" s="49">
        <f>G23+J23</f>
        <v>2011150.5529</v>
      </c>
      <c r="N23" s="49">
        <f>H23+K23</f>
        <v>12596153.4629</v>
      </c>
      <c r="O23" s="37"/>
      <c r="P23" s="37"/>
      <c r="Q23" s="37"/>
      <c r="R23" s="37"/>
      <c r="S23" s="37"/>
      <c r="T23" s="37"/>
      <c r="U23" s="37"/>
      <c r="V23" s="37">
        <v>7730082.3499999996</v>
      </c>
      <c r="W23" s="37"/>
      <c r="X23" s="37">
        <v>1468715.65</v>
      </c>
      <c r="Y23" s="37">
        <v>9198798</v>
      </c>
      <c r="Z23" s="37"/>
    </row>
    <row r="24" spans="1:26" ht="16.5" thickBot="1" x14ac:dyDescent="0.35">
      <c r="A24" s="39" t="s">
        <v>39</v>
      </c>
      <c r="B24" s="40" t="s">
        <v>20</v>
      </c>
      <c r="C24" s="50">
        <f>C21+C22+C23</f>
        <v>26023328.329999998</v>
      </c>
      <c r="D24" s="50">
        <f>C24*N2</f>
        <v>4944432.3827</v>
      </c>
      <c r="E24" s="50">
        <f>C24+D24</f>
        <v>30967760.712699998</v>
      </c>
      <c r="F24" s="50">
        <f>F21+F22+F23</f>
        <v>17783101.870000001</v>
      </c>
      <c r="G24" s="50">
        <f>F24*N2</f>
        <v>3378789.3553000004</v>
      </c>
      <c r="H24" s="50">
        <f>SUM(H21:H23)</f>
        <v>21161891.225299999</v>
      </c>
      <c r="I24" s="48">
        <f>SUM(I21:I23)</f>
        <v>8240226.46</v>
      </c>
      <c r="J24" s="48">
        <f>SUM(J21:J23)</f>
        <v>1565643.0274</v>
      </c>
      <c r="K24" s="48">
        <f>SUM(K21:K23)</f>
        <v>9805869.4873999991</v>
      </c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</row>
    <row r="25" spans="1:26" ht="16.5" thickBot="1" x14ac:dyDescent="0.35">
      <c r="A25" s="67" t="s">
        <v>40</v>
      </c>
      <c r="B25" s="68"/>
      <c r="C25" s="68"/>
      <c r="D25" s="68"/>
      <c r="E25" s="68"/>
      <c r="F25" s="68"/>
      <c r="G25" s="68"/>
      <c r="H25" s="68"/>
      <c r="I25" s="68"/>
      <c r="J25" s="68"/>
      <c r="K25" s="69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</row>
    <row r="26" spans="1:26" ht="16.5" customHeight="1" thickBot="1" x14ac:dyDescent="0.35">
      <c r="A26" s="21" t="s">
        <v>41</v>
      </c>
      <c r="B26" s="18" t="s">
        <v>20</v>
      </c>
      <c r="C26" s="34">
        <f>C27+C28</f>
        <v>377185.98000000004</v>
      </c>
      <c r="D26" s="34">
        <f>C26*N2</f>
        <v>71665.336200000005</v>
      </c>
      <c r="E26" s="33">
        <f>C26+D26</f>
        <v>448851.31620000006</v>
      </c>
      <c r="F26" s="34">
        <f t="shared" ref="F26:G28" si="10">C26</f>
        <v>377185.98000000004</v>
      </c>
      <c r="G26" s="34">
        <f t="shared" si="10"/>
        <v>71665.336200000005</v>
      </c>
      <c r="H26" s="33">
        <f>SUM(H27:H28)</f>
        <v>448851.3162</v>
      </c>
      <c r="I26" s="34">
        <v>0</v>
      </c>
      <c r="J26" s="34">
        <v>0</v>
      </c>
      <c r="K26" s="34">
        <v>0</v>
      </c>
      <c r="L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</row>
    <row r="27" spans="1:26" ht="41.25" thickBot="1" x14ac:dyDescent="0.35">
      <c r="A27" s="36" t="s">
        <v>42</v>
      </c>
      <c r="B27" s="18" t="s">
        <v>20</v>
      </c>
      <c r="C27" s="34">
        <v>323302.27</v>
      </c>
      <c r="D27" s="34">
        <f>C27*N2</f>
        <v>61427.431300000004</v>
      </c>
      <c r="E27" s="33">
        <f>C27+D27</f>
        <v>384729.70130000002</v>
      </c>
      <c r="F27" s="34">
        <f t="shared" si="10"/>
        <v>323302.27</v>
      </c>
      <c r="G27" s="34">
        <f t="shared" si="10"/>
        <v>61427.431300000004</v>
      </c>
      <c r="H27" s="23">
        <f t="shared" ref="H27:H30" si="11">F27+G27</f>
        <v>384729.70130000002</v>
      </c>
      <c r="I27" s="34">
        <v>0</v>
      </c>
      <c r="J27" s="34">
        <v>0</v>
      </c>
      <c r="K27" s="33">
        <v>0</v>
      </c>
      <c r="O27" s="37"/>
      <c r="P27" s="37"/>
      <c r="Q27" s="37"/>
      <c r="R27" s="37"/>
      <c r="S27" s="37"/>
    </row>
    <row r="28" spans="1:26" ht="27.75" thickBot="1" x14ac:dyDescent="0.35">
      <c r="A28" s="36" t="s">
        <v>43</v>
      </c>
      <c r="B28" s="18" t="s">
        <v>20</v>
      </c>
      <c r="C28" s="34">
        <v>53883.71</v>
      </c>
      <c r="D28" s="34">
        <f>C28*N2</f>
        <v>10237.9049</v>
      </c>
      <c r="E28" s="33">
        <f>C28+D28</f>
        <v>64121.6149</v>
      </c>
      <c r="F28" s="34">
        <f t="shared" si="10"/>
        <v>53883.71</v>
      </c>
      <c r="G28" s="34">
        <f t="shared" si="10"/>
        <v>10237.9049</v>
      </c>
      <c r="H28" s="23">
        <f t="shared" si="11"/>
        <v>64121.6149</v>
      </c>
      <c r="I28" s="34">
        <v>0</v>
      </c>
      <c r="J28" s="34">
        <v>0</v>
      </c>
      <c r="K28" s="33">
        <v>0</v>
      </c>
    </row>
    <row r="29" spans="1:26" ht="27.75" thickBot="1" x14ac:dyDescent="0.35">
      <c r="A29" s="36" t="s">
        <v>44</v>
      </c>
      <c r="B29" s="18" t="s">
        <v>20</v>
      </c>
      <c r="C29" s="34">
        <v>433282.33</v>
      </c>
      <c r="D29" s="34">
        <f t="shared" ref="D29" si="12">G29+J29</f>
        <v>0</v>
      </c>
      <c r="E29" s="33">
        <f>C29</f>
        <v>433282.33</v>
      </c>
      <c r="F29" s="34">
        <f>C29</f>
        <v>433282.33</v>
      </c>
      <c r="G29" s="34">
        <v>0</v>
      </c>
      <c r="H29" s="23">
        <f t="shared" si="11"/>
        <v>433282.33</v>
      </c>
      <c r="I29" s="34">
        <v>0</v>
      </c>
      <c r="J29" s="34">
        <v>0</v>
      </c>
      <c r="K29" s="33">
        <v>0</v>
      </c>
      <c r="M29" s="37"/>
    </row>
    <row r="30" spans="1:26" ht="16.5" thickBot="1" x14ac:dyDescent="0.35">
      <c r="A30" s="21" t="s">
        <v>45</v>
      </c>
      <c r="B30" s="18" t="s">
        <v>20</v>
      </c>
      <c r="C30" s="46">
        <f>1072444.96+1548.25-0.73</f>
        <v>1073992.48</v>
      </c>
      <c r="D30" s="34">
        <f>C30*N2</f>
        <v>204058.57120000001</v>
      </c>
      <c r="E30" s="33">
        <f>C30+D30</f>
        <v>1278051.0512000001</v>
      </c>
      <c r="F30" s="34">
        <f>C30</f>
        <v>1073992.48</v>
      </c>
      <c r="G30" s="34">
        <f>D30</f>
        <v>204058.57120000001</v>
      </c>
      <c r="H30" s="23">
        <f t="shared" si="11"/>
        <v>1278051.0512000001</v>
      </c>
      <c r="I30" s="34">
        <v>0</v>
      </c>
      <c r="J30" s="34">
        <v>0</v>
      </c>
      <c r="K30" s="33">
        <v>0</v>
      </c>
    </row>
    <row r="31" spans="1:26" ht="16.5" thickBot="1" x14ac:dyDescent="0.35">
      <c r="A31" s="35" t="s">
        <v>46</v>
      </c>
      <c r="B31" s="26" t="s">
        <v>20</v>
      </c>
      <c r="C31" s="50">
        <f>C26+C29+C30</f>
        <v>1884460.79</v>
      </c>
      <c r="D31" s="50">
        <f>D26+D29+D30</f>
        <v>275723.90740000003</v>
      </c>
      <c r="E31" s="50">
        <f>E26+E29+E30</f>
        <v>2160184.6973999999</v>
      </c>
      <c r="F31" s="50">
        <f>C31</f>
        <v>1884460.79</v>
      </c>
      <c r="G31" s="50">
        <f>D31</f>
        <v>275723.90740000003</v>
      </c>
      <c r="H31" s="50">
        <f>H26+H29+H30</f>
        <v>2160184.6973999999</v>
      </c>
      <c r="I31" s="41">
        <v>0</v>
      </c>
      <c r="J31" s="41">
        <v>0</v>
      </c>
      <c r="K31" s="41">
        <v>0</v>
      </c>
    </row>
    <row r="32" spans="1:26" ht="18.75" customHeight="1" thickBot="1" x14ac:dyDescent="0.35">
      <c r="A32" s="67" t="s">
        <v>47</v>
      </c>
      <c r="B32" s="68"/>
      <c r="C32" s="68"/>
      <c r="D32" s="68"/>
      <c r="E32" s="68"/>
      <c r="F32" s="68"/>
      <c r="G32" s="68"/>
      <c r="H32" s="68"/>
      <c r="I32" s="68"/>
      <c r="J32" s="68"/>
      <c r="K32" s="69"/>
    </row>
    <row r="33" spans="1:12" s="54" customFormat="1" ht="72" customHeight="1" thickBot="1" x14ac:dyDescent="0.35">
      <c r="A33" s="51" t="s">
        <v>48</v>
      </c>
      <c r="B33" s="43" t="s">
        <v>20</v>
      </c>
      <c r="C33" s="52">
        <v>8000</v>
      </c>
      <c r="D33" s="52">
        <f>C33*N2</f>
        <v>1520</v>
      </c>
      <c r="E33" s="52">
        <f>C33+D33</f>
        <v>9520</v>
      </c>
      <c r="F33" s="52">
        <f>C33</f>
        <v>8000</v>
      </c>
      <c r="G33" s="52">
        <f>D33</f>
        <v>1520</v>
      </c>
      <c r="H33" s="23">
        <f t="shared" ref="H33:H35" si="13">F33+G33</f>
        <v>9520</v>
      </c>
      <c r="I33" s="52">
        <v>0</v>
      </c>
      <c r="J33" s="52">
        <v>0</v>
      </c>
      <c r="K33" s="52">
        <v>0</v>
      </c>
      <c r="L33" s="53"/>
    </row>
    <row r="34" spans="1:12" s="54" customFormat="1" ht="42.75" customHeight="1" thickBot="1" x14ac:dyDescent="0.35">
      <c r="A34" s="51" t="s">
        <v>49</v>
      </c>
      <c r="B34" s="43" t="s">
        <v>20</v>
      </c>
      <c r="C34" s="52">
        <f t="shared" ref="C34:D35" si="14">F34+I34</f>
        <v>0</v>
      </c>
      <c r="D34" s="52">
        <f t="shared" si="14"/>
        <v>0</v>
      </c>
      <c r="E34" s="52">
        <f>C34+D34</f>
        <v>0</v>
      </c>
      <c r="F34" s="52"/>
      <c r="G34" s="52">
        <f>F34*N2</f>
        <v>0</v>
      </c>
      <c r="H34" s="23">
        <f t="shared" si="13"/>
        <v>0</v>
      </c>
      <c r="I34" s="52">
        <v>0</v>
      </c>
      <c r="J34" s="52">
        <v>0</v>
      </c>
      <c r="K34" s="52">
        <v>0</v>
      </c>
    </row>
    <row r="35" spans="1:12" ht="42.75" customHeight="1" thickBot="1" x14ac:dyDescent="0.35">
      <c r="A35" s="51" t="s">
        <v>50</v>
      </c>
      <c r="B35" s="43" t="s">
        <v>20</v>
      </c>
      <c r="C35" s="52">
        <f t="shared" si="14"/>
        <v>0</v>
      </c>
      <c r="D35" s="52">
        <f t="shared" si="14"/>
        <v>0</v>
      </c>
      <c r="E35" s="52">
        <f>C35+D35</f>
        <v>0</v>
      </c>
      <c r="F35" s="52"/>
      <c r="G35" s="52">
        <f>F35*N2</f>
        <v>0</v>
      </c>
      <c r="H35" s="23">
        <f t="shared" si="13"/>
        <v>0</v>
      </c>
      <c r="I35" s="52">
        <v>0</v>
      </c>
      <c r="J35" s="52">
        <v>0</v>
      </c>
      <c r="K35" s="52">
        <v>0</v>
      </c>
    </row>
    <row r="36" spans="1:12" ht="16.5" thickBot="1" x14ac:dyDescent="0.35">
      <c r="A36" s="39" t="s">
        <v>51</v>
      </c>
      <c r="B36" s="40" t="s">
        <v>20</v>
      </c>
      <c r="C36" s="50">
        <f>SUM(C33:C35)</f>
        <v>8000</v>
      </c>
      <c r="D36" s="50">
        <f t="shared" ref="D36:K36" si="15">SUM(D33:D35)</f>
        <v>1520</v>
      </c>
      <c r="E36" s="50">
        <f t="shared" si="15"/>
        <v>9520</v>
      </c>
      <c r="F36" s="50">
        <f>C36</f>
        <v>8000</v>
      </c>
      <c r="G36" s="50">
        <f>D36</f>
        <v>1520</v>
      </c>
      <c r="H36" s="50">
        <f>SUM(H33:H35)</f>
        <v>9520</v>
      </c>
      <c r="I36" s="50">
        <f t="shared" si="15"/>
        <v>0</v>
      </c>
      <c r="J36" s="50">
        <f t="shared" si="15"/>
        <v>0</v>
      </c>
      <c r="K36" s="50">
        <f t="shared" si="15"/>
        <v>0</v>
      </c>
    </row>
    <row r="37" spans="1:12" ht="16.5" thickBot="1" x14ac:dyDescent="0.35">
      <c r="A37" s="64" t="s">
        <v>52</v>
      </c>
      <c r="B37" s="65"/>
      <c r="C37" s="65"/>
      <c r="D37" s="65"/>
      <c r="E37" s="65"/>
      <c r="F37" s="65"/>
      <c r="G37" s="65"/>
      <c r="H37" s="65"/>
      <c r="I37" s="65"/>
      <c r="J37" s="65"/>
      <c r="K37" s="66"/>
    </row>
    <row r="38" spans="1:12" s="54" customFormat="1" ht="16.5" thickBot="1" x14ac:dyDescent="0.35">
      <c r="A38" s="55" t="s">
        <v>53</v>
      </c>
      <c r="B38" s="43" t="s">
        <v>20</v>
      </c>
      <c r="C38" s="52">
        <v>32000</v>
      </c>
      <c r="D38" s="52">
        <f>C38*N2</f>
        <v>6080</v>
      </c>
      <c r="E38" s="52">
        <f>C38+D38</f>
        <v>38080</v>
      </c>
      <c r="F38" s="52">
        <f>C38</f>
        <v>32000</v>
      </c>
      <c r="G38" s="34">
        <f>D38</f>
        <v>6080</v>
      </c>
      <c r="H38" s="23">
        <f>F38+G38</f>
        <v>38080</v>
      </c>
      <c r="I38" s="52">
        <v>0</v>
      </c>
      <c r="J38" s="52">
        <v>0</v>
      </c>
      <c r="K38" s="52">
        <v>0</v>
      </c>
    </row>
    <row r="39" spans="1:12" ht="16.5" thickBot="1" x14ac:dyDescent="0.35">
      <c r="A39" s="39" t="s">
        <v>54</v>
      </c>
      <c r="B39" s="40" t="s">
        <v>20</v>
      </c>
      <c r="C39" s="52">
        <f t="shared" ref="C39:H39" si="16">C38</f>
        <v>32000</v>
      </c>
      <c r="D39" s="41">
        <f t="shared" si="16"/>
        <v>6080</v>
      </c>
      <c r="E39" s="41">
        <f t="shared" si="16"/>
        <v>38080</v>
      </c>
      <c r="F39" s="52">
        <f t="shared" si="16"/>
        <v>32000</v>
      </c>
      <c r="G39" s="41">
        <f t="shared" si="16"/>
        <v>6080</v>
      </c>
      <c r="H39" s="42">
        <f t="shared" si="16"/>
        <v>38080</v>
      </c>
      <c r="I39" s="50">
        <v>0</v>
      </c>
      <c r="J39" s="50">
        <v>0</v>
      </c>
      <c r="K39" s="50">
        <v>0</v>
      </c>
    </row>
    <row r="40" spans="1:12" ht="16.5" thickBot="1" x14ac:dyDescent="0.35">
      <c r="A40" s="67"/>
      <c r="B40" s="68"/>
      <c r="C40" s="68"/>
      <c r="D40" s="68"/>
      <c r="E40" s="68"/>
      <c r="F40" s="68"/>
      <c r="G40" s="68"/>
      <c r="H40" s="68"/>
      <c r="I40" s="68"/>
      <c r="J40" s="68"/>
      <c r="K40" s="69"/>
    </row>
    <row r="41" spans="1:12" ht="16.5" thickBot="1" x14ac:dyDescent="0.35">
      <c r="A41" s="21"/>
      <c r="B41" s="56"/>
      <c r="C41" s="56"/>
      <c r="D41" s="56"/>
      <c r="E41" s="56"/>
      <c r="F41" s="56"/>
      <c r="G41" s="56"/>
      <c r="H41" s="56"/>
      <c r="I41" s="56"/>
      <c r="J41" s="56"/>
      <c r="K41" s="56"/>
    </row>
    <row r="42" spans="1:12" ht="16.5" thickBot="1" x14ac:dyDescent="0.35">
      <c r="A42" s="57" t="s">
        <v>55</v>
      </c>
      <c r="B42" s="58" t="s">
        <v>20</v>
      </c>
      <c r="C42" s="59">
        <f>SUM(C9,C12,C19,C24,C31,C36,C39)</f>
        <v>29028337.229999997</v>
      </c>
      <c r="D42" s="60">
        <f>SUM(D9,D12,D19,D24,D31,D36,D39)</f>
        <v>5433060.4309999999</v>
      </c>
      <c r="E42" s="60">
        <f t="shared" ref="E42:K42" si="17">SUM(E9,E12,E19,E24,E31,E36,E39)</f>
        <v>34461397.660999998</v>
      </c>
      <c r="F42" s="60">
        <f>F39+F36+F31+F24+F19+F12+F9</f>
        <v>20768976.129999999</v>
      </c>
      <c r="G42" s="60">
        <f t="shared" si="17"/>
        <v>3863781.8220000002</v>
      </c>
      <c r="H42" s="60">
        <f>SUM(H9,H12,H19,H24,H31,H36,H39)</f>
        <v>24632757.952</v>
      </c>
      <c r="I42" s="60">
        <f>I39+I36+I31+I24+I12+I9</f>
        <v>8259361.0999999996</v>
      </c>
      <c r="J42" s="60">
        <f t="shared" si="17"/>
        <v>1569278.6089999999</v>
      </c>
      <c r="K42" s="60">
        <f t="shared" si="17"/>
        <v>9828639.7089999989</v>
      </c>
      <c r="L42" s="61"/>
    </row>
    <row r="43" spans="1:12" x14ac:dyDescent="0.25">
      <c r="C43" s="37"/>
      <c r="E43" s="62"/>
    </row>
    <row r="44" spans="1:12" x14ac:dyDescent="0.25">
      <c r="C44" s="37"/>
      <c r="H44" s="37"/>
    </row>
    <row r="45" spans="1:12" x14ac:dyDescent="0.25">
      <c r="C45" s="37"/>
    </row>
    <row r="47" spans="1:12" x14ac:dyDescent="0.25">
      <c r="H47" s="63"/>
    </row>
    <row r="48" spans="1:12" x14ac:dyDescent="0.25">
      <c r="I48" s="37"/>
    </row>
    <row r="51" spans="8:8" x14ac:dyDescent="0.25">
      <c r="H51" s="37"/>
    </row>
  </sheetData>
  <mergeCells count="11">
    <mergeCell ref="A13:K13"/>
    <mergeCell ref="A1:L1"/>
    <mergeCell ref="A2:K2"/>
    <mergeCell ref="A3:A4"/>
    <mergeCell ref="A6:K6"/>
    <mergeCell ref="A10:K10"/>
    <mergeCell ref="A20:K20"/>
    <mergeCell ref="A25:K25"/>
    <mergeCell ref="A32:K32"/>
    <mergeCell ref="A37:K37"/>
    <mergeCell ref="A40:K40"/>
  </mergeCells>
  <pageMargins left="0.7" right="0.7" top="0.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modificat 03,03</vt:lpstr>
      <vt:lpstr>'modificat 03,03'!_Toc433878666</vt:lpstr>
      <vt:lpstr>'modificat 03,03'!Buget</vt:lpstr>
    </vt:vector>
  </TitlesOfParts>
  <Company>Consiliul Judetean 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dianaa</dc:creator>
  <cp:lastModifiedBy>Catalina PREDESCU</cp:lastModifiedBy>
  <cp:lastPrinted>2020-03-18T07:41:57Z</cp:lastPrinted>
  <dcterms:created xsi:type="dcterms:W3CDTF">2020-03-12T11:24:09Z</dcterms:created>
  <dcterms:modified xsi:type="dcterms:W3CDTF">2020-03-18T07:42:45Z</dcterms:modified>
</cp:coreProperties>
</file>