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A1 RESTRANSA " sheetId="1" r:id="rId1"/>
  </sheets>
  <definedNames>
    <definedName name="_xlnm.Print_Titles" localSheetId="0">'A1 RESTRANSA '!$8:$10</definedName>
  </definedNames>
  <calcPr calcId="125725"/>
</workbook>
</file>

<file path=xl/calcChain.xml><?xml version="1.0" encoding="utf-8"?>
<calcChain xmlns="http://schemas.openxmlformats.org/spreadsheetml/2006/main">
  <c r="D13" i="1"/>
  <c r="M13"/>
  <c r="D15"/>
  <c r="D14" s="1"/>
  <c r="M15"/>
  <c r="E14"/>
  <c r="F14"/>
  <c r="G14"/>
  <c r="H14"/>
  <c r="I14"/>
  <c r="J14"/>
  <c r="K14"/>
  <c r="L14"/>
  <c r="M82"/>
  <c r="D82"/>
  <c r="M85"/>
  <c r="D34" l="1"/>
  <c r="M34"/>
  <c r="D168" l="1"/>
  <c r="E168"/>
  <c r="F168"/>
  <c r="G168"/>
  <c r="H168"/>
  <c r="I168"/>
  <c r="J168"/>
  <c r="K168"/>
  <c r="L168"/>
  <c r="M168"/>
  <c r="M33" l="1"/>
  <c r="D167"/>
  <c r="D166" s="1"/>
  <c r="M167"/>
  <c r="M166" s="1"/>
  <c r="E167"/>
  <c r="E166" s="1"/>
  <c r="F167"/>
  <c r="F166" s="1"/>
  <c r="G167"/>
  <c r="G166" s="1"/>
  <c r="H167"/>
  <c r="H166" s="1"/>
  <c r="I167"/>
  <c r="I166" s="1"/>
  <c r="J167"/>
  <c r="J166" s="1"/>
  <c r="K167"/>
  <c r="K166" s="1"/>
  <c r="L167"/>
  <c r="L166" s="1"/>
  <c r="D12"/>
  <c r="E12"/>
  <c r="F12"/>
  <c r="G12"/>
  <c r="H12"/>
  <c r="I12"/>
  <c r="J12"/>
  <c r="J11" s="1"/>
  <c r="K12"/>
  <c r="K11" s="1"/>
  <c r="L12"/>
  <c r="L11" s="1"/>
  <c r="M12"/>
  <c r="M164"/>
  <c r="L164"/>
  <c r="K164"/>
  <c r="J164"/>
  <c r="H164"/>
  <c r="G164"/>
  <c r="F164"/>
  <c r="E164"/>
  <c r="D164"/>
  <c r="I163"/>
  <c r="I161"/>
  <c r="M160"/>
  <c r="M159" s="1"/>
  <c r="M158" s="1"/>
  <c r="L160"/>
  <c r="L159" s="1"/>
  <c r="L158" s="1"/>
  <c r="K160"/>
  <c r="K159" s="1"/>
  <c r="K158" s="1"/>
  <c r="J160"/>
  <c r="J159" s="1"/>
  <c r="J158" s="1"/>
  <c r="H160"/>
  <c r="H159" s="1"/>
  <c r="H158" s="1"/>
  <c r="G160"/>
  <c r="G159" s="1"/>
  <c r="G158" s="1"/>
  <c r="F160"/>
  <c r="F159" s="1"/>
  <c r="F158" s="1"/>
  <c r="E160"/>
  <c r="E159" s="1"/>
  <c r="D160"/>
  <c r="D159" s="1"/>
  <c r="D158" s="1"/>
  <c r="I156"/>
  <c r="M155"/>
  <c r="H155"/>
  <c r="G155"/>
  <c r="F155"/>
  <c r="E155"/>
  <c r="D155"/>
  <c r="I154"/>
  <c r="I153"/>
  <c r="M152"/>
  <c r="M151" s="1"/>
  <c r="M150" s="1"/>
  <c r="L152"/>
  <c r="L151" s="1"/>
  <c r="L150" s="1"/>
  <c r="L149" s="1"/>
  <c r="K152"/>
  <c r="K151" s="1"/>
  <c r="K150" s="1"/>
  <c r="K149" s="1"/>
  <c r="J152"/>
  <c r="J151" s="1"/>
  <c r="J150" s="1"/>
  <c r="J149" s="1"/>
  <c r="H152"/>
  <c r="H151" s="1"/>
  <c r="H150" s="1"/>
  <c r="G152"/>
  <c r="G151" s="1"/>
  <c r="G150" s="1"/>
  <c r="F152"/>
  <c r="F151" s="1"/>
  <c r="F150" s="1"/>
  <c r="E152"/>
  <c r="E151" s="1"/>
  <c r="D152"/>
  <c r="D151" s="1"/>
  <c r="D150" s="1"/>
  <c r="I147"/>
  <c r="M146"/>
  <c r="L146"/>
  <c r="K146"/>
  <c r="J146"/>
  <c r="H146"/>
  <c r="G146"/>
  <c r="F146"/>
  <c r="E146"/>
  <c r="D146"/>
  <c r="I145"/>
  <c r="I144"/>
  <c r="M143"/>
  <c r="M142" s="1"/>
  <c r="L143"/>
  <c r="L142" s="1"/>
  <c r="K143"/>
  <c r="K142" s="1"/>
  <c r="J143"/>
  <c r="J142" s="1"/>
  <c r="H143"/>
  <c r="H142" s="1"/>
  <c r="G143"/>
  <c r="F143"/>
  <c r="F142" s="1"/>
  <c r="E143"/>
  <c r="E142" s="1"/>
  <c r="D143"/>
  <c r="D142" s="1"/>
  <c r="I140"/>
  <c r="M139"/>
  <c r="L139"/>
  <c r="K139"/>
  <c r="J139"/>
  <c r="H139"/>
  <c r="G139"/>
  <c r="F139"/>
  <c r="E139"/>
  <c r="D139"/>
  <c r="I138"/>
  <c r="I137"/>
  <c r="M136"/>
  <c r="M135" s="1"/>
  <c r="L136"/>
  <c r="L135" s="1"/>
  <c r="K136"/>
  <c r="K135" s="1"/>
  <c r="J136"/>
  <c r="J135" s="1"/>
  <c r="H136"/>
  <c r="H135" s="1"/>
  <c r="G136"/>
  <c r="G135" s="1"/>
  <c r="F136"/>
  <c r="F135" s="1"/>
  <c r="E136"/>
  <c r="E135" s="1"/>
  <c r="D136"/>
  <c r="D135" s="1"/>
  <c r="I133"/>
  <c r="I132"/>
  <c r="M131"/>
  <c r="M130" s="1"/>
  <c r="M129" s="1"/>
  <c r="I131"/>
  <c r="D131"/>
  <c r="D130" s="1"/>
  <c r="D129" s="1"/>
  <c r="I130"/>
  <c r="I129"/>
  <c r="M127"/>
  <c r="I128"/>
  <c r="D127"/>
  <c r="L127"/>
  <c r="K127"/>
  <c r="J127"/>
  <c r="H127"/>
  <c r="G127"/>
  <c r="F127"/>
  <c r="E127"/>
  <c r="H126"/>
  <c r="H124" s="1"/>
  <c r="H123" s="1"/>
  <c r="G126"/>
  <c r="G124" s="1"/>
  <c r="G123" s="1"/>
  <c r="M124"/>
  <c r="M123" s="1"/>
  <c r="K125"/>
  <c r="K124" s="1"/>
  <c r="K123" s="1"/>
  <c r="I125"/>
  <c r="D124"/>
  <c r="D123" s="1"/>
  <c r="L124"/>
  <c r="L123" s="1"/>
  <c r="J124"/>
  <c r="J123" s="1"/>
  <c r="J122" s="1"/>
  <c r="F124"/>
  <c r="F123" s="1"/>
  <c r="E124"/>
  <c r="E123" s="1"/>
  <c r="I121"/>
  <c r="M120"/>
  <c r="L120"/>
  <c r="K120"/>
  <c r="J120"/>
  <c r="H120"/>
  <c r="G120"/>
  <c r="F120"/>
  <c r="E120"/>
  <c r="D120"/>
  <c r="I119"/>
  <c r="I118"/>
  <c r="M117"/>
  <c r="M116" s="1"/>
  <c r="L117"/>
  <c r="L116" s="1"/>
  <c r="K117"/>
  <c r="K116" s="1"/>
  <c r="J117"/>
  <c r="J116" s="1"/>
  <c r="H117"/>
  <c r="H116" s="1"/>
  <c r="G117"/>
  <c r="G116" s="1"/>
  <c r="F117"/>
  <c r="F116" s="1"/>
  <c r="E117"/>
  <c r="D117"/>
  <c r="D116" s="1"/>
  <c r="I114"/>
  <c r="M113"/>
  <c r="L113"/>
  <c r="K113"/>
  <c r="J113"/>
  <c r="H113"/>
  <c r="G113"/>
  <c r="F113"/>
  <c r="E113"/>
  <c r="D113"/>
  <c r="I112"/>
  <c r="I111"/>
  <c r="M110"/>
  <c r="M109" s="1"/>
  <c r="L110"/>
  <c r="L109" s="1"/>
  <c r="K110"/>
  <c r="K109" s="1"/>
  <c r="J110"/>
  <c r="J109" s="1"/>
  <c r="H110"/>
  <c r="H109" s="1"/>
  <c r="G110"/>
  <c r="G109" s="1"/>
  <c r="F110"/>
  <c r="F109" s="1"/>
  <c r="E110"/>
  <c r="E109" s="1"/>
  <c r="D110"/>
  <c r="D109" s="1"/>
  <c r="D108" s="1"/>
  <c r="I107"/>
  <c r="M106"/>
  <c r="L106"/>
  <c r="K106"/>
  <c r="J106"/>
  <c r="H106"/>
  <c r="G106"/>
  <c r="F106"/>
  <c r="E106"/>
  <c r="D106"/>
  <c r="I105"/>
  <c r="H104"/>
  <c r="I104" s="1"/>
  <c r="M103"/>
  <c r="M102" s="1"/>
  <c r="L103"/>
  <c r="L102" s="1"/>
  <c r="K103"/>
  <c r="K102" s="1"/>
  <c r="J103"/>
  <c r="J102" s="1"/>
  <c r="G103"/>
  <c r="G102" s="1"/>
  <c r="F103"/>
  <c r="F102" s="1"/>
  <c r="E103"/>
  <c r="E102" s="1"/>
  <c r="D103"/>
  <c r="D102" s="1"/>
  <c r="I100"/>
  <c r="M99"/>
  <c r="L99"/>
  <c r="K99"/>
  <c r="J99"/>
  <c r="H99"/>
  <c r="G99"/>
  <c r="F99"/>
  <c r="E99"/>
  <c r="D99"/>
  <c r="I98"/>
  <c r="H97"/>
  <c r="H96" s="1"/>
  <c r="H95" s="1"/>
  <c r="M96"/>
  <c r="M95" s="1"/>
  <c r="L96"/>
  <c r="L95" s="1"/>
  <c r="K96"/>
  <c r="K95" s="1"/>
  <c r="J96"/>
  <c r="J95" s="1"/>
  <c r="G96"/>
  <c r="G95" s="1"/>
  <c r="F96"/>
  <c r="F95" s="1"/>
  <c r="E96"/>
  <c r="D96"/>
  <c r="D95" s="1"/>
  <c r="M92"/>
  <c r="L92"/>
  <c r="K92"/>
  <c r="J92"/>
  <c r="H92"/>
  <c r="G92"/>
  <c r="F92"/>
  <c r="E92"/>
  <c r="D92"/>
  <c r="L90"/>
  <c r="L89" s="1"/>
  <c r="L88" s="1"/>
  <c r="I90"/>
  <c r="M89"/>
  <c r="M88" s="1"/>
  <c r="K89"/>
  <c r="K88" s="1"/>
  <c r="J89"/>
  <c r="J88" s="1"/>
  <c r="H89"/>
  <c r="H88" s="1"/>
  <c r="G89"/>
  <c r="G88" s="1"/>
  <c r="F89"/>
  <c r="F88" s="1"/>
  <c r="E89"/>
  <c r="E88" s="1"/>
  <c r="D89"/>
  <c r="D88" s="1"/>
  <c r="M84"/>
  <c r="D84"/>
  <c r="L83"/>
  <c r="K83"/>
  <c r="J83"/>
  <c r="I83"/>
  <c r="M81"/>
  <c r="D81"/>
  <c r="L81"/>
  <c r="L80" s="1"/>
  <c r="K81"/>
  <c r="K80" s="1"/>
  <c r="J81"/>
  <c r="J80" s="1"/>
  <c r="H81"/>
  <c r="H80" s="1"/>
  <c r="G81"/>
  <c r="G80" s="1"/>
  <c r="F81"/>
  <c r="F80" s="1"/>
  <c r="E81"/>
  <c r="I78"/>
  <c r="I77"/>
  <c r="M76"/>
  <c r="L76"/>
  <c r="K76"/>
  <c r="J76"/>
  <c r="I76"/>
  <c r="D76"/>
  <c r="I75"/>
  <c r="I74"/>
  <c r="I73"/>
  <c r="M72"/>
  <c r="M71" s="1"/>
  <c r="L72"/>
  <c r="K72"/>
  <c r="J72"/>
  <c r="H72"/>
  <c r="G72"/>
  <c r="F72"/>
  <c r="E72"/>
  <c r="D72"/>
  <c r="D71" s="1"/>
  <c r="L71"/>
  <c r="K71"/>
  <c r="J71"/>
  <c r="H71"/>
  <c r="H70" s="1"/>
  <c r="G71"/>
  <c r="G70" s="1"/>
  <c r="F71"/>
  <c r="F70" s="1"/>
  <c r="E71"/>
  <c r="E70" s="1"/>
  <c r="H67"/>
  <c r="H66" s="1"/>
  <c r="H65" s="1"/>
  <c r="H64" s="1"/>
  <c r="F67"/>
  <c r="F66" s="1"/>
  <c r="F65" s="1"/>
  <c r="F64" s="1"/>
  <c r="E67"/>
  <c r="M67"/>
  <c r="M66" s="1"/>
  <c r="M65" s="1"/>
  <c r="M64" s="1"/>
  <c r="L67"/>
  <c r="L66" s="1"/>
  <c r="L65" s="1"/>
  <c r="L64" s="1"/>
  <c r="K67"/>
  <c r="K66" s="1"/>
  <c r="K65" s="1"/>
  <c r="K64" s="1"/>
  <c r="J67"/>
  <c r="J66" s="1"/>
  <c r="J65" s="1"/>
  <c r="J64" s="1"/>
  <c r="D67"/>
  <c r="D66" s="1"/>
  <c r="D65" s="1"/>
  <c r="D64" s="1"/>
  <c r="I63"/>
  <c r="H61"/>
  <c r="H60" s="1"/>
  <c r="H59" s="1"/>
  <c r="H58" s="1"/>
  <c r="M61"/>
  <c r="M60" s="1"/>
  <c r="M59" s="1"/>
  <c r="M58" s="1"/>
  <c r="L61"/>
  <c r="L60" s="1"/>
  <c r="L59" s="1"/>
  <c r="L58" s="1"/>
  <c r="K61"/>
  <c r="K60" s="1"/>
  <c r="K59" s="1"/>
  <c r="K58" s="1"/>
  <c r="J61"/>
  <c r="J60" s="1"/>
  <c r="J59" s="1"/>
  <c r="J58" s="1"/>
  <c r="G61"/>
  <c r="G60" s="1"/>
  <c r="G59" s="1"/>
  <c r="G58" s="1"/>
  <c r="F61"/>
  <c r="F60" s="1"/>
  <c r="F59" s="1"/>
  <c r="F58" s="1"/>
  <c r="D61"/>
  <c r="D60" s="1"/>
  <c r="D59" s="1"/>
  <c r="D58" s="1"/>
  <c r="H55"/>
  <c r="H54" s="1"/>
  <c r="H53" s="1"/>
  <c r="H52" s="1"/>
  <c r="M55"/>
  <c r="M54" s="1"/>
  <c r="M53" s="1"/>
  <c r="M52" s="1"/>
  <c r="L55"/>
  <c r="L54" s="1"/>
  <c r="L53" s="1"/>
  <c r="L52" s="1"/>
  <c r="K55"/>
  <c r="K54" s="1"/>
  <c r="K53" s="1"/>
  <c r="K52" s="1"/>
  <c r="J55"/>
  <c r="J54" s="1"/>
  <c r="D55"/>
  <c r="D54" s="1"/>
  <c r="D53" s="1"/>
  <c r="D52" s="1"/>
  <c r="F49"/>
  <c r="F48" s="1"/>
  <c r="F47" s="1"/>
  <c r="F46" s="1"/>
  <c r="E49"/>
  <c r="E48" s="1"/>
  <c r="M49"/>
  <c r="M48" s="1"/>
  <c r="M47" s="1"/>
  <c r="M46" s="1"/>
  <c r="L49"/>
  <c r="L48" s="1"/>
  <c r="L47" s="1"/>
  <c r="L46" s="1"/>
  <c r="K49"/>
  <c r="K48" s="1"/>
  <c r="K47" s="1"/>
  <c r="K46" s="1"/>
  <c r="J49"/>
  <c r="J48" s="1"/>
  <c r="J47" s="1"/>
  <c r="J46" s="1"/>
  <c r="D49"/>
  <c r="D48" s="1"/>
  <c r="D47" s="1"/>
  <c r="D46" s="1"/>
  <c r="M43"/>
  <c r="M42" s="1"/>
  <c r="L43"/>
  <c r="L42" s="1"/>
  <c r="K43"/>
  <c r="K42" s="1"/>
  <c r="J43"/>
  <c r="J42" s="1"/>
  <c r="J41" s="1"/>
  <c r="H43"/>
  <c r="H42" s="1"/>
  <c r="G43"/>
  <c r="F43"/>
  <c r="F42" s="1"/>
  <c r="F41" s="1"/>
  <c r="D43"/>
  <c r="D42" s="1"/>
  <c r="I35"/>
  <c r="D33"/>
  <c r="L33"/>
  <c r="K33"/>
  <c r="J33"/>
  <c r="H33"/>
  <c r="G33"/>
  <c r="F33"/>
  <c r="E33"/>
  <c r="M31"/>
  <c r="M30" s="1"/>
  <c r="D31"/>
  <c r="D30" s="1"/>
  <c r="L31"/>
  <c r="K31"/>
  <c r="J31"/>
  <c r="H31"/>
  <c r="G31"/>
  <c r="F31"/>
  <c r="E31"/>
  <c r="L30"/>
  <c r="K30"/>
  <c r="J30"/>
  <c r="H30"/>
  <c r="G30"/>
  <c r="F30"/>
  <c r="E30"/>
  <c r="I27"/>
  <c r="M26"/>
  <c r="L26"/>
  <c r="K26"/>
  <c r="J26"/>
  <c r="I26"/>
  <c r="D26"/>
  <c r="I25"/>
  <c r="I24"/>
  <c r="I23"/>
  <c r="M21"/>
  <c r="L21"/>
  <c r="K21"/>
  <c r="J21"/>
  <c r="D21"/>
  <c r="H21"/>
  <c r="G21"/>
  <c r="F21"/>
  <c r="E21"/>
  <c r="L20"/>
  <c r="K20"/>
  <c r="J20"/>
  <c r="H20"/>
  <c r="G20"/>
  <c r="F20"/>
  <c r="E20"/>
  <c r="M18"/>
  <c r="D18"/>
  <c r="L18"/>
  <c r="K18"/>
  <c r="J18"/>
  <c r="H18"/>
  <c r="G18"/>
  <c r="F18"/>
  <c r="E18"/>
  <c r="M14"/>
  <c r="H15"/>
  <c r="G15"/>
  <c r="F15"/>
  <c r="E15"/>
  <c r="M87" l="1"/>
  <c r="H87"/>
  <c r="E11"/>
  <c r="F11"/>
  <c r="G11"/>
  <c r="H11"/>
  <c r="K94"/>
  <c r="H157"/>
  <c r="H148" s="1"/>
  <c r="J101"/>
  <c r="H122"/>
  <c r="J108"/>
  <c r="M115"/>
  <c r="L157"/>
  <c r="L148" s="1"/>
  <c r="K122"/>
  <c r="D11"/>
  <c r="K70"/>
  <c r="M101"/>
  <c r="F157"/>
  <c r="F148" s="1"/>
  <c r="H141"/>
  <c r="F101"/>
  <c r="M157"/>
  <c r="M148" s="1"/>
  <c r="J157"/>
  <c r="J148" s="1"/>
  <c r="G157"/>
  <c r="G148" s="1"/>
  <c r="D157"/>
  <c r="D148" s="1"/>
  <c r="H108"/>
  <c r="L115"/>
  <c r="D70"/>
  <c r="L70"/>
  <c r="D87"/>
  <c r="G94"/>
  <c r="M38"/>
  <c r="D38"/>
  <c r="K29"/>
  <c r="G29"/>
  <c r="L108"/>
  <c r="G134"/>
  <c r="E55"/>
  <c r="E54" s="1"/>
  <c r="E53" s="1"/>
  <c r="L94"/>
  <c r="E141"/>
  <c r="E29"/>
  <c r="G87"/>
  <c r="J94"/>
  <c r="K101"/>
  <c r="M108"/>
  <c r="K134"/>
  <c r="F94"/>
  <c r="K141"/>
  <c r="G67"/>
  <c r="G66" s="1"/>
  <c r="G65" s="1"/>
  <c r="G64" s="1"/>
  <c r="H49"/>
  <c r="H48" s="1"/>
  <c r="H47" s="1"/>
  <c r="H46" s="1"/>
  <c r="L87"/>
  <c r="F108"/>
  <c r="D134"/>
  <c r="H149"/>
  <c r="K87"/>
  <c r="M94"/>
  <c r="F115"/>
  <c r="D122"/>
  <c r="M141"/>
  <c r="L17"/>
  <c r="F17"/>
  <c r="M17"/>
  <c r="H17"/>
  <c r="J87"/>
  <c r="D115"/>
  <c r="L134"/>
  <c r="L141"/>
  <c r="F87"/>
  <c r="K108"/>
  <c r="H134"/>
  <c r="J141"/>
  <c r="H29"/>
  <c r="I106"/>
  <c r="I31"/>
  <c r="G55"/>
  <c r="G54" s="1"/>
  <c r="G53" s="1"/>
  <c r="G52" s="1"/>
  <c r="M80"/>
  <c r="D101"/>
  <c r="F134"/>
  <c r="F141"/>
  <c r="G149"/>
  <c r="D94"/>
  <c r="H115"/>
  <c r="I97"/>
  <c r="E101"/>
  <c r="D149"/>
  <c r="I15"/>
  <c r="I11" s="1"/>
  <c r="G49"/>
  <c r="G48" s="1"/>
  <c r="G47" s="1"/>
  <c r="G46" s="1"/>
  <c r="D80"/>
  <c r="L122"/>
  <c r="I164"/>
  <c r="I20"/>
  <c r="I92"/>
  <c r="G101"/>
  <c r="G122"/>
  <c r="K157"/>
  <c r="K148" s="1"/>
  <c r="M122"/>
  <c r="F29"/>
  <c r="I70"/>
  <c r="D17"/>
  <c r="I30"/>
  <c r="E43"/>
  <c r="E42" s="1"/>
  <c r="E41" s="1"/>
  <c r="H94"/>
  <c r="K115"/>
  <c r="J134"/>
  <c r="I143"/>
  <c r="F149"/>
  <c r="I21"/>
  <c r="J115"/>
  <c r="I146"/>
  <c r="I155"/>
  <c r="I72"/>
  <c r="G108"/>
  <c r="G115"/>
  <c r="D141"/>
  <c r="J17"/>
  <c r="I33"/>
  <c r="I81"/>
  <c r="I117"/>
  <c r="I139"/>
  <c r="I18"/>
  <c r="L29"/>
  <c r="I113"/>
  <c r="I120"/>
  <c r="F122"/>
  <c r="I127"/>
  <c r="M134"/>
  <c r="M149"/>
  <c r="J70"/>
  <c r="I96"/>
  <c r="L101"/>
  <c r="J29"/>
  <c r="M70"/>
  <c r="E80"/>
  <c r="I99"/>
  <c r="E116"/>
  <c r="E115" s="1"/>
  <c r="M11"/>
  <c r="E122"/>
  <c r="I123"/>
  <c r="H41"/>
  <c r="E87"/>
  <c r="I88"/>
  <c r="D29"/>
  <c r="M29"/>
  <c r="L38"/>
  <c r="L41"/>
  <c r="E47"/>
  <c r="D41"/>
  <c r="E150"/>
  <c r="I151"/>
  <c r="J40"/>
  <c r="J53"/>
  <c r="J52" s="1"/>
  <c r="J38"/>
  <c r="E158"/>
  <c r="I159"/>
  <c r="F40"/>
  <c r="E66"/>
  <c r="K17"/>
  <c r="E134"/>
  <c r="I135"/>
  <c r="E108"/>
  <c r="I109"/>
  <c r="M41"/>
  <c r="K41"/>
  <c r="K38"/>
  <c r="G42"/>
  <c r="E95"/>
  <c r="I71"/>
  <c r="H103"/>
  <c r="I136"/>
  <c r="I160"/>
  <c r="I124"/>
  <c r="I126"/>
  <c r="I152"/>
  <c r="F55"/>
  <c r="E61"/>
  <c r="I89"/>
  <c r="I110"/>
  <c r="G17"/>
  <c r="G142"/>
  <c r="G141" s="1"/>
  <c r="E17"/>
  <c r="H28" l="1"/>
  <c r="I80"/>
  <c r="M86"/>
  <c r="M79" s="1"/>
  <c r="I122"/>
  <c r="J86"/>
  <c r="J79" s="1"/>
  <c r="I42"/>
  <c r="I29"/>
  <c r="J36"/>
  <c r="J28" s="1"/>
  <c r="I67"/>
  <c r="H38"/>
  <c r="I49"/>
  <c r="I108"/>
  <c r="I55"/>
  <c r="I115"/>
  <c r="K86"/>
  <c r="K79" s="1"/>
  <c r="I48"/>
  <c r="L86"/>
  <c r="L79" s="1"/>
  <c r="I43"/>
  <c r="F86"/>
  <c r="F79" s="1"/>
  <c r="I141"/>
  <c r="I134"/>
  <c r="D86"/>
  <c r="D79" s="1"/>
  <c r="J37"/>
  <c r="I116"/>
  <c r="I142"/>
  <c r="L37"/>
  <c r="L40"/>
  <c r="L36" s="1"/>
  <c r="L28" s="1"/>
  <c r="I103"/>
  <c r="H102"/>
  <c r="M37"/>
  <c r="M40"/>
  <c r="M36" s="1"/>
  <c r="M28" s="1"/>
  <c r="I158"/>
  <c r="E157"/>
  <c r="E46"/>
  <c r="I46" s="1"/>
  <c r="I47"/>
  <c r="E40"/>
  <c r="I17"/>
  <c r="G86"/>
  <c r="G79" s="1"/>
  <c r="H40"/>
  <c r="H36" s="1"/>
  <c r="H37"/>
  <c r="E94"/>
  <c r="I94" s="1"/>
  <c r="I95"/>
  <c r="I87"/>
  <c r="E65"/>
  <c r="I66"/>
  <c r="E52"/>
  <c r="F54"/>
  <c r="G41"/>
  <c r="I41" s="1"/>
  <c r="G38"/>
  <c r="K37"/>
  <c r="K40"/>
  <c r="K36" s="1"/>
  <c r="K28" s="1"/>
  <c r="D40"/>
  <c r="D36" s="1"/>
  <c r="D28" s="1"/>
  <c r="D37"/>
  <c r="E60"/>
  <c r="I61"/>
  <c r="E149"/>
  <c r="I150"/>
  <c r="D16" l="1"/>
  <c r="D171" s="1"/>
  <c r="L16"/>
  <c r="L171" s="1"/>
  <c r="J16"/>
  <c r="J171" s="1"/>
  <c r="K16"/>
  <c r="K171" s="1"/>
  <c r="M16"/>
  <c r="M171" s="1"/>
  <c r="I157"/>
  <c r="I148" s="1"/>
  <c r="E148"/>
  <c r="E86"/>
  <c r="I149"/>
  <c r="F53"/>
  <c r="I54"/>
  <c r="F38"/>
  <c r="G40"/>
  <c r="G36" s="1"/>
  <c r="G28" s="1"/>
  <c r="G16" s="1"/>
  <c r="G171" s="1"/>
  <c r="G37"/>
  <c r="E64"/>
  <c r="I64" s="1"/>
  <c r="I65"/>
  <c r="E59"/>
  <c r="I60"/>
  <c r="E38"/>
  <c r="H101"/>
  <c r="I102"/>
  <c r="E79" l="1"/>
  <c r="I38"/>
  <c r="I101"/>
  <c r="H86"/>
  <c r="H79" s="1"/>
  <c r="H16" s="1"/>
  <c r="H171" s="1"/>
  <c r="I40"/>
  <c r="I59"/>
  <c r="E58"/>
  <c r="E37"/>
  <c r="F52"/>
  <c r="F37"/>
  <c r="I53"/>
  <c r="E16" l="1"/>
  <c r="E171" s="1"/>
  <c r="F36"/>
  <c r="F28" s="1"/>
  <c r="F16" s="1"/>
  <c r="F171" s="1"/>
  <c r="I52"/>
  <c r="I58"/>
  <c r="E36"/>
  <c r="E28" s="1"/>
  <c r="I86"/>
  <c r="I79" s="1"/>
  <c r="I37"/>
  <c r="I16" l="1"/>
  <c r="I171" s="1"/>
  <c r="I36"/>
  <c r="I28" s="1"/>
</calcChain>
</file>

<file path=xl/sharedStrings.xml><?xml version="1.0" encoding="utf-8"?>
<sst xmlns="http://schemas.openxmlformats.org/spreadsheetml/2006/main" count="230" uniqueCount="105">
  <si>
    <t>CONSILIUL JUDETEAN ARGES</t>
  </si>
  <si>
    <t>ANEXA 1</t>
  </si>
  <si>
    <t>la Hotararea C.J. nr.</t>
  </si>
  <si>
    <t>INFLUENTE LA BUGETUL LOCAL</t>
  </si>
  <si>
    <t>PE ANUL 2019</t>
  </si>
  <si>
    <t>mii lei</t>
  </si>
  <si>
    <t>Nr. crt.</t>
  </si>
  <si>
    <t>DENUMIRE INDICATORI</t>
  </si>
  <si>
    <t>COD</t>
  </si>
  <si>
    <t>PROPUNERI</t>
  </si>
  <si>
    <t xml:space="preserve">ESTIMARI </t>
  </si>
  <si>
    <t>TRIM</t>
  </si>
  <si>
    <t>AN 2019</t>
  </si>
  <si>
    <t>TRIM I</t>
  </si>
  <si>
    <t>TRIM II</t>
  </si>
  <si>
    <t>TRIM III</t>
  </si>
  <si>
    <t>TRIM IV</t>
  </si>
  <si>
    <t>ANUL 2020</t>
  </si>
  <si>
    <t>ANUL 2021</t>
  </si>
  <si>
    <t>ANUL 2022</t>
  </si>
  <si>
    <t xml:space="preserve">IV </t>
  </si>
  <si>
    <t>VENITURI - TOTAL</t>
  </si>
  <si>
    <t>SECTIUNEA DE FUNCTIONARE</t>
  </si>
  <si>
    <t>Varsaminte din sectiunea de functionare pentru finantarea sectiunii de dezvoltare a bugetului local</t>
  </si>
  <si>
    <t>37.02.03</t>
  </si>
  <si>
    <t>SECTIUNEA DE DEZVOLTARE</t>
  </si>
  <si>
    <t>Varsaminte din sectiunea de functionare</t>
  </si>
  <si>
    <t>.37.02.04</t>
  </si>
  <si>
    <t>TOTAL CHELTUIELI</t>
  </si>
  <si>
    <t>AUTORITATI PUBLICE SI ACTIUNI EXTERNE</t>
  </si>
  <si>
    <t>51.02.01.03</t>
  </si>
  <si>
    <t xml:space="preserve">Cheltuieli de personal </t>
  </si>
  <si>
    <t xml:space="preserve">Cheltuieli cu bunuri si servicii </t>
  </si>
  <si>
    <t xml:space="preserve">CHELTUIELI DE CAPITAL  </t>
  </si>
  <si>
    <t>51.01.01</t>
  </si>
  <si>
    <t xml:space="preserve"> II.              cheltuieli materiale</t>
  </si>
  <si>
    <t>51.02.29</t>
  </si>
  <si>
    <t>X. Cheltuieli de capital</t>
  </si>
  <si>
    <t>Cheltuieli curente</t>
  </si>
  <si>
    <t xml:space="preserve">  I.             cheltuieli de personal</t>
  </si>
  <si>
    <t>Masini , echipamente si mijloace de transport</t>
  </si>
  <si>
    <t>71,01,02</t>
  </si>
  <si>
    <t>Alte active fixe</t>
  </si>
  <si>
    <t>71.01.30</t>
  </si>
  <si>
    <t>plati efectuate in anii precedenti si recuperate in anul curen85,01</t>
  </si>
  <si>
    <t xml:space="preserve">SANATATE </t>
  </si>
  <si>
    <t>ALTE INSTITUTII SI ACTIUNI SANITARE</t>
  </si>
  <si>
    <t>66.02.50.50</t>
  </si>
  <si>
    <t>VI Transferuri curente, din care:</t>
  </si>
  <si>
    <t>51.01</t>
  </si>
  <si>
    <t>Actiuni de sanatate</t>
  </si>
  <si>
    <t>51.01.03</t>
  </si>
  <si>
    <t>Transferuri de capital - pt fin investitiilor la spitale</t>
  </si>
  <si>
    <t>51.02.12</t>
  </si>
  <si>
    <t>Transferuri pt fin chelt de capital din domeniul sanatatii</t>
  </si>
  <si>
    <t>51.02.28</t>
  </si>
  <si>
    <t xml:space="preserve">UNITATI DE ASISTENTA MEDICO-SOCIALE </t>
  </si>
  <si>
    <t>66.02.06.03</t>
  </si>
  <si>
    <t>VI Transferuri pt fin UMS</t>
  </si>
  <si>
    <t>51.01.39</t>
  </si>
  <si>
    <t>UNITATEA DE ASISTENTA MEDICO-SOCIALA CALINESTI</t>
  </si>
  <si>
    <t>UNITATEA DE ASISTENTA MEDICO-SOCIALA DEDULESTI</t>
  </si>
  <si>
    <t>UNITATEA DE ASISTENTA MEDICO-SOCIALA  SUICI</t>
  </si>
  <si>
    <t xml:space="preserve">UNITATEA DE ASISTENTA MEDICO-SOCIALA RUCAR </t>
  </si>
  <si>
    <t>UNITATEA DE ASISTENTA MEDICO-SOCIALA  DOMNESTI</t>
  </si>
  <si>
    <t>VI Transferuri</t>
  </si>
  <si>
    <t>Alte transferuri  de capital catre institutii publice</t>
  </si>
  <si>
    <t>CENTRUL DE CULTURA "BRATIANU" STEFANESTI</t>
  </si>
  <si>
    <t>67.02.50.01</t>
  </si>
  <si>
    <t>Plati</t>
  </si>
  <si>
    <t>Programe Phare si alte progr. cu finantare neramb.</t>
  </si>
  <si>
    <t>55.01.08</t>
  </si>
  <si>
    <t xml:space="preserve">ASIGURARI SI ASISTENTA SOCIALA </t>
  </si>
  <si>
    <t xml:space="preserve"> DIRECTIA GENERALA DE ASISTENTA SOCIALA SI PROTECTIA COPILULUI ARGES</t>
  </si>
  <si>
    <t>68.02.06</t>
  </si>
  <si>
    <t>CENTRE DE ASISTENTA</t>
  </si>
  <si>
    <t>68.02.04</t>
  </si>
  <si>
    <t>CENTRUL DE INGRIJIRE SI ASISTENTA PITESTI</t>
  </si>
  <si>
    <t>68.02.04.01</t>
  </si>
  <si>
    <t>CENTRUL DE INGRIJIRE SI ASISTENTA BASCOVELE</t>
  </si>
  <si>
    <t>68.02.04.02</t>
  </si>
  <si>
    <t>CENTRUL DE INTEGRARE PRIN TERAPIE OCUPATIONALA TIGVENI</t>
  </si>
  <si>
    <t>68.02.05.02.01</t>
  </si>
  <si>
    <t>COMPLEXUL DE LOCUINTE PROTEJATE TIGVENI</t>
  </si>
  <si>
    <t>CENTRUL DE RECUPERARE SI REABILITARE NEUROPSIHIATRICA CALINESTI</t>
  </si>
  <si>
    <t>COMPLEXUL DE SERVICII PENTRU PERSOANE CU DIZABILITATI VULTURESTI</t>
  </si>
  <si>
    <t>68.02.05.02.03</t>
  </si>
  <si>
    <t>CENTRUL VULTURESTI</t>
  </si>
  <si>
    <t>68.02.05.02.04</t>
  </si>
  <si>
    <t>COMPLEXUL DE LOCUINTE PROTEJATE BUZOIESTI</t>
  </si>
  <si>
    <t>CAMIN PERSOANE VARSTNICE MOZACENI</t>
  </si>
  <si>
    <t>68.02.50</t>
  </si>
  <si>
    <t>68.02.50.01</t>
  </si>
  <si>
    <t>68.02.50.02</t>
  </si>
  <si>
    <t xml:space="preserve"> Transferuri  pentru </t>
  </si>
  <si>
    <t>Plati efectuate in anii precedenti</t>
  </si>
  <si>
    <t xml:space="preserve"> DEFICIT</t>
  </si>
  <si>
    <t>La HCJ ______/</t>
  </si>
  <si>
    <t xml:space="preserve">TRANSPORTURI </t>
  </si>
  <si>
    <t xml:space="preserve">DRUMURI SI PODURI JUDETENE </t>
  </si>
  <si>
    <t>84.02.03.01</t>
  </si>
  <si>
    <t xml:space="preserve">SECTIUNEA DE DEZVOLTARE </t>
  </si>
  <si>
    <t xml:space="preserve"> Cheltuieli de capital</t>
  </si>
  <si>
    <t>Cheltuieli capital (PNDL)</t>
  </si>
  <si>
    <t xml:space="preserve">mii lei 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</si>
</sst>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Tahoma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0" fontId="23" fillId="0" borderId="0"/>
  </cellStyleXfs>
  <cellXfs count="8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13" fillId="2" borderId="3" xfId="0" applyFont="1" applyFill="1" applyBorder="1"/>
    <xf numFmtId="0" fontId="13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" fontId="13" fillId="3" borderId="2" xfId="0" applyNumberFormat="1" applyFont="1" applyFill="1" applyBorder="1"/>
    <xf numFmtId="4" fontId="13" fillId="4" borderId="2" xfId="0" applyNumberFormat="1" applyFont="1" applyFill="1" applyBorder="1"/>
    <xf numFmtId="0" fontId="13" fillId="5" borderId="2" xfId="0" applyFont="1" applyFill="1" applyBorder="1"/>
    <xf numFmtId="0" fontId="2" fillId="5" borderId="5" xfId="0" applyFont="1" applyFill="1" applyBorder="1" applyAlignment="1">
      <alignment horizontal="center"/>
    </xf>
    <xf numFmtId="4" fontId="13" fillId="5" borderId="2" xfId="0" applyNumberFormat="1" applyFont="1" applyFill="1" applyBorder="1"/>
    <xf numFmtId="0" fontId="13" fillId="2" borderId="6" xfId="0" applyFont="1" applyFill="1" applyBorder="1"/>
    <xf numFmtId="4" fontId="13" fillId="2" borderId="2" xfId="0" applyNumberFormat="1" applyFont="1" applyFill="1" applyBorder="1"/>
    <xf numFmtId="4" fontId="14" fillId="2" borderId="2" xfId="0" applyNumberFormat="1" applyFont="1" applyFill="1" applyBorder="1"/>
    <xf numFmtId="0" fontId="13" fillId="2" borderId="2" xfId="0" applyFont="1" applyFill="1" applyBorder="1"/>
    <xf numFmtId="0" fontId="14" fillId="0" borderId="6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/>
    </xf>
    <xf numFmtId="4" fontId="14" fillId="0" borderId="2" xfId="0" applyNumberFormat="1" applyFont="1" applyFill="1" applyBorder="1"/>
    <xf numFmtId="0" fontId="15" fillId="5" borderId="2" xfId="0" applyFont="1" applyFill="1" applyBorder="1"/>
    <xf numFmtId="4" fontId="14" fillId="5" borderId="2" xfId="0" applyNumberFormat="1" applyFont="1" applyFill="1" applyBorder="1"/>
    <xf numFmtId="3" fontId="8" fillId="2" borderId="2" xfId="0" applyNumberFormat="1" applyFont="1" applyFill="1" applyBorder="1"/>
    <xf numFmtId="0" fontId="1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3" fillId="7" borderId="6" xfId="0" applyFont="1" applyFill="1" applyBorder="1"/>
    <xf numFmtId="0" fontId="2" fillId="7" borderId="7" xfId="0" applyFont="1" applyFill="1" applyBorder="1" applyAlignment="1">
      <alignment horizontal="center"/>
    </xf>
    <xf numFmtId="4" fontId="13" fillId="7" borderId="2" xfId="0" applyNumberFormat="1" applyFont="1" applyFill="1" applyBorder="1"/>
    <xf numFmtId="0" fontId="13" fillId="0" borderId="4" xfId="0" applyFont="1" applyFill="1" applyBorder="1"/>
    <xf numFmtId="0" fontId="2" fillId="0" borderId="7" xfId="0" applyFont="1" applyFill="1" applyBorder="1" applyAlignment="1">
      <alignment horizontal="center"/>
    </xf>
    <xf numFmtId="4" fontId="13" fillId="8" borderId="2" xfId="0" applyNumberFormat="1" applyFont="1" applyFill="1" applyBorder="1"/>
    <xf numFmtId="0" fontId="14" fillId="0" borderId="6" xfId="0" applyFont="1" applyFill="1" applyBorder="1"/>
    <xf numFmtId="0" fontId="9" fillId="2" borderId="7" xfId="0" applyFont="1" applyFill="1" applyBorder="1" applyAlignment="1">
      <alignment horizontal="center"/>
    </xf>
    <xf numFmtId="0" fontId="14" fillId="2" borderId="2" xfId="0" applyFont="1" applyFill="1" applyBorder="1"/>
    <xf numFmtId="0" fontId="13" fillId="2" borderId="6" xfId="0" applyFont="1" applyFill="1" applyBorder="1" applyAlignment="1">
      <alignment wrapText="1"/>
    </xf>
    <xf numFmtId="4" fontId="14" fillId="8" borderId="2" xfId="0" applyNumberFormat="1" applyFont="1" applyFill="1" applyBorder="1"/>
    <xf numFmtId="0" fontId="13" fillId="0" borderId="6" xfId="0" applyFont="1" applyFill="1" applyBorder="1"/>
    <xf numFmtId="0" fontId="13" fillId="9" borderId="6" xfId="0" applyFont="1" applyFill="1" applyBorder="1" applyAlignment="1">
      <alignment wrapText="1"/>
    </xf>
    <xf numFmtId="0" fontId="9" fillId="9" borderId="7" xfId="0" applyFont="1" applyFill="1" applyBorder="1" applyAlignment="1">
      <alignment horizontal="center"/>
    </xf>
    <xf numFmtId="4" fontId="13" fillId="9" borderId="2" xfId="0" applyNumberFormat="1" applyFont="1" applyFill="1" applyBorder="1"/>
    <xf numFmtId="4" fontId="17" fillId="8" borderId="2" xfId="0" applyNumberFormat="1" applyFont="1" applyFill="1" applyBorder="1"/>
    <xf numFmtId="4" fontId="18" fillId="8" borderId="2" xfId="0" applyNumberFormat="1" applyFont="1" applyFill="1" applyBorder="1"/>
    <xf numFmtId="4" fontId="18" fillId="0" borderId="2" xfId="0" applyNumberFormat="1" applyFont="1" applyFill="1" applyBorder="1"/>
    <xf numFmtId="14" fontId="2" fillId="2" borderId="2" xfId="0" applyNumberFormat="1" applyFont="1" applyFill="1" applyBorder="1"/>
    <xf numFmtId="0" fontId="13" fillId="0" borderId="6" xfId="0" applyFont="1" applyFill="1" applyBorder="1" applyAlignment="1">
      <alignment wrapText="1"/>
    </xf>
    <xf numFmtId="0" fontId="2" fillId="9" borderId="7" xfId="0" applyFont="1" applyFill="1" applyBorder="1" applyAlignment="1">
      <alignment horizontal="center"/>
    </xf>
    <xf numFmtId="0" fontId="19" fillId="10" borderId="2" xfId="0" applyFont="1" applyFill="1" applyBorder="1"/>
    <xf numFmtId="0" fontId="20" fillId="10" borderId="7" xfId="0" applyFont="1" applyFill="1" applyBorder="1" applyAlignment="1">
      <alignment horizontal="center"/>
    </xf>
    <xf numFmtId="4" fontId="19" fillId="10" borderId="2" xfId="0" applyNumberFormat="1" applyFont="1" applyFill="1" applyBorder="1"/>
    <xf numFmtId="0" fontId="14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/>
    <xf numFmtId="0" fontId="12" fillId="6" borderId="2" xfId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/>
    <xf numFmtId="0" fontId="1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Normal_Machete buget 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2"/>
  <sheetViews>
    <sheetView tabSelected="1" zoomScale="118" zoomScaleNormal="118" workbookViewId="0">
      <pane xSplit="3" ySplit="11" topLeftCell="D17" activePane="bottomRight" state="frozen"/>
      <selection pane="topRight" activeCell="D1" sqref="D1"/>
      <selection pane="bottomLeft" activeCell="A12" sqref="A12"/>
      <selection pane="bottomRight" activeCell="B81" sqref="B81"/>
    </sheetView>
  </sheetViews>
  <sheetFormatPr defaultRowHeight="12.75"/>
  <cols>
    <col min="1" max="1" width="5.140625" style="6" customWidth="1"/>
    <col min="2" max="2" width="55.5703125" style="6" customWidth="1"/>
    <col min="3" max="3" width="8" style="67" customWidth="1"/>
    <col min="4" max="4" width="11.7109375" style="6" customWidth="1"/>
    <col min="5" max="5" width="11.28515625" style="6" hidden="1" customWidth="1"/>
    <col min="6" max="6" width="9.28515625" style="6" hidden="1" customWidth="1"/>
    <col min="7" max="7" width="8.7109375" style="6" hidden="1" customWidth="1"/>
    <col min="8" max="8" width="10" style="6" hidden="1" customWidth="1"/>
    <col min="9" max="9" width="0.140625" style="6" hidden="1" customWidth="1"/>
    <col min="10" max="10" width="10.85546875" style="6" hidden="1" customWidth="1"/>
    <col min="11" max="11" width="10.7109375" style="6" hidden="1" customWidth="1"/>
    <col min="12" max="12" width="9.5703125" style="6" hidden="1" customWidth="1"/>
    <col min="13" max="13" width="10.85546875" style="6" bestFit="1" customWidth="1"/>
    <col min="14" max="14" width="9.140625" style="6"/>
    <col min="15" max="15" width="9.7109375" style="6" bestFit="1" customWidth="1"/>
    <col min="16" max="16384" width="9.140625" style="6"/>
  </cols>
  <sheetData>
    <row r="1" spans="1:13" s="3" customFormat="1">
      <c r="A1" s="1"/>
      <c r="B1" s="1" t="s">
        <v>0</v>
      </c>
      <c r="C1" s="2"/>
      <c r="D1" s="1" t="s">
        <v>1</v>
      </c>
      <c r="E1" s="1"/>
      <c r="F1" s="1"/>
      <c r="G1" s="1"/>
      <c r="H1" s="1"/>
      <c r="I1" s="1"/>
      <c r="J1" s="1" t="s">
        <v>1</v>
      </c>
      <c r="K1" s="1"/>
      <c r="L1" s="1"/>
    </row>
    <row r="2" spans="1:13" ht="18.75">
      <c r="A2" s="4"/>
      <c r="B2" s="69"/>
      <c r="C2" s="69"/>
      <c r="D2" s="5" t="s">
        <v>97</v>
      </c>
      <c r="E2" s="5"/>
      <c r="F2" s="5"/>
      <c r="G2" s="5"/>
      <c r="H2" s="5"/>
      <c r="I2" s="5"/>
      <c r="J2" s="5" t="s">
        <v>2</v>
      </c>
      <c r="K2" s="5"/>
      <c r="L2" s="5"/>
    </row>
    <row r="3" spans="1:13" ht="18.75">
      <c r="A3" s="4"/>
      <c r="B3" s="7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3" ht="18.75">
      <c r="A4" s="4"/>
      <c r="B4" s="7"/>
      <c r="C4" s="8"/>
      <c r="D4" s="5"/>
      <c r="E4" s="5"/>
      <c r="F4" s="5"/>
      <c r="G4" s="5"/>
      <c r="H4" s="5"/>
      <c r="I4" s="5"/>
      <c r="J4" s="5"/>
      <c r="K4" s="5"/>
      <c r="L4" s="5"/>
    </row>
    <row r="5" spans="1:13" ht="15.75">
      <c r="A5" s="70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"/>
    </row>
    <row r="6" spans="1:13" ht="15.75">
      <c r="A6" s="70" t="s">
        <v>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5"/>
    </row>
    <row r="7" spans="1:13" ht="15.75">
      <c r="A7" s="9"/>
      <c r="B7" s="73"/>
      <c r="C7" s="74"/>
      <c r="D7" s="74"/>
      <c r="E7" s="74"/>
      <c r="F7" s="74"/>
      <c r="G7" s="74"/>
      <c r="H7" s="74"/>
      <c r="I7" s="74"/>
      <c r="J7" s="74"/>
      <c r="K7" s="74"/>
      <c r="L7" s="5"/>
    </row>
    <row r="8" spans="1:13">
      <c r="A8" s="9"/>
      <c r="B8" s="10"/>
      <c r="C8" s="11"/>
      <c r="D8" s="5"/>
      <c r="E8" s="5"/>
      <c r="F8" s="5"/>
      <c r="G8" s="5"/>
      <c r="H8" s="5"/>
      <c r="I8" s="5"/>
      <c r="J8" s="5"/>
      <c r="K8" s="5"/>
      <c r="L8" s="12" t="s">
        <v>5</v>
      </c>
      <c r="M8" s="6" t="s">
        <v>104</v>
      </c>
    </row>
    <row r="9" spans="1:13" ht="28.5" customHeight="1">
      <c r="A9" s="75" t="s">
        <v>6</v>
      </c>
      <c r="B9" s="13" t="s">
        <v>7</v>
      </c>
      <c r="C9" s="14" t="s">
        <v>8</v>
      </c>
      <c r="D9" s="77" t="s">
        <v>9</v>
      </c>
      <c r="E9" s="78"/>
      <c r="F9" s="78"/>
      <c r="G9" s="78"/>
      <c r="H9" s="78"/>
      <c r="I9" s="78"/>
      <c r="J9" s="79" t="s">
        <v>10</v>
      </c>
      <c r="K9" s="80"/>
      <c r="L9" s="80"/>
      <c r="M9" s="15" t="s">
        <v>11</v>
      </c>
    </row>
    <row r="10" spans="1:13" ht="24.75" customHeight="1">
      <c r="A10" s="76"/>
      <c r="B10" s="16"/>
      <c r="C10" s="17"/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19"/>
      <c r="J10" s="18" t="s">
        <v>17</v>
      </c>
      <c r="K10" s="18" t="s">
        <v>18</v>
      </c>
      <c r="L10" s="18" t="s">
        <v>19</v>
      </c>
      <c r="M10" s="18" t="s">
        <v>20</v>
      </c>
    </row>
    <row r="11" spans="1:13" ht="24" customHeight="1">
      <c r="A11" s="20"/>
      <c r="B11" s="21" t="s">
        <v>21</v>
      </c>
      <c r="C11" s="22"/>
      <c r="D11" s="23">
        <f t="shared" ref="D11:L11" si="0">D12+D14</f>
        <v>0</v>
      </c>
      <c r="E11" s="23" t="e">
        <f t="shared" si="0"/>
        <v>#REF!</v>
      </c>
      <c r="F11" s="23" t="e">
        <f t="shared" si="0"/>
        <v>#REF!</v>
      </c>
      <c r="G11" s="23" t="e">
        <f t="shared" si="0"/>
        <v>#REF!</v>
      </c>
      <c r="H11" s="23" t="e">
        <f t="shared" si="0"/>
        <v>#REF!</v>
      </c>
      <c r="I11" s="23" t="e">
        <f t="shared" si="0"/>
        <v>#REF!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3">
        <f>M12+M14</f>
        <v>0</v>
      </c>
    </row>
    <row r="12" spans="1:13" ht="24.75" customHeight="1">
      <c r="A12" s="20">
        <v>1</v>
      </c>
      <c r="B12" s="25" t="s">
        <v>22</v>
      </c>
      <c r="C12" s="26"/>
      <c r="D12" s="27">
        <f t="shared" ref="D12:L12" si="1">D13</f>
        <v>-1575.5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>M13</f>
        <v>-1575.5</v>
      </c>
    </row>
    <row r="13" spans="1:13" ht="28.5" customHeight="1">
      <c r="A13" s="31"/>
      <c r="B13" s="32" t="s">
        <v>23</v>
      </c>
      <c r="C13" s="33" t="s">
        <v>24</v>
      </c>
      <c r="D13" s="34">
        <f>M13</f>
        <v>-1575.5</v>
      </c>
      <c r="E13" s="34"/>
      <c r="F13" s="34"/>
      <c r="G13" s="34"/>
      <c r="H13" s="34"/>
      <c r="I13" s="24"/>
      <c r="J13" s="34"/>
      <c r="K13" s="34"/>
      <c r="L13" s="34"/>
      <c r="M13" s="34">
        <f>-M15</f>
        <v>-1575.5</v>
      </c>
    </row>
    <row r="14" spans="1:13" ht="18" customHeight="1">
      <c r="A14" s="31">
        <v>2</v>
      </c>
      <c r="B14" s="25" t="s">
        <v>25</v>
      </c>
      <c r="C14" s="35"/>
      <c r="D14" s="36">
        <f t="shared" ref="D14:L14" si="2">D15</f>
        <v>1575.5</v>
      </c>
      <c r="E14" s="36" t="e">
        <f t="shared" si="2"/>
        <v>#REF!</v>
      </c>
      <c r="F14" s="36" t="e">
        <f t="shared" si="2"/>
        <v>#REF!</v>
      </c>
      <c r="G14" s="36" t="e">
        <f t="shared" si="2"/>
        <v>#REF!</v>
      </c>
      <c r="H14" s="36" t="e">
        <f t="shared" si="2"/>
        <v>#REF!</v>
      </c>
      <c r="I14" s="36" t="e">
        <f t="shared" si="2"/>
        <v>#REF!</v>
      </c>
      <c r="J14" s="36">
        <f t="shared" si="2"/>
        <v>0</v>
      </c>
      <c r="K14" s="36">
        <f t="shared" si="2"/>
        <v>0</v>
      </c>
      <c r="L14" s="36">
        <f t="shared" si="2"/>
        <v>0</v>
      </c>
      <c r="M14" s="36">
        <f>M15</f>
        <v>1575.5</v>
      </c>
    </row>
    <row r="15" spans="1:13" ht="19.5" customHeight="1">
      <c r="A15" s="31"/>
      <c r="B15" s="37" t="s">
        <v>26</v>
      </c>
      <c r="C15" s="68" t="s">
        <v>27</v>
      </c>
      <c r="D15" s="30">
        <f>M15</f>
        <v>1575.5</v>
      </c>
      <c r="E15" s="30" t="e">
        <f>#REF!</f>
        <v>#REF!</v>
      </c>
      <c r="F15" s="30" t="e">
        <f>#REF!</f>
        <v>#REF!</v>
      </c>
      <c r="G15" s="30" t="e">
        <f>#REF!</f>
        <v>#REF!</v>
      </c>
      <c r="H15" s="30" t="e">
        <f>#REF!</f>
        <v>#REF!</v>
      </c>
      <c r="I15" s="24" t="e">
        <f t="shared" ref="I15:I49" si="3">E15+F15+G15+H15</f>
        <v>#REF!</v>
      </c>
      <c r="J15" s="34"/>
      <c r="K15" s="34"/>
      <c r="L15" s="34"/>
      <c r="M15" s="30">
        <f>M34+M85+M100+M107+M121+M128+M165</f>
        <v>1575.5</v>
      </c>
    </row>
    <row r="16" spans="1:13" ht="18.75" customHeight="1">
      <c r="A16" s="31"/>
      <c r="B16" s="38" t="s">
        <v>28</v>
      </c>
      <c r="C16" s="39"/>
      <c r="D16" s="23">
        <f t="shared" ref="D16:L16" si="4">D28+D79+D166+D17</f>
        <v>0</v>
      </c>
      <c r="E16" s="23" t="e">
        <f t="shared" si="4"/>
        <v>#REF!</v>
      </c>
      <c r="F16" s="23" t="e">
        <f t="shared" si="4"/>
        <v>#REF!</v>
      </c>
      <c r="G16" s="23" t="e">
        <f t="shared" si="4"/>
        <v>#REF!</v>
      </c>
      <c r="H16" s="23" t="e">
        <f t="shared" si="4"/>
        <v>#REF!</v>
      </c>
      <c r="I16" s="23" t="e">
        <f t="shared" si="4"/>
        <v>#REF!</v>
      </c>
      <c r="J16" s="23" t="e">
        <f t="shared" si="4"/>
        <v>#REF!</v>
      </c>
      <c r="K16" s="23" t="e">
        <f t="shared" si="4"/>
        <v>#REF!</v>
      </c>
      <c r="L16" s="23" t="e">
        <f t="shared" si="4"/>
        <v>#REF!</v>
      </c>
      <c r="M16" s="23">
        <f>M28+M79+M166+M17</f>
        <v>0</v>
      </c>
    </row>
    <row r="17" spans="1:13" ht="0.75" customHeight="1">
      <c r="A17" s="31">
        <v>1</v>
      </c>
      <c r="B17" s="40" t="s">
        <v>29</v>
      </c>
      <c r="C17" s="41" t="s">
        <v>30</v>
      </c>
      <c r="D17" s="42">
        <f>D18+D21</f>
        <v>0</v>
      </c>
      <c r="E17" s="23" t="e">
        <f>E18+E21</f>
        <v>#REF!</v>
      </c>
      <c r="F17" s="23" t="e">
        <f>F18+F21</f>
        <v>#REF!</v>
      </c>
      <c r="G17" s="23" t="e">
        <f>G18+G21</f>
        <v>#REF!</v>
      </c>
      <c r="H17" s="23" t="e">
        <f>H18+H21</f>
        <v>#REF!</v>
      </c>
      <c r="I17" s="24" t="e">
        <f t="shared" si="3"/>
        <v>#REF!</v>
      </c>
      <c r="J17" s="23" t="e">
        <f>J18+J21</f>
        <v>#REF!</v>
      </c>
      <c r="K17" s="23" t="e">
        <f>K18+K21</f>
        <v>#REF!</v>
      </c>
      <c r="L17" s="23" t="e">
        <f>L18+L21</f>
        <v>#REF!</v>
      </c>
      <c r="M17" s="42">
        <f>M18+M21</f>
        <v>0</v>
      </c>
    </row>
    <row r="18" spans="1:13" ht="0.75" hidden="1" customHeight="1">
      <c r="A18" s="31"/>
      <c r="B18" s="43" t="s">
        <v>22</v>
      </c>
      <c r="C18" s="44"/>
      <c r="D18" s="29">
        <f>D19+D20</f>
        <v>0</v>
      </c>
      <c r="E18" s="45" t="e">
        <f>#REF!+#REF!</f>
        <v>#REF!</v>
      </c>
      <c r="F18" s="45" t="e">
        <f>#REF!+#REF!</f>
        <v>#REF!</v>
      </c>
      <c r="G18" s="45" t="e">
        <f>#REF!+#REF!</f>
        <v>#REF!</v>
      </c>
      <c r="H18" s="45" t="e">
        <f>#REF!+#REF!</f>
        <v>#REF!</v>
      </c>
      <c r="I18" s="24" t="e">
        <f t="shared" si="3"/>
        <v>#REF!</v>
      </c>
      <c r="J18" s="45" t="e">
        <f>#REF!+#REF!</f>
        <v>#REF!</v>
      </c>
      <c r="K18" s="45" t="e">
        <f>#REF!+#REF!</f>
        <v>#REF!</v>
      </c>
      <c r="L18" s="45" t="e">
        <f>#REF!+#REF!</f>
        <v>#REF!</v>
      </c>
      <c r="M18" s="29">
        <f>M19+M20</f>
        <v>0</v>
      </c>
    </row>
    <row r="19" spans="1:13" ht="15" hidden="1">
      <c r="A19" s="31"/>
      <c r="B19" s="46" t="s">
        <v>31</v>
      </c>
      <c r="C19" s="33">
        <v>10</v>
      </c>
      <c r="D19" s="30"/>
      <c r="E19" s="30"/>
      <c r="F19" s="30"/>
      <c r="G19" s="30"/>
      <c r="H19" s="30"/>
      <c r="I19" s="24"/>
      <c r="J19" s="34"/>
      <c r="K19" s="34"/>
      <c r="L19" s="34"/>
      <c r="M19" s="30"/>
    </row>
    <row r="20" spans="1:13" ht="16.5" hidden="1" customHeight="1">
      <c r="A20" s="31"/>
      <c r="B20" s="46" t="s">
        <v>32</v>
      </c>
      <c r="C20" s="33">
        <v>20</v>
      </c>
      <c r="D20" s="30"/>
      <c r="E20" s="30">
        <f>3000+148+448+225-1000-13</f>
        <v>2808</v>
      </c>
      <c r="F20" s="30">
        <f>2363-153-75</f>
        <v>2135</v>
      </c>
      <c r="G20" s="30">
        <f>2000-152+1151+1</f>
        <v>3000</v>
      </c>
      <c r="H20" s="30">
        <f>2000-148-143-1301+1000-1</f>
        <v>1407</v>
      </c>
      <c r="I20" s="24">
        <f t="shared" si="3"/>
        <v>9350</v>
      </c>
      <c r="J20" s="34">
        <f>6000-363-50</f>
        <v>5587</v>
      </c>
      <c r="K20" s="34">
        <f>6000-907-50</f>
        <v>5043</v>
      </c>
      <c r="L20" s="34">
        <f>6000-1180-60-50</f>
        <v>4710</v>
      </c>
      <c r="M20" s="30"/>
    </row>
    <row r="21" spans="1:13" ht="20.25" hidden="1" customHeight="1">
      <c r="A21" s="31"/>
      <c r="B21" s="28" t="s">
        <v>25</v>
      </c>
      <c r="C21" s="47"/>
      <c r="D21" s="29">
        <f>D22</f>
        <v>0</v>
      </c>
      <c r="E21" s="42" t="e">
        <f>#REF!+#REF!+#REF!+#REF!+E22+#REF!</f>
        <v>#REF!</v>
      </c>
      <c r="F21" s="42" t="e">
        <f>#REF!+#REF!+#REF!+#REF!+F22+#REF!</f>
        <v>#REF!</v>
      </c>
      <c r="G21" s="42" t="e">
        <f>#REF!+#REF!+#REF!+#REF!+G22+#REF!</f>
        <v>#REF!</v>
      </c>
      <c r="H21" s="42" t="e">
        <f>#REF!+#REF!+#REF!+#REF!+H22+#REF!</f>
        <v>#REF!</v>
      </c>
      <c r="I21" s="24" t="e">
        <f t="shared" si="3"/>
        <v>#REF!</v>
      </c>
      <c r="J21" s="42" t="e">
        <f>#REF!+#REF!+#REF!+#REF!+J22+#REF!</f>
        <v>#REF!</v>
      </c>
      <c r="K21" s="42" t="e">
        <f>#REF!+#REF!+#REF!+#REF!+K22+#REF!</f>
        <v>#REF!</v>
      </c>
      <c r="L21" s="42" t="e">
        <f>#REF!+#REF!+#REF!+#REF!+L22+#REF!</f>
        <v>#REF!</v>
      </c>
      <c r="M21" s="29">
        <f>M22</f>
        <v>0</v>
      </c>
    </row>
    <row r="22" spans="1:13" ht="15" hidden="1">
      <c r="A22" s="31"/>
      <c r="B22" s="48" t="s">
        <v>33</v>
      </c>
      <c r="C22" s="47">
        <v>70</v>
      </c>
      <c r="D22" s="30"/>
      <c r="E22" s="36"/>
      <c r="F22" s="36"/>
      <c r="G22" s="36"/>
      <c r="H22" s="36"/>
      <c r="I22" s="24"/>
      <c r="J22" s="36"/>
      <c r="K22" s="36"/>
      <c r="L22" s="36"/>
      <c r="M22" s="30"/>
    </row>
    <row r="23" spans="1:13" ht="15" hidden="1">
      <c r="A23" s="31"/>
      <c r="B23" s="46" t="s">
        <v>40</v>
      </c>
      <c r="C23" s="33" t="s">
        <v>41</v>
      </c>
      <c r="D23" s="30"/>
      <c r="E23" s="30"/>
      <c r="F23" s="30"/>
      <c r="G23" s="30"/>
      <c r="H23" s="30"/>
      <c r="I23" s="24">
        <f t="shared" si="3"/>
        <v>0</v>
      </c>
      <c r="J23" s="34"/>
      <c r="K23" s="34"/>
      <c r="L23" s="34"/>
      <c r="M23" s="30"/>
    </row>
    <row r="24" spans="1:13" ht="15" hidden="1">
      <c r="A24" s="31"/>
      <c r="B24" s="46" t="s">
        <v>42</v>
      </c>
      <c r="C24" s="33" t="s">
        <v>43</v>
      </c>
      <c r="D24" s="30"/>
      <c r="E24" s="30"/>
      <c r="F24" s="30"/>
      <c r="G24" s="30"/>
      <c r="H24" s="30"/>
      <c r="I24" s="24">
        <f t="shared" si="3"/>
        <v>0</v>
      </c>
      <c r="J24" s="34"/>
      <c r="K24" s="34"/>
      <c r="L24" s="34"/>
      <c r="M24" s="30"/>
    </row>
    <row r="25" spans="1:13" ht="0.75" hidden="1" customHeight="1">
      <c r="A25" s="31"/>
      <c r="B25" s="46" t="s">
        <v>44</v>
      </c>
      <c r="C25" s="33"/>
      <c r="D25" s="30"/>
      <c r="E25" s="30"/>
      <c r="F25" s="30"/>
      <c r="G25" s="30"/>
      <c r="H25" s="30"/>
      <c r="I25" s="24">
        <f t="shared" si="3"/>
        <v>0</v>
      </c>
      <c r="J25" s="34"/>
      <c r="K25" s="34"/>
      <c r="L25" s="34"/>
      <c r="M25" s="30"/>
    </row>
    <row r="26" spans="1:13" ht="14.25" hidden="1" customHeight="1">
      <c r="A26" s="31"/>
      <c r="B26" s="51" t="s">
        <v>25</v>
      </c>
      <c r="C26" s="33"/>
      <c r="D26" s="30">
        <f t="shared" ref="D26:M26" si="5">D27</f>
        <v>0</v>
      </c>
      <c r="E26" s="50"/>
      <c r="F26" s="50"/>
      <c r="G26" s="50"/>
      <c r="H26" s="50"/>
      <c r="I26" s="24">
        <f t="shared" si="3"/>
        <v>0</v>
      </c>
      <c r="J26" s="50">
        <f t="shared" si="5"/>
        <v>0</v>
      </c>
      <c r="K26" s="50">
        <f t="shared" si="5"/>
        <v>0</v>
      </c>
      <c r="L26" s="50">
        <f t="shared" si="5"/>
        <v>0</v>
      </c>
      <c r="M26" s="30">
        <f t="shared" si="5"/>
        <v>0</v>
      </c>
    </row>
    <row r="27" spans="1:13" ht="12" hidden="1" customHeight="1">
      <c r="A27" s="31"/>
      <c r="B27" s="46" t="s">
        <v>37</v>
      </c>
      <c r="C27" s="33">
        <v>70</v>
      </c>
      <c r="D27" s="30"/>
      <c r="E27" s="30"/>
      <c r="F27" s="30"/>
      <c r="G27" s="30"/>
      <c r="H27" s="30"/>
      <c r="I27" s="24">
        <f t="shared" si="3"/>
        <v>0</v>
      </c>
      <c r="J27" s="34"/>
      <c r="K27" s="34"/>
      <c r="L27" s="34"/>
      <c r="M27" s="30"/>
    </row>
    <row r="28" spans="1:13" ht="21.75" customHeight="1">
      <c r="A28" s="31">
        <v>1</v>
      </c>
      <c r="B28" s="40" t="s">
        <v>45</v>
      </c>
      <c r="C28" s="41">
        <v>66.02</v>
      </c>
      <c r="D28" s="42">
        <f t="shared" ref="D28:L28" si="6">D29+D36</f>
        <v>1376</v>
      </c>
      <c r="E28" s="42" t="e">
        <f t="shared" si="6"/>
        <v>#REF!</v>
      </c>
      <c r="F28" s="42" t="e">
        <f t="shared" si="6"/>
        <v>#REF!</v>
      </c>
      <c r="G28" s="42" t="e">
        <f t="shared" si="6"/>
        <v>#REF!</v>
      </c>
      <c r="H28" s="42" t="e">
        <f t="shared" si="6"/>
        <v>#REF!</v>
      </c>
      <c r="I28" s="42" t="e">
        <f t="shared" si="6"/>
        <v>#REF!</v>
      </c>
      <c r="J28" s="42" t="e">
        <f t="shared" si="6"/>
        <v>#REF!</v>
      </c>
      <c r="K28" s="42" t="e">
        <f t="shared" si="6"/>
        <v>#REF!</v>
      </c>
      <c r="L28" s="42" t="e">
        <f t="shared" si="6"/>
        <v>#REF!</v>
      </c>
      <c r="M28" s="42">
        <f>M29+M36</f>
        <v>1376</v>
      </c>
    </row>
    <row r="29" spans="1:13" ht="14.25">
      <c r="A29" s="31"/>
      <c r="B29" s="51" t="s">
        <v>46</v>
      </c>
      <c r="C29" s="33" t="s">
        <v>47</v>
      </c>
      <c r="D29" s="29">
        <f>D30+D33</f>
        <v>1376</v>
      </c>
      <c r="E29" s="45" t="e">
        <f>E30+E33</f>
        <v>#REF!</v>
      </c>
      <c r="F29" s="45" t="e">
        <f>F30+F33</f>
        <v>#REF!</v>
      </c>
      <c r="G29" s="45" t="e">
        <f>G30+G33</f>
        <v>#REF!</v>
      </c>
      <c r="H29" s="45" t="e">
        <f>H30+H33</f>
        <v>#REF!</v>
      </c>
      <c r="I29" s="24" t="e">
        <f t="shared" si="3"/>
        <v>#REF!</v>
      </c>
      <c r="J29" s="45" t="e">
        <f>J30+J33</f>
        <v>#REF!</v>
      </c>
      <c r="K29" s="45" t="e">
        <f>K30+K33</f>
        <v>#REF!</v>
      </c>
      <c r="L29" s="45" t="e">
        <f>L30+L33</f>
        <v>#REF!</v>
      </c>
      <c r="M29" s="29">
        <f>M30+M33</f>
        <v>1376</v>
      </c>
    </row>
    <row r="30" spans="1:13" ht="14.25">
      <c r="A30" s="31"/>
      <c r="B30" s="43" t="s">
        <v>22</v>
      </c>
      <c r="C30" s="33"/>
      <c r="D30" s="29">
        <f>D31</f>
        <v>1000</v>
      </c>
      <c r="E30" s="45" t="e">
        <f>#REF!</f>
        <v>#REF!</v>
      </c>
      <c r="F30" s="45" t="e">
        <f>#REF!</f>
        <v>#REF!</v>
      </c>
      <c r="G30" s="45" t="e">
        <f>#REF!</f>
        <v>#REF!</v>
      </c>
      <c r="H30" s="45" t="e">
        <f>#REF!</f>
        <v>#REF!</v>
      </c>
      <c r="I30" s="24" t="e">
        <f t="shared" si="3"/>
        <v>#REF!</v>
      </c>
      <c r="J30" s="45" t="e">
        <f>#REF!</f>
        <v>#REF!</v>
      </c>
      <c r="K30" s="45" t="e">
        <f>#REF!</f>
        <v>#REF!</v>
      </c>
      <c r="L30" s="45" t="e">
        <f>#REF!</f>
        <v>#REF!</v>
      </c>
      <c r="M30" s="29">
        <f>M31</f>
        <v>1000</v>
      </c>
    </row>
    <row r="31" spans="1:13" ht="15">
      <c r="A31" s="31"/>
      <c r="B31" s="46" t="s">
        <v>48</v>
      </c>
      <c r="C31" s="44" t="s">
        <v>49</v>
      </c>
      <c r="D31" s="30">
        <f t="shared" ref="D31:M31" si="7">D32</f>
        <v>1000</v>
      </c>
      <c r="E31" s="50">
        <f t="shared" si="7"/>
        <v>0</v>
      </c>
      <c r="F31" s="50">
        <f t="shared" si="7"/>
        <v>0</v>
      </c>
      <c r="G31" s="50">
        <f t="shared" si="7"/>
        <v>0</v>
      </c>
      <c r="H31" s="50">
        <f t="shared" si="7"/>
        <v>0</v>
      </c>
      <c r="I31" s="24">
        <f t="shared" si="3"/>
        <v>0</v>
      </c>
      <c r="J31" s="50">
        <f t="shared" si="7"/>
        <v>0</v>
      </c>
      <c r="K31" s="50">
        <f t="shared" si="7"/>
        <v>0</v>
      </c>
      <c r="L31" s="50">
        <f t="shared" si="7"/>
        <v>0</v>
      </c>
      <c r="M31" s="30">
        <f t="shared" si="7"/>
        <v>1000</v>
      </c>
    </row>
    <row r="32" spans="1:13" ht="15">
      <c r="A32" s="31"/>
      <c r="B32" s="46" t="s">
        <v>50</v>
      </c>
      <c r="C32" s="44" t="s">
        <v>51</v>
      </c>
      <c r="D32" s="30">
        <v>1000</v>
      </c>
      <c r="E32" s="30"/>
      <c r="F32" s="30"/>
      <c r="G32" s="30"/>
      <c r="H32" s="30"/>
      <c r="I32" s="24"/>
      <c r="J32" s="34"/>
      <c r="K32" s="34"/>
      <c r="L32" s="34"/>
      <c r="M32" s="30">
        <v>1000</v>
      </c>
    </row>
    <row r="33" spans="1:13" ht="15">
      <c r="A33" s="31"/>
      <c r="B33" s="51" t="s">
        <v>25</v>
      </c>
      <c r="C33" s="33"/>
      <c r="D33" s="30">
        <f>D34+D35</f>
        <v>376</v>
      </c>
      <c r="E33" s="50">
        <f>E34+E35</f>
        <v>0</v>
      </c>
      <c r="F33" s="50">
        <f>F34+F35</f>
        <v>0</v>
      </c>
      <c r="G33" s="50">
        <f>G34+G35</f>
        <v>0</v>
      </c>
      <c r="H33" s="50">
        <f>H34+H35</f>
        <v>0</v>
      </c>
      <c r="I33" s="24">
        <f t="shared" si="3"/>
        <v>0</v>
      </c>
      <c r="J33" s="50">
        <f>J34+J35</f>
        <v>0</v>
      </c>
      <c r="K33" s="50">
        <f>K34+K35</f>
        <v>0</v>
      </c>
      <c r="L33" s="50">
        <f>L34+L35</f>
        <v>0</v>
      </c>
      <c r="M33" s="30">
        <f>M34+M35</f>
        <v>376</v>
      </c>
    </row>
    <row r="34" spans="1:13" ht="18" customHeight="1">
      <c r="A34" s="31"/>
      <c r="B34" s="46" t="s">
        <v>52</v>
      </c>
      <c r="C34" s="33" t="s">
        <v>53</v>
      </c>
      <c r="D34" s="30">
        <f>375+1</f>
        <v>376</v>
      </c>
      <c r="E34" s="30"/>
      <c r="F34" s="30"/>
      <c r="G34" s="30"/>
      <c r="H34" s="30"/>
      <c r="I34" s="24"/>
      <c r="J34" s="34"/>
      <c r="K34" s="34"/>
      <c r="L34" s="34"/>
      <c r="M34" s="30">
        <f>10+165+200+1</f>
        <v>376</v>
      </c>
    </row>
    <row r="35" spans="1:13" ht="0.75" hidden="1" customHeight="1">
      <c r="A35" s="31"/>
      <c r="B35" s="46" t="s">
        <v>54</v>
      </c>
      <c r="C35" s="33" t="s">
        <v>55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24">
        <f t="shared" si="3"/>
        <v>0</v>
      </c>
      <c r="J35" s="34"/>
      <c r="K35" s="34"/>
      <c r="L35" s="34"/>
      <c r="M35" s="30">
        <v>0</v>
      </c>
    </row>
    <row r="36" spans="1:13" ht="14.25" hidden="1">
      <c r="A36" s="31"/>
      <c r="B36" s="52" t="s">
        <v>56</v>
      </c>
      <c r="C36" s="53" t="s">
        <v>57</v>
      </c>
      <c r="D36" s="54">
        <f t="shared" ref="D36:M38" si="8">D40+D46+D52+D58+D64</f>
        <v>0</v>
      </c>
      <c r="E36" s="45">
        <f t="shared" si="8"/>
        <v>4</v>
      </c>
      <c r="F36" s="45">
        <f t="shared" si="8"/>
        <v>4</v>
      </c>
      <c r="G36" s="45">
        <f t="shared" si="8"/>
        <v>4</v>
      </c>
      <c r="H36" s="45">
        <f t="shared" si="8"/>
        <v>3</v>
      </c>
      <c r="I36" s="24">
        <f t="shared" si="3"/>
        <v>15</v>
      </c>
      <c r="J36" s="45">
        <f t="shared" si="8"/>
        <v>15</v>
      </c>
      <c r="K36" s="45">
        <f t="shared" si="8"/>
        <v>15</v>
      </c>
      <c r="L36" s="45">
        <f t="shared" si="8"/>
        <v>15</v>
      </c>
      <c r="M36" s="54">
        <f t="shared" si="8"/>
        <v>0</v>
      </c>
    </row>
    <row r="37" spans="1:13" ht="14.25" hidden="1">
      <c r="A37" s="31"/>
      <c r="B37" s="43" t="s">
        <v>22</v>
      </c>
      <c r="C37" s="33"/>
      <c r="D37" s="29">
        <f t="shared" si="8"/>
        <v>0</v>
      </c>
      <c r="E37" s="45">
        <f t="shared" si="8"/>
        <v>4</v>
      </c>
      <c r="F37" s="45">
        <f t="shared" si="8"/>
        <v>4</v>
      </c>
      <c r="G37" s="45">
        <f t="shared" si="8"/>
        <v>4</v>
      </c>
      <c r="H37" s="45">
        <f t="shared" si="8"/>
        <v>3</v>
      </c>
      <c r="I37" s="24">
        <f t="shared" si="3"/>
        <v>15</v>
      </c>
      <c r="J37" s="45">
        <f t="shared" si="8"/>
        <v>15</v>
      </c>
      <c r="K37" s="45">
        <f t="shared" si="8"/>
        <v>15</v>
      </c>
      <c r="L37" s="45">
        <f t="shared" si="8"/>
        <v>15</v>
      </c>
      <c r="M37" s="29">
        <f t="shared" si="8"/>
        <v>0</v>
      </c>
    </row>
    <row r="38" spans="1:13" ht="15" hidden="1">
      <c r="A38" s="31"/>
      <c r="B38" s="46" t="s">
        <v>38</v>
      </c>
      <c r="C38" s="33"/>
      <c r="D38" s="30">
        <f t="shared" si="8"/>
        <v>0</v>
      </c>
      <c r="E38" s="50">
        <f t="shared" si="8"/>
        <v>4</v>
      </c>
      <c r="F38" s="50">
        <f t="shared" si="8"/>
        <v>4</v>
      </c>
      <c r="G38" s="50">
        <f t="shared" si="8"/>
        <v>4</v>
      </c>
      <c r="H38" s="50">
        <f t="shared" si="8"/>
        <v>3</v>
      </c>
      <c r="I38" s="24">
        <f t="shared" si="3"/>
        <v>15</v>
      </c>
      <c r="J38" s="50">
        <f t="shared" si="8"/>
        <v>15</v>
      </c>
      <c r="K38" s="50">
        <f t="shared" si="8"/>
        <v>15</v>
      </c>
      <c r="L38" s="50">
        <f t="shared" si="8"/>
        <v>15</v>
      </c>
      <c r="M38" s="30">
        <f t="shared" si="8"/>
        <v>0</v>
      </c>
    </row>
    <row r="39" spans="1:13" ht="15" hidden="1">
      <c r="A39" s="31"/>
      <c r="B39" s="46" t="s">
        <v>58</v>
      </c>
      <c r="C39" s="33" t="s">
        <v>59</v>
      </c>
      <c r="D39" s="30"/>
      <c r="E39" s="50"/>
      <c r="F39" s="50"/>
      <c r="G39" s="50"/>
      <c r="H39" s="50"/>
      <c r="I39" s="24"/>
      <c r="J39" s="50"/>
      <c r="K39" s="50"/>
      <c r="L39" s="50"/>
      <c r="M39" s="30"/>
    </row>
    <row r="40" spans="1:13" ht="28.5" hidden="1">
      <c r="A40" s="31"/>
      <c r="B40" s="52" t="s">
        <v>60</v>
      </c>
      <c r="C40" s="53" t="s">
        <v>57</v>
      </c>
      <c r="D40" s="54">
        <f t="shared" ref="D40:M42" si="9">D41</f>
        <v>0</v>
      </c>
      <c r="E40" s="45">
        <f t="shared" si="9"/>
        <v>0</v>
      </c>
      <c r="F40" s="45">
        <f t="shared" si="9"/>
        <v>0</v>
      </c>
      <c r="G40" s="45">
        <f t="shared" si="9"/>
        <v>0</v>
      </c>
      <c r="H40" s="45">
        <f t="shared" si="9"/>
        <v>0</v>
      </c>
      <c r="I40" s="24">
        <f t="shared" si="3"/>
        <v>0</v>
      </c>
      <c r="J40" s="45">
        <f t="shared" si="9"/>
        <v>0</v>
      </c>
      <c r="K40" s="45">
        <f t="shared" si="9"/>
        <v>0</v>
      </c>
      <c r="L40" s="45">
        <f t="shared" si="9"/>
        <v>0</v>
      </c>
      <c r="M40" s="54">
        <f t="shared" si="9"/>
        <v>0</v>
      </c>
    </row>
    <row r="41" spans="1:13" ht="14.25" hidden="1">
      <c r="A41" s="31"/>
      <c r="B41" s="43" t="s">
        <v>22</v>
      </c>
      <c r="C41" s="33"/>
      <c r="D41" s="29">
        <f t="shared" si="9"/>
        <v>0</v>
      </c>
      <c r="E41" s="45">
        <f t="shared" si="9"/>
        <v>0</v>
      </c>
      <c r="F41" s="45">
        <f t="shared" si="9"/>
        <v>0</v>
      </c>
      <c r="G41" s="45">
        <f t="shared" si="9"/>
        <v>0</v>
      </c>
      <c r="H41" s="45">
        <f t="shared" si="9"/>
        <v>0</v>
      </c>
      <c r="I41" s="24">
        <f t="shared" si="3"/>
        <v>0</v>
      </c>
      <c r="J41" s="45">
        <f t="shared" si="9"/>
        <v>0</v>
      </c>
      <c r="K41" s="45">
        <f t="shared" si="9"/>
        <v>0</v>
      </c>
      <c r="L41" s="45">
        <f t="shared" si="9"/>
        <v>0</v>
      </c>
      <c r="M41" s="29">
        <f t="shared" si="9"/>
        <v>0</v>
      </c>
    </row>
    <row r="42" spans="1:13" ht="15" hidden="1">
      <c r="A42" s="31"/>
      <c r="B42" s="46" t="s">
        <v>38</v>
      </c>
      <c r="C42" s="33">
        <v>0.1</v>
      </c>
      <c r="D42" s="30">
        <f t="shared" si="9"/>
        <v>0</v>
      </c>
      <c r="E42" s="50">
        <f t="shared" si="9"/>
        <v>0</v>
      </c>
      <c r="F42" s="50">
        <f t="shared" si="9"/>
        <v>0</v>
      </c>
      <c r="G42" s="50">
        <f t="shared" si="9"/>
        <v>0</v>
      </c>
      <c r="H42" s="50">
        <f t="shared" si="9"/>
        <v>0</v>
      </c>
      <c r="I42" s="24">
        <f t="shared" si="3"/>
        <v>0</v>
      </c>
      <c r="J42" s="50">
        <f t="shared" si="9"/>
        <v>0</v>
      </c>
      <c r="K42" s="50">
        <f t="shared" si="9"/>
        <v>0</v>
      </c>
      <c r="L42" s="50">
        <f t="shared" si="9"/>
        <v>0</v>
      </c>
      <c r="M42" s="30">
        <f t="shared" si="9"/>
        <v>0</v>
      </c>
    </row>
    <row r="43" spans="1:13" ht="15" hidden="1">
      <c r="A43" s="31"/>
      <c r="B43" s="46" t="s">
        <v>58</v>
      </c>
      <c r="C43" s="33" t="s">
        <v>59</v>
      </c>
      <c r="D43" s="30">
        <f t="shared" ref="D43:M43" si="10">D44+D45</f>
        <v>0</v>
      </c>
      <c r="E43" s="50">
        <f t="shared" si="10"/>
        <v>0</v>
      </c>
      <c r="F43" s="50">
        <f t="shared" si="10"/>
        <v>0</v>
      </c>
      <c r="G43" s="50">
        <f t="shared" si="10"/>
        <v>0</v>
      </c>
      <c r="H43" s="50">
        <f t="shared" si="10"/>
        <v>0</v>
      </c>
      <c r="I43" s="24">
        <f t="shared" si="3"/>
        <v>0</v>
      </c>
      <c r="J43" s="50">
        <f t="shared" si="10"/>
        <v>0</v>
      </c>
      <c r="K43" s="50">
        <f t="shared" si="10"/>
        <v>0</v>
      </c>
      <c r="L43" s="50">
        <f t="shared" si="10"/>
        <v>0</v>
      </c>
      <c r="M43" s="30">
        <f t="shared" si="10"/>
        <v>0</v>
      </c>
    </row>
    <row r="44" spans="1:13" ht="15" hidden="1">
      <c r="A44" s="31"/>
      <c r="B44" s="46" t="s">
        <v>31</v>
      </c>
      <c r="C44" s="33">
        <v>10</v>
      </c>
      <c r="D44" s="30"/>
      <c r="E44" s="30"/>
      <c r="F44" s="30"/>
      <c r="G44" s="30"/>
      <c r="H44" s="30"/>
      <c r="I44" s="24"/>
      <c r="J44" s="34"/>
      <c r="K44" s="34"/>
      <c r="L44" s="34"/>
      <c r="M44" s="30"/>
    </row>
    <row r="45" spans="1:13" ht="15" hidden="1">
      <c r="A45" s="31"/>
      <c r="B45" s="46" t="s">
        <v>32</v>
      </c>
      <c r="C45" s="33">
        <v>20</v>
      </c>
      <c r="D45" s="30"/>
      <c r="E45" s="30"/>
      <c r="F45" s="30"/>
      <c r="G45" s="30"/>
      <c r="H45" s="30"/>
      <c r="I45" s="24"/>
      <c r="J45" s="34"/>
      <c r="K45" s="34"/>
      <c r="L45" s="34"/>
      <c r="M45" s="30"/>
    </row>
    <row r="46" spans="1:13" ht="23.25" hidden="1" customHeight="1">
      <c r="A46" s="31"/>
      <c r="B46" s="52" t="s">
        <v>61</v>
      </c>
      <c r="C46" s="53" t="s">
        <v>57</v>
      </c>
      <c r="D46" s="54">
        <f t="shared" ref="D46:M48" si="11">D47</f>
        <v>0</v>
      </c>
      <c r="E46" s="45">
        <f t="shared" si="11"/>
        <v>0</v>
      </c>
      <c r="F46" s="45">
        <f t="shared" si="11"/>
        <v>0</v>
      </c>
      <c r="G46" s="45">
        <f t="shared" si="11"/>
        <v>0</v>
      </c>
      <c r="H46" s="45">
        <f t="shared" si="11"/>
        <v>0</v>
      </c>
      <c r="I46" s="24">
        <f t="shared" si="3"/>
        <v>0</v>
      </c>
      <c r="J46" s="45">
        <f t="shared" si="11"/>
        <v>0</v>
      </c>
      <c r="K46" s="45">
        <f t="shared" si="11"/>
        <v>0</v>
      </c>
      <c r="L46" s="45">
        <f t="shared" si="11"/>
        <v>0</v>
      </c>
      <c r="M46" s="54">
        <f t="shared" si="11"/>
        <v>0</v>
      </c>
    </row>
    <row r="47" spans="1:13" ht="15" hidden="1">
      <c r="A47" s="31"/>
      <c r="B47" s="43" t="s">
        <v>22</v>
      </c>
      <c r="C47" s="33"/>
      <c r="D47" s="30">
        <f t="shared" si="11"/>
        <v>0</v>
      </c>
      <c r="E47" s="50">
        <f t="shared" si="11"/>
        <v>0</v>
      </c>
      <c r="F47" s="50">
        <f t="shared" si="11"/>
        <v>0</v>
      </c>
      <c r="G47" s="50">
        <f t="shared" si="11"/>
        <v>0</v>
      </c>
      <c r="H47" s="50">
        <f t="shared" si="11"/>
        <v>0</v>
      </c>
      <c r="I47" s="24">
        <f t="shared" si="3"/>
        <v>0</v>
      </c>
      <c r="J47" s="50">
        <f t="shared" si="11"/>
        <v>0</v>
      </c>
      <c r="K47" s="50">
        <f t="shared" si="11"/>
        <v>0</v>
      </c>
      <c r="L47" s="50">
        <f t="shared" si="11"/>
        <v>0</v>
      </c>
      <c r="M47" s="30">
        <f t="shared" si="11"/>
        <v>0</v>
      </c>
    </row>
    <row r="48" spans="1:13" ht="15" hidden="1">
      <c r="A48" s="31"/>
      <c r="B48" s="46" t="s">
        <v>38</v>
      </c>
      <c r="C48" s="33"/>
      <c r="D48" s="30">
        <f t="shared" si="11"/>
        <v>0</v>
      </c>
      <c r="E48" s="50">
        <f t="shared" si="11"/>
        <v>0</v>
      </c>
      <c r="F48" s="50">
        <f t="shared" si="11"/>
        <v>0</v>
      </c>
      <c r="G48" s="50">
        <f t="shared" si="11"/>
        <v>0</v>
      </c>
      <c r="H48" s="50">
        <f t="shared" si="11"/>
        <v>0</v>
      </c>
      <c r="I48" s="24">
        <f t="shared" si="3"/>
        <v>0</v>
      </c>
      <c r="J48" s="50">
        <f t="shared" si="11"/>
        <v>0</v>
      </c>
      <c r="K48" s="50">
        <f t="shared" si="11"/>
        <v>0</v>
      </c>
      <c r="L48" s="50">
        <f t="shared" si="11"/>
        <v>0</v>
      </c>
      <c r="M48" s="30">
        <f t="shared" si="11"/>
        <v>0</v>
      </c>
    </row>
    <row r="49" spans="1:13" ht="15" hidden="1">
      <c r="A49" s="31"/>
      <c r="B49" s="46" t="s">
        <v>58</v>
      </c>
      <c r="C49" s="33" t="s">
        <v>59</v>
      </c>
      <c r="D49" s="30">
        <f t="shared" ref="D49:M49" si="12">D50+D51</f>
        <v>0</v>
      </c>
      <c r="E49" s="50">
        <f t="shared" si="12"/>
        <v>0</v>
      </c>
      <c r="F49" s="50">
        <f t="shared" si="12"/>
        <v>0</v>
      </c>
      <c r="G49" s="50">
        <f t="shared" si="12"/>
        <v>0</v>
      </c>
      <c r="H49" s="50">
        <f t="shared" si="12"/>
        <v>0</v>
      </c>
      <c r="I49" s="24">
        <f t="shared" si="3"/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30">
        <f t="shared" si="12"/>
        <v>0</v>
      </c>
    </row>
    <row r="50" spans="1:13" ht="15" hidden="1">
      <c r="A50" s="31"/>
      <c r="B50" s="46" t="s">
        <v>31</v>
      </c>
      <c r="C50" s="33">
        <v>10</v>
      </c>
      <c r="D50" s="30"/>
      <c r="E50" s="30"/>
      <c r="F50" s="30"/>
      <c r="G50" s="30"/>
      <c r="H50" s="30"/>
      <c r="I50" s="24"/>
      <c r="J50" s="34"/>
      <c r="K50" s="34"/>
      <c r="L50" s="34"/>
      <c r="M50" s="30"/>
    </row>
    <row r="51" spans="1:13" ht="15" hidden="1">
      <c r="A51" s="31"/>
      <c r="B51" s="46" t="s">
        <v>32</v>
      </c>
      <c r="C51" s="33">
        <v>20</v>
      </c>
      <c r="D51" s="30"/>
      <c r="E51" s="30"/>
      <c r="F51" s="30"/>
      <c r="G51" s="30"/>
      <c r="H51" s="30"/>
      <c r="I51" s="24"/>
      <c r="J51" s="34"/>
      <c r="K51" s="34"/>
      <c r="L51" s="34"/>
      <c r="M51" s="30"/>
    </row>
    <row r="52" spans="1:13" ht="24.75" hidden="1" customHeight="1">
      <c r="A52" s="31"/>
      <c r="B52" s="52" t="s">
        <v>62</v>
      </c>
      <c r="C52" s="53" t="s">
        <v>57</v>
      </c>
      <c r="D52" s="54">
        <f t="shared" ref="D52:M54" si="13">D53</f>
        <v>0</v>
      </c>
      <c r="E52" s="45">
        <f t="shared" si="13"/>
        <v>0</v>
      </c>
      <c r="F52" s="45">
        <f t="shared" si="13"/>
        <v>0</v>
      </c>
      <c r="G52" s="45">
        <f t="shared" si="13"/>
        <v>0</v>
      </c>
      <c r="H52" s="45">
        <f t="shared" si="13"/>
        <v>0</v>
      </c>
      <c r="I52" s="24">
        <f t="shared" ref="I52:I70" si="14">E52+F52+G52+H52</f>
        <v>0</v>
      </c>
      <c r="J52" s="45">
        <f t="shared" si="13"/>
        <v>0</v>
      </c>
      <c r="K52" s="45">
        <f t="shared" si="13"/>
        <v>0</v>
      </c>
      <c r="L52" s="45">
        <f t="shared" si="13"/>
        <v>0</v>
      </c>
      <c r="M52" s="54">
        <f t="shared" si="13"/>
        <v>0</v>
      </c>
    </row>
    <row r="53" spans="1:13" ht="14.25" hidden="1">
      <c r="A53" s="31"/>
      <c r="B53" s="43" t="s">
        <v>22</v>
      </c>
      <c r="C53" s="33"/>
      <c r="D53" s="29">
        <f t="shared" si="13"/>
        <v>0</v>
      </c>
      <c r="E53" s="45">
        <f t="shared" si="13"/>
        <v>0</v>
      </c>
      <c r="F53" s="45">
        <f t="shared" si="13"/>
        <v>0</v>
      </c>
      <c r="G53" s="45">
        <f t="shared" si="13"/>
        <v>0</v>
      </c>
      <c r="H53" s="45">
        <f t="shared" si="13"/>
        <v>0</v>
      </c>
      <c r="I53" s="24">
        <f t="shared" si="14"/>
        <v>0</v>
      </c>
      <c r="J53" s="45">
        <f t="shared" si="13"/>
        <v>0</v>
      </c>
      <c r="K53" s="45">
        <f t="shared" si="13"/>
        <v>0</v>
      </c>
      <c r="L53" s="45">
        <f t="shared" si="13"/>
        <v>0</v>
      </c>
      <c r="M53" s="29">
        <f t="shared" si="13"/>
        <v>0</v>
      </c>
    </row>
    <row r="54" spans="1:13" ht="11.25" hidden="1" customHeight="1">
      <c r="A54" s="31"/>
      <c r="B54" s="46" t="s">
        <v>38</v>
      </c>
      <c r="C54" s="33">
        <v>1</v>
      </c>
      <c r="D54" s="30">
        <f t="shared" si="13"/>
        <v>0</v>
      </c>
      <c r="E54" s="50">
        <f t="shared" si="13"/>
        <v>0</v>
      </c>
      <c r="F54" s="50">
        <f t="shared" si="13"/>
        <v>0</v>
      </c>
      <c r="G54" s="50">
        <f t="shared" si="13"/>
        <v>0</v>
      </c>
      <c r="H54" s="50">
        <f t="shared" si="13"/>
        <v>0</v>
      </c>
      <c r="I54" s="24">
        <f t="shared" si="14"/>
        <v>0</v>
      </c>
      <c r="J54" s="50">
        <f t="shared" si="13"/>
        <v>0</v>
      </c>
      <c r="K54" s="50">
        <f t="shared" si="13"/>
        <v>0</v>
      </c>
      <c r="L54" s="50">
        <f t="shared" si="13"/>
        <v>0</v>
      </c>
      <c r="M54" s="30">
        <f t="shared" si="13"/>
        <v>0</v>
      </c>
    </row>
    <row r="55" spans="1:13" ht="15" hidden="1">
      <c r="A55" s="31"/>
      <c r="B55" s="46" t="s">
        <v>58</v>
      </c>
      <c r="C55" s="33" t="s">
        <v>59</v>
      </c>
      <c r="D55" s="30">
        <f t="shared" ref="D55:M55" si="15">D56+D57</f>
        <v>0</v>
      </c>
      <c r="E55" s="50">
        <f t="shared" si="15"/>
        <v>0</v>
      </c>
      <c r="F55" s="50">
        <f t="shared" si="15"/>
        <v>0</v>
      </c>
      <c r="G55" s="50">
        <f t="shared" si="15"/>
        <v>0</v>
      </c>
      <c r="H55" s="50">
        <f t="shared" si="15"/>
        <v>0</v>
      </c>
      <c r="I55" s="24">
        <f t="shared" si="14"/>
        <v>0</v>
      </c>
      <c r="J55" s="50">
        <f t="shared" si="15"/>
        <v>0</v>
      </c>
      <c r="K55" s="50">
        <f t="shared" si="15"/>
        <v>0</v>
      </c>
      <c r="L55" s="50">
        <f t="shared" si="15"/>
        <v>0</v>
      </c>
      <c r="M55" s="30">
        <f t="shared" si="15"/>
        <v>0</v>
      </c>
    </row>
    <row r="56" spans="1:13" ht="15" hidden="1">
      <c r="A56" s="31"/>
      <c r="B56" s="46" t="s">
        <v>31</v>
      </c>
      <c r="C56" s="33">
        <v>10</v>
      </c>
      <c r="D56" s="30"/>
      <c r="E56" s="30"/>
      <c r="F56" s="30"/>
      <c r="G56" s="30"/>
      <c r="H56" s="30"/>
      <c r="I56" s="24"/>
      <c r="J56" s="34"/>
      <c r="K56" s="34"/>
      <c r="L56" s="34"/>
      <c r="M56" s="30"/>
    </row>
    <row r="57" spans="1:13" ht="15" hidden="1">
      <c r="A57" s="31"/>
      <c r="B57" s="46" t="s">
        <v>32</v>
      </c>
      <c r="C57" s="33">
        <v>20</v>
      </c>
      <c r="D57" s="30"/>
      <c r="E57" s="30"/>
      <c r="F57" s="30"/>
      <c r="G57" s="30"/>
      <c r="H57" s="30"/>
      <c r="I57" s="24"/>
      <c r="J57" s="34"/>
      <c r="K57" s="34"/>
      <c r="L57" s="34"/>
      <c r="M57" s="30"/>
    </row>
    <row r="58" spans="1:13" ht="28.5" hidden="1">
      <c r="A58" s="31"/>
      <c r="B58" s="52" t="s">
        <v>63</v>
      </c>
      <c r="C58" s="53" t="s">
        <v>57</v>
      </c>
      <c r="D58" s="54">
        <f t="shared" ref="D58:M60" si="16">D59</f>
        <v>0</v>
      </c>
      <c r="E58" s="45">
        <f t="shared" si="16"/>
        <v>4</v>
      </c>
      <c r="F58" s="45">
        <f t="shared" si="16"/>
        <v>4</v>
      </c>
      <c r="G58" s="45">
        <f t="shared" si="16"/>
        <v>4</v>
      </c>
      <c r="H58" s="45">
        <f t="shared" si="16"/>
        <v>3</v>
      </c>
      <c r="I58" s="24">
        <f t="shared" si="14"/>
        <v>15</v>
      </c>
      <c r="J58" s="45">
        <f t="shared" si="16"/>
        <v>15</v>
      </c>
      <c r="K58" s="45">
        <f t="shared" si="16"/>
        <v>15</v>
      </c>
      <c r="L58" s="45">
        <f t="shared" si="16"/>
        <v>15</v>
      </c>
      <c r="M58" s="54">
        <f t="shared" si="16"/>
        <v>0</v>
      </c>
    </row>
    <row r="59" spans="1:13" ht="14.25" hidden="1">
      <c r="A59" s="31"/>
      <c r="B59" s="43" t="s">
        <v>22</v>
      </c>
      <c r="C59" s="33"/>
      <c r="D59" s="29">
        <f t="shared" si="16"/>
        <v>0</v>
      </c>
      <c r="E59" s="45">
        <f t="shared" si="16"/>
        <v>4</v>
      </c>
      <c r="F59" s="45">
        <f t="shared" si="16"/>
        <v>4</v>
      </c>
      <c r="G59" s="45">
        <f t="shared" si="16"/>
        <v>4</v>
      </c>
      <c r="H59" s="45">
        <f t="shared" si="16"/>
        <v>3</v>
      </c>
      <c r="I59" s="24">
        <f t="shared" si="14"/>
        <v>15</v>
      </c>
      <c r="J59" s="45">
        <f t="shared" si="16"/>
        <v>15</v>
      </c>
      <c r="K59" s="45">
        <f t="shared" si="16"/>
        <v>15</v>
      </c>
      <c r="L59" s="45">
        <f t="shared" si="16"/>
        <v>15</v>
      </c>
      <c r="M59" s="29">
        <f t="shared" si="16"/>
        <v>0</v>
      </c>
    </row>
    <row r="60" spans="1:13" ht="15" hidden="1">
      <c r="A60" s="31"/>
      <c r="B60" s="46" t="s">
        <v>38</v>
      </c>
      <c r="C60" s="33">
        <v>1</v>
      </c>
      <c r="D60" s="30">
        <f t="shared" si="16"/>
        <v>0</v>
      </c>
      <c r="E60" s="50">
        <f t="shared" si="16"/>
        <v>4</v>
      </c>
      <c r="F60" s="50">
        <f t="shared" si="16"/>
        <v>4</v>
      </c>
      <c r="G60" s="50">
        <f t="shared" si="16"/>
        <v>4</v>
      </c>
      <c r="H60" s="50">
        <f t="shared" si="16"/>
        <v>3</v>
      </c>
      <c r="I60" s="24">
        <f t="shared" si="14"/>
        <v>15</v>
      </c>
      <c r="J60" s="50">
        <f t="shared" si="16"/>
        <v>15</v>
      </c>
      <c r="K60" s="50">
        <f t="shared" si="16"/>
        <v>15</v>
      </c>
      <c r="L60" s="50">
        <f t="shared" si="16"/>
        <v>15</v>
      </c>
      <c r="M60" s="30">
        <f t="shared" si="16"/>
        <v>0</v>
      </c>
    </row>
    <row r="61" spans="1:13" ht="15" hidden="1">
      <c r="A61" s="31"/>
      <c r="B61" s="46" t="s">
        <v>58</v>
      </c>
      <c r="C61" s="33" t="s">
        <v>59</v>
      </c>
      <c r="D61" s="30">
        <f t="shared" ref="D61:M61" si="17">D62+D63</f>
        <v>0</v>
      </c>
      <c r="E61" s="50">
        <f t="shared" si="17"/>
        <v>4</v>
      </c>
      <c r="F61" s="50">
        <f t="shared" si="17"/>
        <v>4</v>
      </c>
      <c r="G61" s="50">
        <f t="shared" si="17"/>
        <v>4</v>
      </c>
      <c r="H61" s="50">
        <f t="shared" si="17"/>
        <v>3</v>
      </c>
      <c r="I61" s="24">
        <f t="shared" si="14"/>
        <v>15</v>
      </c>
      <c r="J61" s="50">
        <f t="shared" si="17"/>
        <v>15</v>
      </c>
      <c r="K61" s="50">
        <f t="shared" si="17"/>
        <v>15</v>
      </c>
      <c r="L61" s="50">
        <f t="shared" si="17"/>
        <v>15</v>
      </c>
      <c r="M61" s="30">
        <f t="shared" si="17"/>
        <v>0</v>
      </c>
    </row>
    <row r="62" spans="1:13" ht="15" hidden="1">
      <c r="A62" s="31"/>
      <c r="B62" s="46" t="s">
        <v>31</v>
      </c>
      <c r="C62" s="33">
        <v>10</v>
      </c>
      <c r="D62" s="30"/>
      <c r="E62" s="30"/>
      <c r="F62" s="30"/>
      <c r="G62" s="30"/>
      <c r="H62" s="30"/>
      <c r="I62" s="24"/>
      <c r="J62" s="34"/>
      <c r="K62" s="34"/>
      <c r="L62" s="34"/>
      <c r="M62" s="30"/>
    </row>
    <row r="63" spans="1:13" ht="15" hidden="1">
      <c r="A63" s="31"/>
      <c r="B63" s="46" t="s">
        <v>32</v>
      </c>
      <c r="C63" s="33">
        <v>20</v>
      </c>
      <c r="D63" s="30"/>
      <c r="E63" s="30">
        <v>4</v>
      </c>
      <c r="F63" s="30">
        <v>4</v>
      </c>
      <c r="G63" s="30">
        <v>4</v>
      </c>
      <c r="H63" s="30">
        <v>3</v>
      </c>
      <c r="I63" s="24">
        <f t="shared" si="14"/>
        <v>15</v>
      </c>
      <c r="J63" s="34">
        <v>15</v>
      </c>
      <c r="K63" s="34">
        <v>15</v>
      </c>
      <c r="L63" s="34">
        <v>15</v>
      </c>
      <c r="M63" s="30"/>
    </row>
    <row r="64" spans="1:13" ht="28.5" hidden="1">
      <c r="A64" s="31"/>
      <c r="B64" s="52" t="s">
        <v>64</v>
      </c>
      <c r="C64" s="53" t="s">
        <v>57</v>
      </c>
      <c r="D64" s="54">
        <f t="shared" ref="D64:M66" si="18">D65</f>
        <v>0</v>
      </c>
      <c r="E64" s="45">
        <f t="shared" si="18"/>
        <v>0</v>
      </c>
      <c r="F64" s="45">
        <f t="shared" si="18"/>
        <v>0</v>
      </c>
      <c r="G64" s="45">
        <f t="shared" si="18"/>
        <v>0</v>
      </c>
      <c r="H64" s="45">
        <f t="shared" si="18"/>
        <v>0</v>
      </c>
      <c r="I64" s="24">
        <f t="shared" si="14"/>
        <v>0</v>
      </c>
      <c r="J64" s="45">
        <f t="shared" si="18"/>
        <v>0</v>
      </c>
      <c r="K64" s="45">
        <f t="shared" si="18"/>
        <v>0</v>
      </c>
      <c r="L64" s="45">
        <f t="shared" si="18"/>
        <v>0</v>
      </c>
      <c r="M64" s="54">
        <f t="shared" si="18"/>
        <v>0</v>
      </c>
    </row>
    <row r="65" spans="1:13" ht="14.25" hidden="1">
      <c r="A65" s="31"/>
      <c r="B65" s="43" t="s">
        <v>22</v>
      </c>
      <c r="C65" s="33"/>
      <c r="D65" s="29">
        <f t="shared" si="18"/>
        <v>0</v>
      </c>
      <c r="E65" s="45">
        <f t="shared" si="18"/>
        <v>0</v>
      </c>
      <c r="F65" s="45">
        <f t="shared" si="18"/>
        <v>0</v>
      </c>
      <c r="G65" s="45">
        <f t="shared" si="18"/>
        <v>0</v>
      </c>
      <c r="H65" s="45">
        <f t="shared" si="18"/>
        <v>0</v>
      </c>
      <c r="I65" s="24">
        <f t="shared" si="14"/>
        <v>0</v>
      </c>
      <c r="J65" s="45">
        <f t="shared" si="18"/>
        <v>0</v>
      </c>
      <c r="K65" s="45">
        <f t="shared" si="18"/>
        <v>0</v>
      </c>
      <c r="L65" s="45">
        <f t="shared" si="18"/>
        <v>0</v>
      </c>
      <c r="M65" s="29">
        <f t="shared" si="18"/>
        <v>0</v>
      </c>
    </row>
    <row r="66" spans="1:13" ht="15" hidden="1">
      <c r="A66" s="31"/>
      <c r="B66" s="46" t="s">
        <v>38</v>
      </c>
      <c r="C66" s="33">
        <v>1</v>
      </c>
      <c r="D66" s="30">
        <f t="shared" si="18"/>
        <v>0</v>
      </c>
      <c r="E66" s="50">
        <f t="shared" si="18"/>
        <v>0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24">
        <f t="shared" si="14"/>
        <v>0</v>
      </c>
      <c r="J66" s="50">
        <f t="shared" si="18"/>
        <v>0</v>
      </c>
      <c r="K66" s="50">
        <f t="shared" si="18"/>
        <v>0</v>
      </c>
      <c r="L66" s="50">
        <f t="shared" si="18"/>
        <v>0</v>
      </c>
      <c r="M66" s="30">
        <f t="shared" si="18"/>
        <v>0</v>
      </c>
    </row>
    <row r="67" spans="1:13" ht="15" hidden="1">
      <c r="A67" s="31"/>
      <c r="B67" s="46" t="s">
        <v>58</v>
      </c>
      <c r="C67" s="33" t="s">
        <v>59</v>
      </c>
      <c r="D67" s="30">
        <f t="shared" ref="D67:M67" si="19">D68+D69</f>
        <v>0</v>
      </c>
      <c r="E67" s="50">
        <f t="shared" si="19"/>
        <v>0</v>
      </c>
      <c r="F67" s="50">
        <f t="shared" si="19"/>
        <v>0</v>
      </c>
      <c r="G67" s="50">
        <f t="shared" si="19"/>
        <v>0</v>
      </c>
      <c r="H67" s="50">
        <f t="shared" si="19"/>
        <v>0</v>
      </c>
      <c r="I67" s="24">
        <f t="shared" si="14"/>
        <v>0</v>
      </c>
      <c r="J67" s="50">
        <f t="shared" si="19"/>
        <v>0</v>
      </c>
      <c r="K67" s="50">
        <f t="shared" si="19"/>
        <v>0</v>
      </c>
      <c r="L67" s="50">
        <f t="shared" si="19"/>
        <v>0</v>
      </c>
      <c r="M67" s="30">
        <f t="shared" si="19"/>
        <v>0</v>
      </c>
    </row>
    <row r="68" spans="1:13" ht="15" hidden="1">
      <c r="A68" s="31"/>
      <c r="B68" s="46" t="s">
        <v>39</v>
      </c>
      <c r="C68" s="33">
        <v>10</v>
      </c>
      <c r="D68" s="30"/>
      <c r="E68" s="30"/>
      <c r="F68" s="30"/>
      <c r="G68" s="30"/>
      <c r="H68" s="30"/>
      <c r="I68" s="24"/>
      <c r="J68" s="34"/>
      <c r="K68" s="34"/>
      <c r="L68" s="34"/>
      <c r="M68" s="30"/>
    </row>
    <row r="69" spans="1:13" ht="15" hidden="1">
      <c r="A69" s="31"/>
      <c r="B69" s="46" t="s">
        <v>32</v>
      </c>
      <c r="C69" s="33">
        <v>20</v>
      </c>
      <c r="D69" s="30"/>
      <c r="E69" s="30"/>
      <c r="F69" s="30"/>
      <c r="G69" s="30"/>
      <c r="H69" s="30"/>
      <c r="I69" s="24"/>
      <c r="J69" s="34"/>
      <c r="K69" s="34"/>
      <c r="L69" s="34"/>
      <c r="M69" s="30"/>
    </row>
    <row r="70" spans="1:13" ht="28.5" hidden="1">
      <c r="A70" s="31"/>
      <c r="B70" s="52" t="s">
        <v>67</v>
      </c>
      <c r="C70" s="53" t="s">
        <v>68</v>
      </c>
      <c r="D70" s="54">
        <f>D71+D76</f>
        <v>0</v>
      </c>
      <c r="E70" s="45" t="e">
        <f>E71+E76</f>
        <v>#REF!</v>
      </c>
      <c r="F70" s="45" t="e">
        <f>F71+F76</f>
        <v>#REF!</v>
      </c>
      <c r="G70" s="45" t="e">
        <f>G71+G76</f>
        <v>#REF!</v>
      </c>
      <c r="H70" s="45" t="e">
        <f>H71+H76</f>
        <v>#REF!</v>
      </c>
      <c r="I70" s="24" t="e">
        <f t="shared" si="14"/>
        <v>#REF!</v>
      </c>
      <c r="J70" s="55" t="e">
        <f>J71+J76</f>
        <v>#REF!</v>
      </c>
      <c r="K70" s="55" t="e">
        <f>K71+K76</f>
        <v>#REF!</v>
      </c>
      <c r="L70" s="55" t="e">
        <f>L71+L76</f>
        <v>#REF!</v>
      </c>
      <c r="M70" s="54">
        <f>M71+M76</f>
        <v>0</v>
      </c>
    </row>
    <row r="71" spans="1:13" ht="14.25" hidden="1">
      <c r="A71" s="31"/>
      <c r="B71" s="43" t="s">
        <v>22</v>
      </c>
      <c r="C71" s="33"/>
      <c r="D71" s="29">
        <f>D72</f>
        <v>0</v>
      </c>
      <c r="E71" s="45" t="e">
        <f>#REF!</f>
        <v>#REF!</v>
      </c>
      <c r="F71" s="45" t="e">
        <f>#REF!</f>
        <v>#REF!</v>
      </c>
      <c r="G71" s="45" t="e">
        <f>#REF!</f>
        <v>#REF!</v>
      </c>
      <c r="H71" s="45" t="e">
        <f>#REF!</f>
        <v>#REF!</v>
      </c>
      <c r="I71" s="24" t="e">
        <f t="shared" ref="I71:I129" si="20">E71+F71+G71+H71</f>
        <v>#REF!</v>
      </c>
      <c r="J71" s="55" t="e">
        <f>#REF!</f>
        <v>#REF!</v>
      </c>
      <c r="K71" s="55" t="e">
        <f>#REF!</f>
        <v>#REF!</v>
      </c>
      <c r="L71" s="55" t="e">
        <f>#REF!</f>
        <v>#REF!</v>
      </c>
      <c r="M71" s="29">
        <f>M72</f>
        <v>0</v>
      </c>
    </row>
    <row r="72" spans="1:13" ht="15" hidden="1">
      <c r="A72" s="31"/>
      <c r="B72" s="46" t="s">
        <v>65</v>
      </c>
      <c r="C72" s="33" t="s">
        <v>34</v>
      </c>
      <c r="D72" s="30">
        <f t="shared" ref="D72:M72" si="21">D73+D74</f>
        <v>0</v>
      </c>
      <c r="E72" s="50">
        <f t="shared" si="21"/>
        <v>520</v>
      </c>
      <c r="F72" s="50">
        <f t="shared" si="21"/>
        <v>420</v>
      </c>
      <c r="G72" s="50">
        <f t="shared" si="21"/>
        <v>520</v>
      </c>
      <c r="H72" s="50">
        <f t="shared" si="21"/>
        <v>300</v>
      </c>
      <c r="I72" s="24">
        <f t="shared" si="20"/>
        <v>1760</v>
      </c>
      <c r="J72" s="56">
        <f t="shared" si="21"/>
        <v>1760</v>
      </c>
      <c r="K72" s="56">
        <f t="shared" si="21"/>
        <v>1760</v>
      </c>
      <c r="L72" s="56">
        <f t="shared" si="21"/>
        <v>1760</v>
      </c>
      <c r="M72" s="30">
        <f t="shared" si="21"/>
        <v>0</v>
      </c>
    </row>
    <row r="73" spans="1:13" ht="14.25" hidden="1" customHeight="1">
      <c r="A73" s="31"/>
      <c r="B73" s="46" t="s">
        <v>39</v>
      </c>
      <c r="C73" s="33">
        <v>10</v>
      </c>
      <c r="D73" s="30"/>
      <c r="E73" s="30">
        <v>170</v>
      </c>
      <c r="F73" s="30">
        <v>120</v>
      </c>
      <c r="G73" s="30">
        <v>120</v>
      </c>
      <c r="H73" s="30">
        <v>50</v>
      </c>
      <c r="I73" s="24">
        <f t="shared" si="20"/>
        <v>460</v>
      </c>
      <c r="J73" s="57">
        <v>460</v>
      </c>
      <c r="K73" s="57">
        <v>460</v>
      </c>
      <c r="L73" s="57">
        <v>460</v>
      </c>
      <c r="M73" s="30"/>
    </row>
    <row r="74" spans="1:13" ht="14.25" hidden="1" customHeight="1">
      <c r="A74" s="31"/>
      <c r="B74" s="46" t="s">
        <v>35</v>
      </c>
      <c r="C74" s="33">
        <v>20</v>
      </c>
      <c r="D74" s="30"/>
      <c r="E74" s="30">
        <v>350</v>
      </c>
      <c r="F74" s="30">
        <v>300</v>
      </c>
      <c r="G74" s="30">
        <v>400</v>
      </c>
      <c r="H74" s="30">
        <v>250</v>
      </c>
      <c r="I74" s="24">
        <f t="shared" si="20"/>
        <v>1300</v>
      </c>
      <c r="J74" s="57">
        <v>1300</v>
      </c>
      <c r="K74" s="57">
        <v>1300</v>
      </c>
      <c r="L74" s="57">
        <v>1300</v>
      </c>
      <c r="M74" s="30"/>
    </row>
    <row r="75" spans="1:13" ht="14.25" hidden="1" customHeight="1">
      <c r="A75" s="31"/>
      <c r="B75" s="46" t="s">
        <v>69</v>
      </c>
      <c r="C75" s="33">
        <v>85.01</v>
      </c>
      <c r="D75" s="30"/>
      <c r="E75" s="30"/>
      <c r="F75" s="30"/>
      <c r="G75" s="30"/>
      <c r="H75" s="30"/>
      <c r="I75" s="24">
        <f t="shared" si="20"/>
        <v>0</v>
      </c>
      <c r="J75" s="57"/>
      <c r="K75" s="57"/>
      <c r="L75" s="57"/>
      <c r="M75" s="30"/>
    </row>
    <row r="76" spans="1:13" ht="16.5" hidden="1" customHeight="1">
      <c r="A76" s="31"/>
      <c r="B76" s="51" t="s">
        <v>25</v>
      </c>
      <c r="C76" s="33"/>
      <c r="D76" s="30">
        <f t="shared" ref="D76:M76" si="22">D77+D78</f>
        <v>0</v>
      </c>
      <c r="E76" s="50"/>
      <c r="F76" s="50"/>
      <c r="G76" s="50"/>
      <c r="H76" s="50"/>
      <c r="I76" s="24">
        <f t="shared" si="20"/>
        <v>0</v>
      </c>
      <c r="J76" s="56">
        <f t="shared" si="22"/>
        <v>0</v>
      </c>
      <c r="K76" s="56">
        <f t="shared" si="22"/>
        <v>0</v>
      </c>
      <c r="L76" s="56">
        <f t="shared" si="22"/>
        <v>0</v>
      </c>
      <c r="M76" s="30">
        <f t="shared" si="22"/>
        <v>0</v>
      </c>
    </row>
    <row r="77" spans="1:13" ht="0.75" hidden="1" customHeight="1">
      <c r="A77" s="31"/>
      <c r="B77" s="46" t="s">
        <v>70</v>
      </c>
      <c r="C77" s="33" t="s">
        <v>71</v>
      </c>
      <c r="D77" s="30"/>
      <c r="E77" s="30"/>
      <c r="F77" s="30"/>
      <c r="G77" s="30"/>
      <c r="H77" s="30"/>
      <c r="I77" s="24">
        <f t="shared" si="20"/>
        <v>0</v>
      </c>
      <c r="J77" s="57"/>
      <c r="K77" s="57"/>
      <c r="L77" s="57"/>
      <c r="M77" s="30"/>
    </row>
    <row r="78" spans="1:13" ht="18.75" hidden="1" customHeight="1">
      <c r="A78" s="31"/>
      <c r="B78" s="46" t="s">
        <v>66</v>
      </c>
      <c r="C78" s="33" t="s">
        <v>36</v>
      </c>
      <c r="D78" s="30">
        <v>0</v>
      </c>
      <c r="E78" s="30"/>
      <c r="F78" s="30"/>
      <c r="G78" s="30"/>
      <c r="H78" s="30"/>
      <c r="I78" s="24">
        <f t="shared" si="20"/>
        <v>0</v>
      </c>
      <c r="J78" s="57">
        <v>0</v>
      </c>
      <c r="K78" s="57">
        <v>0</v>
      </c>
      <c r="L78" s="57">
        <v>0</v>
      </c>
      <c r="M78" s="30">
        <v>0</v>
      </c>
    </row>
    <row r="79" spans="1:13" ht="18.75" customHeight="1">
      <c r="A79" s="31">
        <v>2</v>
      </c>
      <c r="B79" s="40" t="s">
        <v>72</v>
      </c>
      <c r="C79" s="41">
        <v>68.02</v>
      </c>
      <c r="D79" s="42">
        <f t="shared" ref="D79:L79" si="23">D80+D86+D148</f>
        <v>-1376</v>
      </c>
      <c r="E79" s="42" t="e">
        <f t="shared" si="23"/>
        <v>#REF!</v>
      </c>
      <c r="F79" s="42" t="e">
        <f t="shared" si="23"/>
        <v>#REF!</v>
      </c>
      <c r="G79" s="42" t="e">
        <f t="shared" si="23"/>
        <v>#REF!</v>
      </c>
      <c r="H79" s="42" t="e">
        <f t="shared" si="23"/>
        <v>#REF!</v>
      </c>
      <c r="I79" s="42" t="e">
        <f t="shared" si="23"/>
        <v>#REF!</v>
      </c>
      <c r="J79" s="42" t="e">
        <f t="shared" si="23"/>
        <v>#REF!</v>
      </c>
      <c r="K79" s="42" t="e">
        <f t="shared" si="23"/>
        <v>#REF!</v>
      </c>
      <c r="L79" s="42" t="e">
        <f t="shared" si="23"/>
        <v>#REF!</v>
      </c>
      <c r="M79" s="42">
        <f>M80+M86+M148</f>
        <v>-1376</v>
      </c>
    </row>
    <row r="80" spans="1:13" ht="32.25" customHeight="1">
      <c r="A80" s="58"/>
      <c r="B80" s="59" t="s">
        <v>73</v>
      </c>
      <c r="C80" s="44" t="s">
        <v>74</v>
      </c>
      <c r="D80" s="29">
        <f>D81+D84</f>
        <v>-1855</v>
      </c>
      <c r="E80" s="45" t="e">
        <f>E81+#REF!</f>
        <v>#REF!</v>
      </c>
      <c r="F80" s="45" t="e">
        <f>F81+#REF!</f>
        <v>#REF!</v>
      </c>
      <c r="G80" s="45" t="e">
        <f>G81+#REF!</f>
        <v>#REF!</v>
      </c>
      <c r="H80" s="45" t="e">
        <f>H81+#REF!</f>
        <v>#REF!</v>
      </c>
      <c r="I80" s="24" t="e">
        <f t="shared" si="20"/>
        <v>#REF!</v>
      </c>
      <c r="J80" s="45" t="e">
        <f>J81+#REF!</f>
        <v>#REF!</v>
      </c>
      <c r="K80" s="45" t="e">
        <f>K81+#REF!</f>
        <v>#REF!</v>
      </c>
      <c r="L80" s="45" t="e">
        <f>L81+#REF!</f>
        <v>#REF!</v>
      </c>
      <c r="M80" s="29">
        <f>M81+M84</f>
        <v>-1855</v>
      </c>
    </row>
    <row r="81" spans="1:13" ht="14.25">
      <c r="A81" s="31"/>
      <c r="B81" s="43" t="s">
        <v>22</v>
      </c>
      <c r="C81" s="44"/>
      <c r="D81" s="29">
        <f>D82</f>
        <v>-2264.5</v>
      </c>
      <c r="E81" s="45" t="e">
        <f>#REF!</f>
        <v>#REF!</v>
      </c>
      <c r="F81" s="45" t="e">
        <f>#REF!</f>
        <v>#REF!</v>
      </c>
      <c r="G81" s="45" t="e">
        <f>#REF!</f>
        <v>#REF!</v>
      </c>
      <c r="H81" s="45" t="e">
        <f>#REF!</f>
        <v>#REF!</v>
      </c>
      <c r="I81" s="24" t="e">
        <f t="shared" si="20"/>
        <v>#REF!</v>
      </c>
      <c r="J81" s="45" t="e">
        <f>#REF!</f>
        <v>#REF!</v>
      </c>
      <c r="K81" s="45" t="e">
        <f>#REF!</f>
        <v>#REF!</v>
      </c>
      <c r="L81" s="45" t="e">
        <f>#REF!</f>
        <v>#REF!</v>
      </c>
      <c r="M81" s="29">
        <f>M82</f>
        <v>-2264.5</v>
      </c>
    </row>
    <row r="82" spans="1:13" ht="15.75" customHeight="1">
      <c r="A82" s="31"/>
      <c r="B82" s="46" t="s">
        <v>31</v>
      </c>
      <c r="C82" s="33">
        <v>10</v>
      </c>
      <c r="D82" s="30">
        <f>-2072-1-409.5+218</f>
        <v>-2264.5</v>
      </c>
      <c r="E82" s="30"/>
      <c r="F82" s="30"/>
      <c r="G82" s="30"/>
      <c r="H82" s="30"/>
      <c r="I82" s="24"/>
      <c r="J82" s="34"/>
      <c r="K82" s="34"/>
      <c r="L82" s="34"/>
      <c r="M82" s="30">
        <f>-2072-1-409.5+218</f>
        <v>-2264.5</v>
      </c>
    </row>
    <row r="83" spans="1:13" ht="15" hidden="1" customHeight="1">
      <c r="A83" s="31"/>
      <c r="B83" s="46" t="s">
        <v>32</v>
      </c>
      <c r="C83" s="33">
        <v>20</v>
      </c>
      <c r="D83" s="30"/>
      <c r="E83" s="30">
        <v>2475</v>
      </c>
      <c r="F83" s="30">
        <v>2500</v>
      </c>
      <c r="G83" s="30">
        <v>2500</v>
      </c>
      <c r="H83" s="30">
        <v>2425</v>
      </c>
      <c r="I83" s="24">
        <f t="shared" si="20"/>
        <v>9900</v>
      </c>
      <c r="J83" s="34">
        <f>9900-604-3000</f>
        <v>6296</v>
      </c>
      <c r="K83" s="34">
        <f>9900-206-3000</f>
        <v>6694</v>
      </c>
      <c r="L83" s="34">
        <f>9900-3000</f>
        <v>6900</v>
      </c>
      <c r="M83" s="30"/>
    </row>
    <row r="84" spans="1:13" ht="15" customHeight="1">
      <c r="A84" s="31"/>
      <c r="B84" s="51" t="s">
        <v>25</v>
      </c>
      <c r="C84" s="33"/>
      <c r="D84" s="30">
        <f>D85</f>
        <v>409.5</v>
      </c>
      <c r="E84" s="30"/>
      <c r="F84" s="30"/>
      <c r="G84" s="30"/>
      <c r="H84" s="30"/>
      <c r="I84" s="24"/>
      <c r="J84" s="34"/>
      <c r="K84" s="34"/>
      <c r="L84" s="34"/>
      <c r="M84" s="30">
        <f>M85</f>
        <v>409.5</v>
      </c>
    </row>
    <row r="85" spans="1:13" ht="15" customHeight="1">
      <c r="A85" s="31"/>
      <c r="B85" s="46" t="s">
        <v>37</v>
      </c>
      <c r="C85" s="33">
        <v>70</v>
      </c>
      <c r="D85" s="30">
        <v>409.5</v>
      </c>
      <c r="E85" s="30"/>
      <c r="F85" s="30"/>
      <c r="G85" s="30"/>
      <c r="H85" s="30"/>
      <c r="I85" s="24"/>
      <c r="J85" s="34"/>
      <c r="K85" s="34"/>
      <c r="L85" s="34"/>
      <c r="M85" s="30">
        <f>155+251.4+3.1</f>
        <v>409.5</v>
      </c>
    </row>
    <row r="86" spans="1:13" ht="21" customHeight="1">
      <c r="A86" s="31"/>
      <c r="B86" s="52" t="s">
        <v>75</v>
      </c>
      <c r="C86" s="53" t="s">
        <v>76</v>
      </c>
      <c r="D86" s="54">
        <f>D87+D94+D101+D122+D141+D129+D108+D115+D134</f>
        <v>0</v>
      </c>
      <c r="E86" s="45">
        <f>E87+E94+E101+E122+E141+E129+E108+E115+E134</f>
        <v>11940</v>
      </c>
      <c r="F86" s="45">
        <f>F87+F94+F101+F122+F141+F129+F108+F115+F134</f>
        <v>10870</v>
      </c>
      <c r="G86" s="45">
        <f>G87+G94+G101+G122+G141+G129+G108+G115+G134</f>
        <v>11269</v>
      </c>
      <c r="H86" s="45">
        <f>H87+H94+H101+H122+H141+H129+H108+H115+H134</f>
        <v>10211</v>
      </c>
      <c r="I86" s="24">
        <f t="shared" si="20"/>
        <v>44290</v>
      </c>
      <c r="J86" s="45">
        <f>J87+J94+J101+J122+J141+J129+J108+J115+J134</f>
        <v>24150</v>
      </c>
      <c r="K86" s="45">
        <f>K87+K94+K101+K122+K141+K129+K108+K115+K134</f>
        <v>32150</v>
      </c>
      <c r="L86" s="45">
        <f>L87+L94+L101+L122+L141+L129+L108+L115+L134</f>
        <v>42517</v>
      </c>
      <c r="M86" s="54">
        <f>M87+M94+M101+M122+M141+M129+M108+M115+M134</f>
        <v>0</v>
      </c>
    </row>
    <row r="87" spans="1:13" ht="19.5" hidden="1" customHeight="1">
      <c r="A87" s="31"/>
      <c r="B87" s="52" t="s">
        <v>77</v>
      </c>
      <c r="C87" s="60" t="s">
        <v>78</v>
      </c>
      <c r="D87" s="54">
        <f t="shared" ref="D87:M87" si="24">D88+D92</f>
        <v>0</v>
      </c>
      <c r="E87" s="45">
        <f t="shared" si="24"/>
        <v>2600</v>
      </c>
      <c r="F87" s="45">
        <f t="shared" si="24"/>
        <v>2600</v>
      </c>
      <c r="G87" s="45">
        <f t="shared" si="24"/>
        <v>2600</v>
      </c>
      <c r="H87" s="45">
        <f t="shared" si="24"/>
        <v>2400</v>
      </c>
      <c r="I87" s="24">
        <f t="shared" si="20"/>
        <v>10200</v>
      </c>
      <c r="J87" s="45">
        <f t="shared" si="24"/>
        <v>5000</v>
      </c>
      <c r="K87" s="45">
        <f t="shared" si="24"/>
        <v>7000</v>
      </c>
      <c r="L87" s="45">
        <f t="shared" si="24"/>
        <v>8627</v>
      </c>
      <c r="M87" s="54">
        <f t="shared" si="24"/>
        <v>0</v>
      </c>
    </row>
    <row r="88" spans="1:13" ht="14.25" hidden="1">
      <c r="A88" s="31"/>
      <c r="B88" s="43" t="s">
        <v>22</v>
      </c>
      <c r="C88" s="33"/>
      <c r="D88" s="29">
        <f t="shared" ref="D88:M88" si="25">D89</f>
        <v>0</v>
      </c>
      <c r="E88" s="45">
        <f t="shared" si="25"/>
        <v>2600</v>
      </c>
      <c r="F88" s="45">
        <f t="shared" si="25"/>
        <v>2600</v>
      </c>
      <c r="G88" s="45">
        <f t="shared" si="25"/>
        <v>2600</v>
      </c>
      <c r="H88" s="45">
        <f t="shared" si="25"/>
        <v>2400</v>
      </c>
      <c r="I88" s="24">
        <f t="shared" si="20"/>
        <v>10200</v>
      </c>
      <c r="J88" s="45">
        <f t="shared" si="25"/>
        <v>5000</v>
      </c>
      <c r="K88" s="45">
        <f t="shared" si="25"/>
        <v>7000</v>
      </c>
      <c r="L88" s="45">
        <f t="shared" si="25"/>
        <v>8627</v>
      </c>
      <c r="M88" s="29">
        <f t="shared" si="25"/>
        <v>0</v>
      </c>
    </row>
    <row r="89" spans="1:13" ht="15" hidden="1">
      <c r="A89" s="31"/>
      <c r="B89" s="46" t="s">
        <v>38</v>
      </c>
      <c r="C89" s="33">
        <v>1</v>
      </c>
      <c r="D89" s="30">
        <f t="shared" ref="D89:M89" si="26">D90+D91</f>
        <v>0</v>
      </c>
      <c r="E89" s="50">
        <f t="shared" si="26"/>
        <v>2600</v>
      </c>
      <c r="F89" s="50">
        <f t="shared" si="26"/>
        <v>2600</v>
      </c>
      <c r="G89" s="50">
        <f t="shared" si="26"/>
        <v>2600</v>
      </c>
      <c r="H89" s="50">
        <f t="shared" si="26"/>
        <v>2400</v>
      </c>
      <c r="I89" s="24">
        <f t="shared" si="20"/>
        <v>10200</v>
      </c>
      <c r="J89" s="50">
        <f t="shared" si="26"/>
        <v>5000</v>
      </c>
      <c r="K89" s="50">
        <f t="shared" si="26"/>
        <v>7000</v>
      </c>
      <c r="L89" s="50">
        <f t="shared" si="26"/>
        <v>8627</v>
      </c>
      <c r="M89" s="30">
        <f t="shared" si="26"/>
        <v>0</v>
      </c>
    </row>
    <row r="90" spans="1:13" ht="15" hidden="1">
      <c r="A90" s="31"/>
      <c r="B90" s="46" t="s">
        <v>39</v>
      </c>
      <c r="C90" s="33">
        <v>10</v>
      </c>
      <c r="D90" s="30"/>
      <c r="E90" s="30">
        <v>2600</v>
      </c>
      <c r="F90" s="30">
        <v>2600</v>
      </c>
      <c r="G90" s="30">
        <v>2600</v>
      </c>
      <c r="H90" s="30">
        <v>2400</v>
      </c>
      <c r="I90" s="24">
        <f t="shared" si="20"/>
        <v>10200</v>
      </c>
      <c r="J90" s="34">
        <v>5000</v>
      </c>
      <c r="K90" s="34">
        <v>7000</v>
      </c>
      <c r="L90" s="34">
        <f>10200-1573</f>
        <v>8627</v>
      </c>
      <c r="M90" s="30"/>
    </row>
    <row r="91" spans="1:13" ht="17.25" hidden="1" customHeight="1">
      <c r="A91" s="31"/>
      <c r="B91" s="46" t="s">
        <v>32</v>
      </c>
      <c r="C91" s="33">
        <v>20</v>
      </c>
      <c r="D91" s="30"/>
      <c r="E91" s="30"/>
      <c r="F91" s="30"/>
      <c r="G91" s="30"/>
      <c r="H91" s="30"/>
      <c r="I91" s="24"/>
      <c r="J91" s="34"/>
      <c r="K91" s="34"/>
      <c r="L91" s="34"/>
      <c r="M91" s="30"/>
    </row>
    <row r="92" spans="1:13" ht="15" hidden="1" customHeight="1">
      <c r="A92" s="31"/>
      <c r="B92" s="51" t="s">
        <v>25</v>
      </c>
      <c r="C92" s="33"/>
      <c r="D92" s="30">
        <f t="shared" ref="D92:M92" si="27">D93</f>
        <v>0</v>
      </c>
      <c r="E92" s="50">
        <f t="shared" si="27"/>
        <v>0</v>
      </c>
      <c r="F92" s="50">
        <f t="shared" si="27"/>
        <v>0</v>
      </c>
      <c r="G92" s="50">
        <f t="shared" si="27"/>
        <v>0</v>
      </c>
      <c r="H92" s="50">
        <f t="shared" si="27"/>
        <v>0</v>
      </c>
      <c r="I92" s="24">
        <f t="shared" si="20"/>
        <v>0</v>
      </c>
      <c r="J92" s="50">
        <f t="shared" si="27"/>
        <v>0</v>
      </c>
      <c r="K92" s="50">
        <f t="shared" si="27"/>
        <v>0</v>
      </c>
      <c r="L92" s="50">
        <f t="shared" si="27"/>
        <v>0</v>
      </c>
      <c r="M92" s="30">
        <f t="shared" si="27"/>
        <v>0</v>
      </c>
    </row>
    <row r="93" spans="1:13" ht="18.75" hidden="1" customHeight="1">
      <c r="A93" s="31"/>
      <c r="B93" s="46" t="s">
        <v>37</v>
      </c>
      <c r="C93" s="33">
        <v>70</v>
      </c>
      <c r="D93" s="30"/>
      <c r="E93" s="30"/>
      <c r="F93" s="30"/>
      <c r="G93" s="30"/>
      <c r="H93" s="30"/>
      <c r="I93" s="24"/>
      <c r="J93" s="34"/>
      <c r="K93" s="34"/>
      <c r="L93" s="34"/>
      <c r="M93" s="30"/>
    </row>
    <row r="94" spans="1:13" ht="16.5" customHeight="1">
      <c r="A94" s="31"/>
      <c r="B94" s="52" t="s">
        <v>79</v>
      </c>
      <c r="C94" s="60" t="s">
        <v>80</v>
      </c>
      <c r="D94" s="54">
        <f t="shared" ref="D94:M94" si="28">D95+D99</f>
        <v>0</v>
      </c>
      <c r="E94" s="45">
        <f t="shared" si="28"/>
        <v>2121</v>
      </c>
      <c r="F94" s="45">
        <f t="shared" si="28"/>
        <v>1250</v>
      </c>
      <c r="G94" s="45">
        <f t="shared" si="28"/>
        <v>1650</v>
      </c>
      <c r="H94" s="45">
        <f t="shared" si="28"/>
        <v>1500</v>
      </c>
      <c r="I94" s="24">
        <f t="shared" si="20"/>
        <v>6521</v>
      </c>
      <c r="J94" s="45">
        <f t="shared" si="28"/>
        <v>3500</v>
      </c>
      <c r="K94" s="45">
        <f t="shared" si="28"/>
        <v>4000</v>
      </c>
      <c r="L94" s="45">
        <f t="shared" si="28"/>
        <v>6450</v>
      </c>
      <c r="M94" s="54">
        <f t="shared" si="28"/>
        <v>0</v>
      </c>
    </row>
    <row r="95" spans="1:13" ht="14.25">
      <c r="A95" s="31"/>
      <c r="B95" s="43" t="s">
        <v>22</v>
      </c>
      <c r="C95" s="33"/>
      <c r="D95" s="29">
        <f t="shared" ref="D95:M95" si="29">D96</f>
        <v>-77</v>
      </c>
      <c r="E95" s="45">
        <f t="shared" si="29"/>
        <v>2050</v>
      </c>
      <c r="F95" s="45">
        <f t="shared" si="29"/>
        <v>1250</v>
      </c>
      <c r="G95" s="45">
        <f t="shared" si="29"/>
        <v>1650</v>
      </c>
      <c r="H95" s="45">
        <f t="shared" si="29"/>
        <v>1500</v>
      </c>
      <c r="I95" s="24">
        <f t="shared" si="20"/>
        <v>6450</v>
      </c>
      <c r="J95" s="45">
        <f t="shared" si="29"/>
        <v>3500</v>
      </c>
      <c r="K95" s="45">
        <f t="shared" si="29"/>
        <v>4000</v>
      </c>
      <c r="L95" s="45">
        <f t="shared" si="29"/>
        <v>6450</v>
      </c>
      <c r="M95" s="29">
        <f t="shared" si="29"/>
        <v>-77</v>
      </c>
    </row>
    <row r="96" spans="1:13" ht="15">
      <c r="A96" s="31"/>
      <c r="B96" s="46" t="s">
        <v>38</v>
      </c>
      <c r="C96" s="33">
        <v>1</v>
      </c>
      <c r="D96" s="30">
        <f t="shared" ref="D96:M96" si="30">D97+D98</f>
        <v>-77</v>
      </c>
      <c r="E96" s="50">
        <f t="shared" si="30"/>
        <v>2050</v>
      </c>
      <c r="F96" s="50">
        <f t="shared" si="30"/>
        <v>1250</v>
      </c>
      <c r="G96" s="50">
        <f t="shared" si="30"/>
        <v>1650</v>
      </c>
      <c r="H96" s="50">
        <f t="shared" si="30"/>
        <v>1500</v>
      </c>
      <c r="I96" s="24">
        <f t="shared" si="20"/>
        <v>6450</v>
      </c>
      <c r="J96" s="50">
        <f t="shared" si="30"/>
        <v>3500</v>
      </c>
      <c r="K96" s="50">
        <f t="shared" si="30"/>
        <v>4000</v>
      </c>
      <c r="L96" s="50">
        <f t="shared" si="30"/>
        <v>6450</v>
      </c>
      <c r="M96" s="30">
        <f t="shared" si="30"/>
        <v>-77</v>
      </c>
    </row>
    <row r="97" spans="1:13" ht="15">
      <c r="A97" s="31"/>
      <c r="B97" s="46" t="s">
        <v>31</v>
      </c>
      <c r="C97" s="33">
        <v>10</v>
      </c>
      <c r="D97" s="30">
        <v>-77</v>
      </c>
      <c r="E97" s="30">
        <v>1700</v>
      </c>
      <c r="F97" s="30">
        <v>900</v>
      </c>
      <c r="G97" s="30">
        <v>1300</v>
      </c>
      <c r="H97" s="30">
        <f>5050-3900</f>
        <v>1150</v>
      </c>
      <c r="I97" s="24">
        <f t="shared" si="20"/>
        <v>5050</v>
      </c>
      <c r="J97" s="34">
        <v>2500</v>
      </c>
      <c r="K97" s="34">
        <v>3000</v>
      </c>
      <c r="L97" s="34">
        <v>5050</v>
      </c>
      <c r="M97" s="30">
        <v>-77</v>
      </c>
    </row>
    <row r="98" spans="1:13" ht="14.25" hidden="1" customHeight="1">
      <c r="A98" s="31"/>
      <c r="B98" s="46" t="s">
        <v>35</v>
      </c>
      <c r="C98" s="33">
        <v>20</v>
      </c>
      <c r="D98" s="30"/>
      <c r="E98" s="30">
        <v>350</v>
      </c>
      <c r="F98" s="30">
        <v>350</v>
      </c>
      <c r="G98" s="30">
        <v>350</v>
      </c>
      <c r="H98" s="30">
        <v>350</v>
      </c>
      <c r="I98" s="24">
        <f t="shared" si="20"/>
        <v>1400</v>
      </c>
      <c r="J98" s="34">
        <v>1000</v>
      </c>
      <c r="K98" s="34">
        <v>1000</v>
      </c>
      <c r="L98" s="34">
        <v>1400</v>
      </c>
      <c r="M98" s="30"/>
    </row>
    <row r="99" spans="1:13" ht="17.25" customHeight="1">
      <c r="A99" s="31"/>
      <c r="B99" s="51" t="s">
        <v>25</v>
      </c>
      <c r="C99" s="33"/>
      <c r="D99" s="30">
        <f t="shared" ref="D99:M99" si="31">D100</f>
        <v>77</v>
      </c>
      <c r="E99" s="50">
        <f t="shared" si="31"/>
        <v>71</v>
      </c>
      <c r="F99" s="50">
        <f t="shared" si="31"/>
        <v>0</v>
      </c>
      <c r="G99" s="50">
        <f t="shared" si="31"/>
        <v>0</v>
      </c>
      <c r="H99" s="50">
        <f t="shared" si="31"/>
        <v>0</v>
      </c>
      <c r="I99" s="24">
        <f t="shared" si="20"/>
        <v>71</v>
      </c>
      <c r="J99" s="50">
        <f t="shared" si="31"/>
        <v>0</v>
      </c>
      <c r="K99" s="50">
        <f t="shared" si="31"/>
        <v>0</v>
      </c>
      <c r="L99" s="50">
        <f t="shared" si="31"/>
        <v>0</v>
      </c>
      <c r="M99" s="30">
        <f t="shared" si="31"/>
        <v>77</v>
      </c>
    </row>
    <row r="100" spans="1:13" ht="18" customHeight="1">
      <c r="A100" s="31"/>
      <c r="B100" s="46" t="s">
        <v>102</v>
      </c>
      <c r="C100" s="33">
        <v>70</v>
      </c>
      <c r="D100" s="30">
        <v>77</v>
      </c>
      <c r="E100" s="30">
        <v>71</v>
      </c>
      <c r="F100" s="30"/>
      <c r="G100" s="30"/>
      <c r="H100" s="30"/>
      <c r="I100" s="24">
        <f t="shared" si="20"/>
        <v>71</v>
      </c>
      <c r="J100" s="34"/>
      <c r="K100" s="34"/>
      <c r="L100" s="34"/>
      <c r="M100" s="30">
        <v>77</v>
      </c>
    </row>
    <row r="101" spans="1:13" ht="28.5">
      <c r="A101" s="31"/>
      <c r="B101" s="52" t="s">
        <v>81</v>
      </c>
      <c r="C101" s="60" t="s">
        <v>82</v>
      </c>
      <c r="D101" s="54">
        <f t="shared" ref="D101:M101" si="32">D102+D106</f>
        <v>0</v>
      </c>
      <c r="E101" s="45">
        <f t="shared" si="32"/>
        <v>3368</v>
      </c>
      <c r="F101" s="45">
        <f t="shared" si="32"/>
        <v>3300</v>
      </c>
      <c r="G101" s="45">
        <f t="shared" si="32"/>
        <v>3300</v>
      </c>
      <c r="H101" s="45">
        <f t="shared" si="32"/>
        <v>3080</v>
      </c>
      <c r="I101" s="24">
        <f t="shared" si="20"/>
        <v>13048</v>
      </c>
      <c r="J101" s="45">
        <f t="shared" si="32"/>
        <v>7000</v>
      </c>
      <c r="K101" s="45">
        <f t="shared" si="32"/>
        <v>9000</v>
      </c>
      <c r="L101" s="45">
        <f t="shared" si="32"/>
        <v>12980</v>
      </c>
      <c r="M101" s="54">
        <f t="shared" si="32"/>
        <v>0</v>
      </c>
    </row>
    <row r="102" spans="1:13" ht="14.25">
      <c r="A102" s="31"/>
      <c r="B102" s="43" t="s">
        <v>22</v>
      </c>
      <c r="C102" s="33"/>
      <c r="D102" s="29">
        <f t="shared" ref="D102:M102" si="33">D103</f>
        <v>-80</v>
      </c>
      <c r="E102" s="45">
        <f t="shared" si="33"/>
        <v>3300</v>
      </c>
      <c r="F102" s="45">
        <f t="shared" si="33"/>
        <v>3300</v>
      </c>
      <c r="G102" s="45">
        <f t="shared" si="33"/>
        <v>3300</v>
      </c>
      <c r="H102" s="45">
        <f t="shared" si="33"/>
        <v>3080</v>
      </c>
      <c r="I102" s="24">
        <f t="shared" si="20"/>
        <v>12980</v>
      </c>
      <c r="J102" s="45">
        <f t="shared" si="33"/>
        <v>7000</v>
      </c>
      <c r="K102" s="45">
        <f t="shared" si="33"/>
        <v>9000</v>
      </c>
      <c r="L102" s="45">
        <f t="shared" si="33"/>
        <v>12980</v>
      </c>
      <c r="M102" s="29">
        <f t="shared" si="33"/>
        <v>-80</v>
      </c>
    </row>
    <row r="103" spans="1:13" ht="15">
      <c r="A103" s="31"/>
      <c r="B103" s="46" t="s">
        <v>38</v>
      </c>
      <c r="C103" s="33">
        <v>1</v>
      </c>
      <c r="D103" s="30">
        <f t="shared" ref="D103:M103" si="34">D104+D105</f>
        <v>-80</v>
      </c>
      <c r="E103" s="50">
        <f t="shared" si="34"/>
        <v>3300</v>
      </c>
      <c r="F103" s="50">
        <f t="shared" si="34"/>
        <v>3300</v>
      </c>
      <c r="G103" s="50">
        <f t="shared" si="34"/>
        <v>3300</v>
      </c>
      <c r="H103" s="50">
        <f t="shared" si="34"/>
        <v>3080</v>
      </c>
      <c r="I103" s="24">
        <f t="shared" si="20"/>
        <v>12980</v>
      </c>
      <c r="J103" s="50">
        <f t="shared" si="34"/>
        <v>7000</v>
      </c>
      <c r="K103" s="50">
        <f t="shared" si="34"/>
        <v>9000</v>
      </c>
      <c r="L103" s="50">
        <f t="shared" si="34"/>
        <v>12980</v>
      </c>
      <c r="M103" s="30">
        <f t="shared" si="34"/>
        <v>-80</v>
      </c>
    </row>
    <row r="104" spans="1:13" ht="15">
      <c r="A104" s="31"/>
      <c r="B104" s="46" t="s">
        <v>31</v>
      </c>
      <c r="C104" s="33">
        <v>10</v>
      </c>
      <c r="D104" s="30">
        <v>-80</v>
      </c>
      <c r="E104" s="30">
        <v>2600</v>
      </c>
      <c r="F104" s="30">
        <v>2600</v>
      </c>
      <c r="G104" s="30">
        <v>2600</v>
      </c>
      <c r="H104" s="30">
        <f>10180-7800</f>
        <v>2380</v>
      </c>
      <c r="I104" s="24">
        <f t="shared" si="20"/>
        <v>10180</v>
      </c>
      <c r="J104" s="34">
        <v>5000</v>
      </c>
      <c r="K104" s="34">
        <v>7000</v>
      </c>
      <c r="L104" s="34">
        <v>10180</v>
      </c>
      <c r="M104" s="30">
        <v>-80</v>
      </c>
    </row>
    <row r="105" spans="1:13" ht="15" hidden="1">
      <c r="A105" s="31"/>
      <c r="B105" s="46" t="s">
        <v>35</v>
      </c>
      <c r="C105" s="33">
        <v>20</v>
      </c>
      <c r="D105" s="30"/>
      <c r="E105" s="30">
        <v>700</v>
      </c>
      <c r="F105" s="30">
        <v>700</v>
      </c>
      <c r="G105" s="30">
        <v>700</v>
      </c>
      <c r="H105" s="30">
        <v>700</v>
      </c>
      <c r="I105" s="24">
        <f t="shared" si="20"/>
        <v>2800</v>
      </c>
      <c r="J105" s="34">
        <v>2000</v>
      </c>
      <c r="K105" s="34">
        <v>2000</v>
      </c>
      <c r="L105" s="34">
        <v>2800</v>
      </c>
      <c r="M105" s="30"/>
    </row>
    <row r="106" spans="1:13" ht="17.25" customHeight="1">
      <c r="A106" s="31"/>
      <c r="B106" s="51" t="s">
        <v>25</v>
      </c>
      <c r="C106" s="33"/>
      <c r="D106" s="30">
        <f t="shared" ref="D106:M106" si="35">D107</f>
        <v>80</v>
      </c>
      <c r="E106" s="50">
        <f t="shared" si="35"/>
        <v>68</v>
      </c>
      <c r="F106" s="50">
        <f t="shared" si="35"/>
        <v>0</v>
      </c>
      <c r="G106" s="50">
        <f t="shared" si="35"/>
        <v>0</v>
      </c>
      <c r="H106" s="50">
        <f t="shared" si="35"/>
        <v>0</v>
      </c>
      <c r="I106" s="24">
        <f t="shared" si="20"/>
        <v>68</v>
      </c>
      <c r="J106" s="50">
        <f t="shared" si="35"/>
        <v>0</v>
      </c>
      <c r="K106" s="50">
        <f t="shared" si="35"/>
        <v>0</v>
      </c>
      <c r="L106" s="50">
        <f t="shared" si="35"/>
        <v>0</v>
      </c>
      <c r="M106" s="30">
        <f t="shared" si="35"/>
        <v>80</v>
      </c>
    </row>
    <row r="107" spans="1:13" ht="18.75" customHeight="1">
      <c r="A107" s="31"/>
      <c r="B107" s="46" t="s">
        <v>102</v>
      </c>
      <c r="C107" s="33">
        <v>70</v>
      </c>
      <c r="D107" s="30">
        <v>80</v>
      </c>
      <c r="E107" s="30">
        <v>68</v>
      </c>
      <c r="F107" s="30"/>
      <c r="G107" s="30"/>
      <c r="H107" s="30"/>
      <c r="I107" s="24">
        <f t="shared" si="20"/>
        <v>68</v>
      </c>
      <c r="J107" s="34"/>
      <c r="K107" s="34"/>
      <c r="L107" s="34"/>
      <c r="M107" s="30">
        <v>80</v>
      </c>
    </row>
    <row r="108" spans="1:13" ht="0.75" customHeight="1">
      <c r="A108" s="31"/>
      <c r="B108" s="52" t="s">
        <v>83</v>
      </c>
      <c r="C108" s="60" t="s">
        <v>82</v>
      </c>
      <c r="D108" s="54">
        <f t="shared" ref="D108:M108" si="36">D109+D113</f>
        <v>0</v>
      </c>
      <c r="E108" s="45">
        <f t="shared" si="36"/>
        <v>214</v>
      </c>
      <c r="F108" s="45">
        <f t="shared" si="36"/>
        <v>190</v>
      </c>
      <c r="G108" s="45">
        <f t="shared" si="36"/>
        <v>190</v>
      </c>
      <c r="H108" s="45">
        <f t="shared" si="36"/>
        <v>140</v>
      </c>
      <c r="I108" s="24">
        <f t="shared" si="20"/>
        <v>734</v>
      </c>
      <c r="J108" s="45">
        <f t="shared" si="36"/>
        <v>710</v>
      </c>
      <c r="K108" s="45">
        <f t="shared" si="36"/>
        <v>710</v>
      </c>
      <c r="L108" s="45">
        <f t="shared" si="36"/>
        <v>710</v>
      </c>
      <c r="M108" s="54">
        <f t="shared" si="36"/>
        <v>0</v>
      </c>
    </row>
    <row r="109" spans="1:13" ht="13.5" hidden="1" customHeight="1">
      <c r="A109" s="31"/>
      <c r="B109" s="43" t="s">
        <v>22</v>
      </c>
      <c r="C109" s="33"/>
      <c r="D109" s="30">
        <f t="shared" ref="D109:M109" si="37">D110</f>
        <v>0</v>
      </c>
      <c r="E109" s="50">
        <f t="shared" si="37"/>
        <v>190</v>
      </c>
      <c r="F109" s="50">
        <f t="shared" si="37"/>
        <v>190</v>
      </c>
      <c r="G109" s="50">
        <f t="shared" si="37"/>
        <v>190</v>
      </c>
      <c r="H109" s="50">
        <f t="shared" si="37"/>
        <v>140</v>
      </c>
      <c r="I109" s="24">
        <f t="shared" si="20"/>
        <v>710</v>
      </c>
      <c r="J109" s="50">
        <f t="shared" si="37"/>
        <v>710</v>
      </c>
      <c r="K109" s="50">
        <f t="shared" si="37"/>
        <v>710</v>
      </c>
      <c r="L109" s="50">
        <f t="shared" si="37"/>
        <v>710</v>
      </c>
      <c r="M109" s="30">
        <f t="shared" si="37"/>
        <v>0</v>
      </c>
    </row>
    <row r="110" spans="1:13" ht="13.5" hidden="1" customHeight="1">
      <c r="A110" s="31"/>
      <c r="B110" s="46" t="s">
        <v>38</v>
      </c>
      <c r="C110" s="33">
        <v>1</v>
      </c>
      <c r="D110" s="30">
        <f t="shared" ref="D110:M110" si="38">D111+D112</f>
        <v>0</v>
      </c>
      <c r="E110" s="50">
        <f t="shared" si="38"/>
        <v>190</v>
      </c>
      <c r="F110" s="50">
        <f t="shared" si="38"/>
        <v>190</v>
      </c>
      <c r="G110" s="50">
        <f t="shared" si="38"/>
        <v>190</v>
      </c>
      <c r="H110" s="50">
        <f t="shared" si="38"/>
        <v>140</v>
      </c>
      <c r="I110" s="24">
        <f t="shared" si="20"/>
        <v>710</v>
      </c>
      <c r="J110" s="50">
        <f t="shared" si="38"/>
        <v>710</v>
      </c>
      <c r="K110" s="50">
        <f t="shared" si="38"/>
        <v>710</v>
      </c>
      <c r="L110" s="50">
        <f t="shared" si="38"/>
        <v>710</v>
      </c>
      <c r="M110" s="30">
        <f t="shared" si="38"/>
        <v>0</v>
      </c>
    </row>
    <row r="111" spans="1:13" ht="13.5" hidden="1" customHeight="1">
      <c r="A111" s="31"/>
      <c r="B111" s="46" t="s">
        <v>39</v>
      </c>
      <c r="C111" s="33">
        <v>10</v>
      </c>
      <c r="D111" s="30"/>
      <c r="E111" s="30">
        <v>150</v>
      </c>
      <c r="F111" s="30">
        <v>150</v>
      </c>
      <c r="G111" s="30">
        <v>150</v>
      </c>
      <c r="H111" s="30">
        <v>100</v>
      </c>
      <c r="I111" s="24">
        <f t="shared" si="20"/>
        <v>550</v>
      </c>
      <c r="J111" s="34">
        <v>550</v>
      </c>
      <c r="K111" s="34">
        <v>550</v>
      </c>
      <c r="L111" s="34">
        <v>550</v>
      </c>
      <c r="M111" s="30"/>
    </row>
    <row r="112" spans="1:13" ht="13.5" hidden="1" customHeight="1">
      <c r="A112" s="31"/>
      <c r="B112" s="46" t="s">
        <v>35</v>
      </c>
      <c r="C112" s="33">
        <v>20</v>
      </c>
      <c r="D112" s="30"/>
      <c r="E112" s="30">
        <v>40</v>
      </c>
      <c r="F112" s="30">
        <v>40</v>
      </c>
      <c r="G112" s="30">
        <v>40</v>
      </c>
      <c r="H112" s="30">
        <v>40</v>
      </c>
      <c r="I112" s="24">
        <f t="shared" si="20"/>
        <v>160</v>
      </c>
      <c r="J112" s="34">
        <v>160</v>
      </c>
      <c r="K112" s="34">
        <v>160</v>
      </c>
      <c r="L112" s="34">
        <v>160</v>
      </c>
      <c r="M112" s="30"/>
    </row>
    <row r="113" spans="1:13" ht="13.5" hidden="1" customHeight="1">
      <c r="A113" s="31"/>
      <c r="B113" s="51" t="s">
        <v>25</v>
      </c>
      <c r="C113" s="33"/>
      <c r="D113" s="30">
        <f t="shared" ref="D113:M113" si="39">D114</f>
        <v>0</v>
      </c>
      <c r="E113" s="50">
        <f t="shared" si="39"/>
        <v>24</v>
      </c>
      <c r="F113" s="50">
        <f t="shared" si="39"/>
        <v>0</v>
      </c>
      <c r="G113" s="50">
        <f t="shared" si="39"/>
        <v>0</v>
      </c>
      <c r="H113" s="50">
        <f t="shared" si="39"/>
        <v>0</v>
      </c>
      <c r="I113" s="24">
        <f t="shared" si="20"/>
        <v>24</v>
      </c>
      <c r="J113" s="50">
        <f t="shared" si="39"/>
        <v>0</v>
      </c>
      <c r="K113" s="50">
        <f t="shared" si="39"/>
        <v>0</v>
      </c>
      <c r="L113" s="50">
        <f t="shared" si="39"/>
        <v>0</v>
      </c>
      <c r="M113" s="30">
        <f t="shared" si="39"/>
        <v>0</v>
      </c>
    </row>
    <row r="114" spans="1:13" ht="13.5" hidden="1" customHeight="1">
      <c r="A114" s="31"/>
      <c r="B114" s="46" t="s">
        <v>37</v>
      </c>
      <c r="C114" s="33">
        <v>70</v>
      </c>
      <c r="D114" s="30"/>
      <c r="E114" s="30">
        <v>24</v>
      </c>
      <c r="F114" s="30"/>
      <c r="G114" s="30"/>
      <c r="H114" s="30"/>
      <c r="I114" s="24">
        <f t="shared" si="20"/>
        <v>24</v>
      </c>
      <c r="J114" s="34"/>
      <c r="K114" s="34"/>
      <c r="L114" s="34"/>
      <c r="M114" s="30"/>
    </row>
    <row r="115" spans="1:13" ht="32.25" customHeight="1">
      <c r="A115" s="31"/>
      <c r="B115" s="52" t="s">
        <v>84</v>
      </c>
      <c r="C115" s="60" t="s">
        <v>82</v>
      </c>
      <c r="D115" s="54">
        <f t="shared" ref="D115:M115" si="40">D116+D120</f>
        <v>0</v>
      </c>
      <c r="E115" s="45">
        <f t="shared" si="40"/>
        <v>1220</v>
      </c>
      <c r="F115" s="45">
        <f t="shared" si="40"/>
        <v>1120</v>
      </c>
      <c r="G115" s="45">
        <f t="shared" si="40"/>
        <v>1120</v>
      </c>
      <c r="H115" s="45">
        <f t="shared" si="40"/>
        <v>890</v>
      </c>
      <c r="I115" s="24">
        <f t="shared" si="20"/>
        <v>4350</v>
      </c>
      <c r="J115" s="45">
        <f t="shared" si="40"/>
        <v>2850</v>
      </c>
      <c r="K115" s="45">
        <f t="shared" si="40"/>
        <v>4350</v>
      </c>
      <c r="L115" s="45">
        <f t="shared" si="40"/>
        <v>4350</v>
      </c>
      <c r="M115" s="54">
        <f t="shared" si="40"/>
        <v>0</v>
      </c>
    </row>
    <row r="116" spans="1:13" ht="13.5" customHeight="1">
      <c r="A116" s="31"/>
      <c r="B116" s="43" t="s">
        <v>22</v>
      </c>
      <c r="C116" s="33"/>
      <c r="D116" s="30">
        <f t="shared" ref="D116:M116" si="41">D117</f>
        <v>-77</v>
      </c>
      <c r="E116" s="50">
        <f t="shared" si="41"/>
        <v>1220</v>
      </c>
      <c r="F116" s="50">
        <f t="shared" si="41"/>
        <v>1120</v>
      </c>
      <c r="G116" s="50">
        <f t="shared" si="41"/>
        <v>1120</v>
      </c>
      <c r="H116" s="50">
        <f t="shared" si="41"/>
        <v>890</v>
      </c>
      <c r="I116" s="24">
        <f t="shared" si="20"/>
        <v>4350</v>
      </c>
      <c r="J116" s="50">
        <f t="shared" si="41"/>
        <v>2850</v>
      </c>
      <c r="K116" s="50">
        <f t="shared" si="41"/>
        <v>4350</v>
      </c>
      <c r="L116" s="50">
        <f t="shared" si="41"/>
        <v>4350</v>
      </c>
      <c r="M116" s="30">
        <f t="shared" si="41"/>
        <v>-77</v>
      </c>
    </row>
    <row r="117" spans="1:13" ht="13.5" customHeight="1">
      <c r="A117" s="31"/>
      <c r="B117" s="46" t="s">
        <v>38</v>
      </c>
      <c r="C117" s="33">
        <v>1</v>
      </c>
      <c r="D117" s="30">
        <f t="shared" ref="D117:M117" si="42">D118+D119</f>
        <v>-77</v>
      </c>
      <c r="E117" s="50">
        <f t="shared" si="42"/>
        <v>1220</v>
      </c>
      <c r="F117" s="50">
        <f t="shared" si="42"/>
        <v>1120</v>
      </c>
      <c r="G117" s="50">
        <f t="shared" si="42"/>
        <v>1120</v>
      </c>
      <c r="H117" s="50">
        <f t="shared" si="42"/>
        <v>890</v>
      </c>
      <c r="I117" s="24">
        <f t="shared" si="20"/>
        <v>4350</v>
      </c>
      <c r="J117" s="50">
        <f t="shared" si="42"/>
        <v>2850</v>
      </c>
      <c r="K117" s="50">
        <f t="shared" si="42"/>
        <v>4350</v>
      </c>
      <c r="L117" s="50">
        <f t="shared" si="42"/>
        <v>4350</v>
      </c>
      <c r="M117" s="30">
        <f t="shared" si="42"/>
        <v>-77</v>
      </c>
    </row>
    <row r="118" spans="1:13" ht="13.5" customHeight="1">
      <c r="A118" s="31"/>
      <c r="B118" s="46" t="s">
        <v>31</v>
      </c>
      <c r="C118" s="33">
        <v>10</v>
      </c>
      <c r="D118" s="30">
        <v>-77</v>
      </c>
      <c r="E118" s="30">
        <v>1000</v>
      </c>
      <c r="F118" s="30">
        <v>900</v>
      </c>
      <c r="G118" s="30">
        <v>900</v>
      </c>
      <c r="H118" s="30">
        <v>700</v>
      </c>
      <c r="I118" s="24">
        <f t="shared" si="20"/>
        <v>3500</v>
      </c>
      <c r="J118" s="34">
        <v>2000</v>
      </c>
      <c r="K118" s="34">
        <v>3500</v>
      </c>
      <c r="L118" s="34">
        <v>3500</v>
      </c>
      <c r="M118" s="30">
        <v>-77</v>
      </c>
    </row>
    <row r="119" spans="1:13" ht="12" hidden="1" customHeight="1">
      <c r="A119" s="31"/>
      <c r="B119" s="46" t="s">
        <v>35</v>
      </c>
      <c r="C119" s="33">
        <v>20</v>
      </c>
      <c r="D119" s="30"/>
      <c r="E119" s="30">
        <v>220</v>
      </c>
      <c r="F119" s="30">
        <v>220</v>
      </c>
      <c r="G119" s="30">
        <v>220</v>
      </c>
      <c r="H119" s="30">
        <v>190</v>
      </c>
      <c r="I119" s="24">
        <f t="shared" si="20"/>
        <v>850</v>
      </c>
      <c r="J119" s="34">
        <v>850</v>
      </c>
      <c r="K119" s="34">
        <v>850</v>
      </c>
      <c r="L119" s="34">
        <v>850</v>
      </c>
      <c r="M119" s="30"/>
    </row>
    <row r="120" spans="1:13" ht="12.75" customHeight="1">
      <c r="A120" s="31"/>
      <c r="B120" s="51" t="s">
        <v>25</v>
      </c>
      <c r="C120" s="33"/>
      <c r="D120" s="30">
        <f t="shared" ref="D120:M120" si="43">D121</f>
        <v>77</v>
      </c>
      <c r="E120" s="50">
        <f t="shared" si="43"/>
        <v>0</v>
      </c>
      <c r="F120" s="50">
        <f t="shared" si="43"/>
        <v>0</v>
      </c>
      <c r="G120" s="50">
        <f t="shared" si="43"/>
        <v>0</v>
      </c>
      <c r="H120" s="50">
        <f t="shared" si="43"/>
        <v>0</v>
      </c>
      <c r="I120" s="24">
        <f t="shared" si="20"/>
        <v>0</v>
      </c>
      <c r="J120" s="50">
        <f t="shared" si="43"/>
        <v>0</v>
      </c>
      <c r="K120" s="50">
        <f t="shared" si="43"/>
        <v>0</v>
      </c>
      <c r="L120" s="50">
        <f t="shared" si="43"/>
        <v>0</v>
      </c>
      <c r="M120" s="30">
        <f t="shared" si="43"/>
        <v>77</v>
      </c>
    </row>
    <row r="121" spans="1:13" ht="14.25" customHeight="1">
      <c r="A121" s="31"/>
      <c r="B121" s="46" t="s">
        <v>102</v>
      </c>
      <c r="C121" s="33">
        <v>70</v>
      </c>
      <c r="D121" s="30">
        <v>77</v>
      </c>
      <c r="E121" s="30"/>
      <c r="F121" s="30"/>
      <c r="G121" s="30"/>
      <c r="H121" s="30"/>
      <c r="I121" s="24">
        <f t="shared" si="20"/>
        <v>0</v>
      </c>
      <c r="J121" s="34"/>
      <c r="K121" s="34"/>
      <c r="L121" s="34"/>
      <c r="M121" s="30">
        <v>77</v>
      </c>
    </row>
    <row r="122" spans="1:13" ht="30" customHeight="1">
      <c r="A122" s="31"/>
      <c r="B122" s="52" t="s">
        <v>85</v>
      </c>
      <c r="C122" s="53" t="s">
        <v>86</v>
      </c>
      <c r="D122" s="54">
        <f t="shared" ref="D122:M122" si="44">D123+D127</f>
        <v>0</v>
      </c>
      <c r="E122" s="45">
        <f t="shared" si="44"/>
        <v>1475</v>
      </c>
      <c r="F122" s="45">
        <f t="shared" si="44"/>
        <v>1475</v>
      </c>
      <c r="G122" s="45">
        <f t="shared" si="44"/>
        <v>1474</v>
      </c>
      <c r="H122" s="45">
        <f t="shared" si="44"/>
        <v>1476</v>
      </c>
      <c r="I122" s="24">
        <f t="shared" si="20"/>
        <v>5900</v>
      </c>
      <c r="J122" s="45">
        <f t="shared" si="44"/>
        <v>2500</v>
      </c>
      <c r="K122" s="45">
        <f t="shared" si="44"/>
        <v>4500</v>
      </c>
      <c r="L122" s="45">
        <f t="shared" si="44"/>
        <v>5900</v>
      </c>
      <c r="M122" s="54">
        <f t="shared" si="44"/>
        <v>0</v>
      </c>
    </row>
    <row r="123" spans="1:13" ht="14.25">
      <c r="A123" s="31"/>
      <c r="B123" s="43" t="s">
        <v>22</v>
      </c>
      <c r="C123" s="33"/>
      <c r="D123" s="29">
        <f t="shared" ref="D123:M123" si="45">D124</f>
        <v>-77</v>
      </c>
      <c r="E123" s="45">
        <f t="shared" si="45"/>
        <v>1475</v>
      </c>
      <c r="F123" s="45">
        <f t="shared" si="45"/>
        <v>1475</v>
      </c>
      <c r="G123" s="45">
        <f t="shared" si="45"/>
        <v>1474</v>
      </c>
      <c r="H123" s="45">
        <f t="shared" si="45"/>
        <v>1476</v>
      </c>
      <c r="I123" s="24">
        <f t="shared" si="20"/>
        <v>5900</v>
      </c>
      <c r="J123" s="45">
        <f t="shared" si="45"/>
        <v>2500</v>
      </c>
      <c r="K123" s="45">
        <f t="shared" si="45"/>
        <v>4500</v>
      </c>
      <c r="L123" s="45">
        <f t="shared" si="45"/>
        <v>5900</v>
      </c>
      <c r="M123" s="29">
        <f t="shared" si="45"/>
        <v>-77</v>
      </c>
    </row>
    <row r="124" spans="1:13" ht="15">
      <c r="A124" s="31"/>
      <c r="B124" s="46" t="s">
        <v>38</v>
      </c>
      <c r="C124" s="33">
        <v>1</v>
      </c>
      <c r="D124" s="30">
        <f t="shared" ref="D124:M124" si="46">D125+D126</f>
        <v>-77</v>
      </c>
      <c r="E124" s="50">
        <f t="shared" si="46"/>
        <v>1475</v>
      </c>
      <c r="F124" s="50">
        <f t="shared" si="46"/>
        <v>1475</v>
      </c>
      <c r="G124" s="50">
        <f t="shared" si="46"/>
        <v>1474</v>
      </c>
      <c r="H124" s="50">
        <f t="shared" si="46"/>
        <v>1476</v>
      </c>
      <c r="I124" s="24">
        <f t="shared" si="20"/>
        <v>5900</v>
      </c>
      <c r="J124" s="50">
        <f t="shared" si="46"/>
        <v>2500</v>
      </c>
      <c r="K124" s="50">
        <f t="shared" si="46"/>
        <v>4500</v>
      </c>
      <c r="L124" s="50">
        <f t="shared" si="46"/>
        <v>5900</v>
      </c>
      <c r="M124" s="30">
        <f t="shared" si="46"/>
        <v>-77</v>
      </c>
    </row>
    <row r="125" spans="1:13" ht="15">
      <c r="A125" s="31"/>
      <c r="B125" s="46" t="s">
        <v>31</v>
      </c>
      <c r="C125" s="33">
        <v>10</v>
      </c>
      <c r="D125" s="30">
        <v>-77</v>
      </c>
      <c r="E125" s="30">
        <v>1200</v>
      </c>
      <c r="F125" s="30">
        <v>1200</v>
      </c>
      <c r="G125" s="30">
        <v>1200</v>
      </c>
      <c r="H125" s="30">
        <v>1200</v>
      </c>
      <c r="I125" s="24">
        <f t="shared" si="20"/>
        <v>4800</v>
      </c>
      <c r="J125" s="34">
        <v>2000</v>
      </c>
      <c r="K125" s="34">
        <f>4000</f>
        <v>4000</v>
      </c>
      <c r="L125" s="34">
        <v>4800</v>
      </c>
      <c r="M125" s="30">
        <v>-77</v>
      </c>
    </row>
    <row r="126" spans="1:13" ht="19.5" hidden="1" customHeight="1">
      <c r="A126" s="31"/>
      <c r="B126" s="46" t="s">
        <v>35</v>
      </c>
      <c r="C126" s="33">
        <v>20</v>
      </c>
      <c r="D126" s="30"/>
      <c r="E126" s="30">
        <v>275</v>
      </c>
      <c r="F126" s="30">
        <v>275</v>
      </c>
      <c r="G126" s="30">
        <f>275-1</f>
        <v>274</v>
      </c>
      <c r="H126" s="30">
        <f>275+1</f>
        <v>276</v>
      </c>
      <c r="I126" s="24">
        <f t="shared" si="20"/>
        <v>1100</v>
      </c>
      <c r="J126" s="34">
        <v>500</v>
      </c>
      <c r="K126" s="34">
        <v>500</v>
      </c>
      <c r="L126" s="34">
        <v>1100</v>
      </c>
      <c r="M126" s="30"/>
    </row>
    <row r="127" spans="1:13" ht="19.5" customHeight="1">
      <c r="A127" s="31"/>
      <c r="B127" s="51" t="s">
        <v>25</v>
      </c>
      <c r="C127" s="33"/>
      <c r="D127" s="30">
        <f t="shared" ref="D127:M127" si="47">D128</f>
        <v>77</v>
      </c>
      <c r="E127" s="50">
        <f t="shared" si="47"/>
        <v>0</v>
      </c>
      <c r="F127" s="50">
        <f t="shared" si="47"/>
        <v>0</v>
      </c>
      <c r="G127" s="50">
        <f t="shared" si="47"/>
        <v>0</v>
      </c>
      <c r="H127" s="50">
        <f t="shared" si="47"/>
        <v>0</v>
      </c>
      <c r="I127" s="24">
        <f t="shared" si="20"/>
        <v>0</v>
      </c>
      <c r="J127" s="50">
        <f t="shared" si="47"/>
        <v>0</v>
      </c>
      <c r="K127" s="50">
        <f t="shared" si="47"/>
        <v>0</v>
      </c>
      <c r="L127" s="50">
        <f t="shared" si="47"/>
        <v>0</v>
      </c>
      <c r="M127" s="30">
        <f t="shared" si="47"/>
        <v>77</v>
      </c>
    </row>
    <row r="128" spans="1:13" ht="18.75" customHeight="1">
      <c r="A128" s="31"/>
      <c r="B128" s="46" t="s">
        <v>102</v>
      </c>
      <c r="C128" s="33">
        <v>70</v>
      </c>
      <c r="D128" s="30">
        <v>77</v>
      </c>
      <c r="E128" s="30"/>
      <c r="F128" s="30"/>
      <c r="G128" s="30"/>
      <c r="H128" s="30"/>
      <c r="I128" s="24">
        <f t="shared" si="20"/>
        <v>0</v>
      </c>
      <c r="J128" s="34"/>
      <c r="K128" s="34"/>
      <c r="L128" s="34"/>
      <c r="M128" s="30">
        <v>77</v>
      </c>
    </row>
    <row r="129" spans="1:13" ht="19.5" hidden="1" customHeight="1">
      <c r="A129" s="31"/>
      <c r="B129" s="51" t="s">
        <v>87</v>
      </c>
      <c r="C129" s="33" t="s">
        <v>88</v>
      </c>
      <c r="D129" s="29">
        <f t="shared" ref="D129:D130" si="48">D130</f>
        <v>0</v>
      </c>
      <c r="E129" s="29"/>
      <c r="F129" s="29"/>
      <c r="G129" s="29"/>
      <c r="H129" s="29"/>
      <c r="I129" s="24">
        <f t="shared" si="20"/>
        <v>0</v>
      </c>
      <c r="J129" s="34"/>
      <c r="K129" s="34"/>
      <c r="L129" s="34"/>
      <c r="M129" s="29">
        <f t="shared" ref="M129:M130" si="49">M130</f>
        <v>0</v>
      </c>
    </row>
    <row r="130" spans="1:13" ht="19.5" hidden="1" customHeight="1">
      <c r="A130" s="31"/>
      <c r="B130" s="43" t="s">
        <v>22</v>
      </c>
      <c r="C130" s="33"/>
      <c r="D130" s="29">
        <f t="shared" si="48"/>
        <v>0</v>
      </c>
      <c r="E130" s="29"/>
      <c r="F130" s="29"/>
      <c r="G130" s="29"/>
      <c r="H130" s="29"/>
      <c r="I130" s="24">
        <f t="shared" ref="I130:I164" si="50">E130+F130+G130+H130</f>
        <v>0</v>
      </c>
      <c r="J130" s="34"/>
      <c r="K130" s="34"/>
      <c r="L130" s="34"/>
      <c r="M130" s="29">
        <f t="shared" si="49"/>
        <v>0</v>
      </c>
    </row>
    <row r="131" spans="1:13" ht="19.5" hidden="1" customHeight="1">
      <c r="A131" s="31"/>
      <c r="B131" s="46" t="s">
        <v>38</v>
      </c>
      <c r="C131" s="33">
        <v>1</v>
      </c>
      <c r="D131" s="30">
        <f>D132+D133</f>
        <v>0</v>
      </c>
      <c r="E131" s="30"/>
      <c r="F131" s="30"/>
      <c r="G131" s="30"/>
      <c r="H131" s="30"/>
      <c r="I131" s="24">
        <f t="shared" si="50"/>
        <v>0</v>
      </c>
      <c r="J131" s="34"/>
      <c r="K131" s="34"/>
      <c r="L131" s="34"/>
      <c r="M131" s="30">
        <f>M132+M133</f>
        <v>0</v>
      </c>
    </row>
    <row r="132" spans="1:13" ht="19.5" hidden="1" customHeight="1">
      <c r="A132" s="31"/>
      <c r="B132" s="46" t="s">
        <v>39</v>
      </c>
      <c r="C132" s="33">
        <v>10</v>
      </c>
      <c r="D132" s="30"/>
      <c r="E132" s="30"/>
      <c r="F132" s="30"/>
      <c r="G132" s="30"/>
      <c r="H132" s="30"/>
      <c r="I132" s="24">
        <f t="shared" si="50"/>
        <v>0</v>
      </c>
      <c r="J132" s="34"/>
      <c r="K132" s="34"/>
      <c r="L132" s="34"/>
      <c r="M132" s="30"/>
    </row>
    <row r="133" spans="1:13" ht="19.5" hidden="1" customHeight="1">
      <c r="A133" s="31"/>
      <c r="B133" s="46" t="s">
        <v>35</v>
      </c>
      <c r="C133" s="33">
        <v>20</v>
      </c>
      <c r="D133" s="30"/>
      <c r="E133" s="30"/>
      <c r="F133" s="30"/>
      <c r="G133" s="30"/>
      <c r="H133" s="30"/>
      <c r="I133" s="24">
        <f t="shared" si="50"/>
        <v>0</v>
      </c>
      <c r="J133" s="34"/>
      <c r="K133" s="34"/>
      <c r="L133" s="34"/>
      <c r="M133" s="30"/>
    </row>
    <row r="134" spans="1:13" ht="0.75" customHeight="1">
      <c r="A134" s="31"/>
      <c r="B134" s="49" t="s">
        <v>89</v>
      </c>
      <c r="C134" s="33" t="s">
        <v>88</v>
      </c>
      <c r="D134" s="29">
        <f t="shared" ref="D134:M134" si="51">D135+D139</f>
        <v>0</v>
      </c>
      <c r="E134" s="45">
        <f t="shared" si="51"/>
        <v>582</v>
      </c>
      <c r="F134" s="45">
        <f t="shared" si="51"/>
        <v>565</v>
      </c>
      <c r="G134" s="45">
        <f t="shared" si="51"/>
        <v>565</v>
      </c>
      <c r="H134" s="45">
        <f t="shared" si="51"/>
        <v>455</v>
      </c>
      <c r="I134" s="24">
        <f t="shared" si="50"/>
        <v>2167</v>
      </c>
      <c r="J134" s="45">
        <f t="shared" si="51"/>
        <v>1500</v>
      </c>
      <c r="K134" s="45">
        <f t="shared" si="51"/>
        <v>1500</v>
      </c>
      <c r="L134" s="45">
        <f t="shared" si="51"/>
        <v>2130</v>
      </c>
      <c r="M134" s="29">
        <f t="shared" si="51"/>
        <v>0</v>
      </c>
    </row>
    <row r="135" spans="1:13" ht="12.75" hidden="1" customHeight="1">
      <c r="A135" s="31"/>
      <c r="B135" s="43" t="s">
        <v>22</v>
      </c>
      <c r="C135" s="33"/>
      <c r="D135" s="30">
        <f t="shared" ref="D135:M135" si="52">D136</f>
        <v>0</v>
      </c>
      <c r="E135" s="50">
        <f t="shared" si="52"/>
        <v>545</v>
      </c>
      <c r="F135" s="50">
        <f t="shared" si="52"/>
        <v>565</v>
      </c>
      <c r="G135" s="50">
        <f t="shared" si="52"/>
        <v>565</v>
      </c>
      <c r="H135" s="50">
        <f t="shared" si="52"/>
        <v>455</v>
      </c>
      <c r="I135" s="24">
        <f t="shared" si="50"/>
        <v>2130</v>
      </c>
      <c r="J135" s="50">
        <f t="shared" si="52"/>
        <v>1500</v>
      </c>
      <c r="K135" s="50">
        <f t="shared" si="52"/>
        <v>1500</v>
      </c>
      <c r="L135" s="50">
        <f t="shared" si="52"/>
        <v>2130</v>
      </c>
      <c r="M135" s="30">
        <f t="shared" si="52"/>
        <v>0</v>
      </c>
    </row>
    <row r="136" spans="1:13" ht="12.75" hidden="1" customHeight="1">
      <c r="A136" s="31"/>
      <c r="B136" s="46" t="s">
        <v>38</v>
      </c>
      <c r="C136" s="33">
        <v>1</v>
      </c>
      <c r="D136" s="30">
        <f t="shared" ref="D136:M136" si="53">D137+D138</f>
        <v>0</v>
      </c>
      <c r="E136" s="50">
        <f t="shared" si="53"/>
        <v>545</v>
      </c>
      <c r="F136" s="50">
        <f t="shared" si="53"/>
        <v>565</v>
      </c>
      <c r="G136" s="50">
        <f t="shared" si="53"/>
        <v>565</v>
      </c>
      <c r="H136" s="50">
        <f t="shared" si="53"/>
        <v>455</v>
      </c>
      <c r="I136" s="24">
        <f t="shared" si="50"/>
        <v>2130</v>
      </c>
      <c r="J136" s="50">
        <f t="shared" si="53"/>
        <v>1500</v>
      </c>
      <c r="K136" s="50">
        <f t="shared" si="53"/>
        <v>1500</v>
      </c>
      <c r="L136" s="50">
        <f t="shared" si="53"/>
        <v>2130</v>
      </c>
      <c r="M136" s="30">
        <f t="shared" si="53"/>
        <v>0</v>
      </c>
    </row>
    <row r="137" spans="1:13" ht="12.75" hidden="1" customHeight="1">
      <c r="A137" s="31"/>
      <c r="B137" s="46" t="s">
        <v>39</v>
      </c>
      <c r="C137" s="33">
        <v>10</v>
      </c>
      <c r="D137" s="30"/>
      <c r="E137" s="30">
        <v>420</v>
      </c>
      <c r="F137" s="30">
        <v>440</v>
      </c>
      <c r="G137" s="30">
        <v>440</v>
      </c>
      <c r="H137" s="30">
        <v>330</v>
      </c>
      <c r="I137" s="24">
        <f t="shared" si="50"/>
        <v>1630</v>
      </c>
      <c r="J137" s="34">
        <v>1000</v>
      </c>
      <c r="K137" s="34">
        <v>1000</v>
      </c>
      <c r="L137" s="34">
        <v>1630</v>
      </c>
      <c r="M137" s="30"/>
    </row>
    <row r="138" spans="1:13" ht="16.5" hidden="1" customHeight="1">
      <c r="A138" s="31"/>
      <c r="B138" s="46" t="s">
        <v>35</v>
      </c>
      <c r="C138" s="33">
        <v>20</v>
      </c>
      <c r="D138" s="30"/>
      <c r="E138" s="30">
        <v>125</v>
      </c>
      <c r="F138" s="30">
        <v>125</v>
      </c>
      <c r="G138" s="30">
        <v>125</v>
      </c>
      <c r="H138" s="30">
        <v>125</v>
      </c>
      <c r="I138" s="24">
        <f t="shared" si="50"/>
        <v>500</v>
      </c>
      <c r="J138" s="34">
        <v>500</v>
      </c>
      <c r="K138" s="34">
        <v>500</v>
      </c>
      <c r="L138" s="34">
        <v>500</v>
      </c>
      <c r="M138" s="30"/>
    </row>
    <row r="139" spans="1:13" ht="13.5" hidden="1" customHeight="1">
      <c r="A139" s="31"/>
      <c r="B139" s="51" t="s">
        <v>25</v>
      </c>
      <c r="C139" s="33"/>
      <c r="D139" s="30">
        <f t="shared" ref="D139:M139" si="54">D140</f>
        <v>0</v>
      </c>
      <c r="E139" s="50">
        <f t="shared" si="54"/>
        <v>37</v>
      </c>
      <c r="F139" s="50">
        <f t="shared" si="54"/>
        <v>0</v>
      </c>
      <c r="G139" s="50">
        <f t="shared" si="54"/>
        <v>0</v>
      </c>
      <c r="H139" s="50">
        <f t="shared" si="54"/>
        <v>0</v>
      </c>
      <c r="I139" s="24">
        <f t="shared" si="50"/>
        <v>37</v>
      </c>
      <c r="J139" s="50">
        <f t="shared" si="54"/>
        <v>0</v>
      </c>
      <c r="K139" s="50">
        <f t="shared" si="54"/>
        <v>0</v>
      </c>
      <c r="L139" s="50">
        <f t="shared" si="54"/>
        <v>0</v>
      </c>
      <c r="M139" s="30">
        <f t="shared" si="54"/>
        <v>0</v>
      </c>
    </row>
    <row r="140" spans="1:13" ht="16.5" hidden="1" customHeight="1">
      <c r="A140" s="31"/>
      <c r="B140" s="46" t="s">
        <v>37</v>
      </c>
      <c r="C140" s="33"/>
      <c r="D140" s="30"/>
      <c r="E140" s="30">
        <v>37</v>
      </c>
      <c r="F140" s="30"/>
      <c r="G140" s="30"/>
      <c r="H140" s="30"/>
      <c r="I140" s="24">
        <f t="shared" si="50"/>
        <v>37</v>
      </c>
      <c r="J140" s="34"/>
      <c r="K140" s="34"/>
      <c r="L140" s="34">
        <v>0</v>
      </c>
      <c r="M140" s="30"/>
    </row>
    <row r="141" spans="1:13" ht="16.5" hidden="1" customHeight="1">
      <c r="A141" s="31"/>
      <c r="B141" s="59" t="s">
        <v>90</v>
      </c>
      <c r="C141" s="33" t="s">
        <v>76</v>
      </c>
      <c r="D141" s="29">
        <f t="shared" ref="D141:M141" si="55">D142+D146</f>
        <v>0</v>
      </c>
      <c r="E141" s="45">
        <f t="shared" si="55"/>
        <v>360</v>
      </c>
      <c r="F141" s="45">
        <f t="shared" si="55"/>
        <v>370</v>
      </c>
      <c r="G141" s="45">
        <f t="shared" si="55"/>
        <v>370</v>
      </c>
      <c r="H141" s="45">
        <f t="shared" si="55"/>
        <v>270</v>
      </c>
      <c r="I141" s="24">
        <f t="shared" si="50"/>
        <v>1370</v>
      </c>
      <c r="J141" s="45">
        <f t="shared" si="55"/>
        <v>1090</v>
      </c>
      <c r="K141" s="45">
        <f t="shared" si="55"/>
        <v>1090</v>
      </c>
      <c r="L141" s="45">
        <f t="shared" si="55"/>
        <v>1370</v>
      </c>
      <c r="M141" s="29">
        <f t="shared" si="55"/>
        <v>0</v>
      </c>
    </row>
    <row r="142" spans="1:13" ht="12.75" hidden="1" customHeight="1">
      <c r="A142" s="31"/>
      <c r="B142" s="43" t="s">
        <v>22</v>
      </c>
      <c r="C142" s="33"/>
      <c r="D142" s="29">
        <f t="shared" ref="D142:M142" si="56">D143</f>
        <v>0</v>
      </c>
      <c r="E142" s="45">
        <f t="shared" si="56"/>
        <v>360</v>
      </c>
      <c r="F142" s="45">
        <f t="shared" si="56"/>
        <v>370</v>
      </c>
      <c r="G142" s="45">
        <f t="shared" si="56"/>
        <v>370</v>
      </c>
      <c r="H142" s="45">
        <f t="shared" si="56"/>
        <v>270</v>
      </c>
      <c r="I142" s="24">
        <f t="shared" si="50"/>
        <v>1370</v>
      </c>
      <c r="J142" s="45">
        <f t="shared" si="56"/>
        <v>1090</v>
      </c>
      <c r="K142" s="45">
        <f t="shared" si="56"/>
        <v>1090</v>
      </c>
      <c r="L142" s="45">
        <f t="shared" si="56"/>
        <v>1370</v>
      </c>
      <c r="M142" s="29">
        <f t="shared" si="56"/>
        <v>0</v>
      </c>
    </row>
    <row r="143" spans="1:13" ht="12.75" hidden="1" customHeight="1">
      <c r="A143" s="31"/>
      <c r="B143" s="46" t="s">
        <v>38</v>
      </c>
      <c r="C143" s="33">
        <v>1</v>
      </c>
      <c r="D143" s="30">
        <f t="shared" ref="D143:M143" si="57">D144+D145</f>
        <v>0</v>
      </c>
      <c r="E143" s="50">
        <f t="shared" si="57"/>
        <v>360</v>
      </c>
      <c r="F143" s="50">
        <f t="shared" si="57"/>
        <v>370</v>
      </c>
      <c r="G143" s="50">
        <f t="shared" si="57"/>
        <v>370</v>
      </c>
      <c r="H143" s="50">
        <f t="shared" si="57"/>
        <v>270</v>
      </c>
      <c r="I143" s="24">
        <f t="shared" si="50"/>
        <v>1370</v>
      </c>
      <c r="J143" s="50">
        <f t="shared" si="57"/>
        <v>1090</v>
      </c>
      <c r="K143" s="50">
        <f t="shared" si="57"/>
        <v>1090</v>
      </c>
      <c r="L143" s="50">
        <f t="shared" si="57"/>
        <v>1370</v>
      </c>
      <c r="M143" s="30">
        <f t="shared" si="57"/>
        <v>0</v>
      </c>
    </row>
    <row r="144" spans="1:13" ht="12.75" hidden="1" customHeight="1">
      <c r="A144" s="31"/>
      <c r="B144" s="46" t="s">
        <v>39</v>
      </c>
      <c r="C144" s="33">
        <v>10</v>
      </c>
      <c r="D144" s="30"/>
      <c r="E144" s="30">
        <v>260</v>
      </c>
      <c r="F144" s="30">
        <v>270</v>
      </c>
      <c r="G144" s="30">
        <v>270</v>
      </c>
      <c r="H144" s="30">
        <v>180</v>
      </c>
      <c r="I144" s="24">
        <f t="shared" si="50"/>
        <v>980</v>
      </c>
      <c r="J144" s="34">
        <v>700</v>
      </c>
      <c r="K144" s="34">
        <v>700</v>
      </c>
      <c r="L144" s="34">
        <v>980</v>
      </c>
      <c r="M144" s="30"/>
    </row>
    <row r="145" spans="1:13" ht="12.75" hidden="1" customHeight="1">
      <c r="A145" s="31"/>
      <c r="B145" s="46" t="s">
        <v>35</v>
      </c>
      <c r="C145" s="33">
        <v>20</v>
      </c>
      <c r="D145" s="30"/>
      <c r="E145" s="30">
        <v>100</v>
      </c>
      <c r="F145" s="30">
        <v>100</v>
      </c>
      <c r="G145" s="30">
        <v>100</v>
      </c>
      <c r="H145" s="30">
        <v>90</v>
      </c>
      <c r="I145" s="24">
        <f t="shared" si="50"/>
        <v>390</v>
      </c>
      <c r="J145" s="34">
        <v>390</v>
      </c>
      <c r="K145" s="34">
        <v>390</v>
      </c>
      <c r="L145" s="34">
        <v>390</v>
      </c>
      <c r="M145" s="30"/>
    </row>
    <row r="146" spans="1:13" ht="12.75" hidden="1" customHeight="1">
      <c r="A146" s="31"/>
      <c r="B146" s="51" t="s">
        <v>25</v>
      </c>
      <c r="C146" s="33"/>
      <c r="D146" s="29">
        <f t="shared" ref="D146:M146" si="58">D147</f>
        <v>0</v>
      </c>
      <c r="E146" s="45">
        <f t="shared" si="58"/>
        <v>0</v>
      </c>
      <c r="F146" s="45">
        <f t="shared" si="58"/>
        <v>0</v>
      </c>
      <c r="G146" s="45">
        <f t="shared" si="58"/>
        <v>0</v>
      </c>
      <c r="H146" s="45">
        <f t="shared" si="58"/>
        <v>0</v>
      </c>
      <c r="I146" s="24">
        <f t="shared" si="50"/>
        <v>0</v>
      </c>
      <c r="J146" s="45">
        <f t="shared" si="58"/>
        <v>0</v>
      </c>
      <c r="K146" s="45">
        <f t="shared" si="58"/>
        <v>0</v>
      </c>
      <c r="L146" s="45">
        <f t="shared" si="58"/>
        <v>0</v>
      </c>
      <c r="M146" s="29">
        <f t="shared" si="58"/>
        <v>0</v>
      </c>
    </row>
    <row r="147" spans="1:13" ht="12.75" hidden="1" customHeight="1">
      <c r="A147" s="31"/>
      <c r="B147" s="46" t="s">
        <v>37</v>
      </c>
      <c r="C147" s="33">
        <v>70</v>
      </c>
      <c r="D147" s="30"/>
      <c r="E147" s="30"/>
      <c r="F147" s="30"/>
      <c r="G147" s="30"/>
      <c r="H147" s="30"/>
      <c r="I147" s="24">
        <f t="shared" si="50"/>
        <v>0</v>
      </c>
      <c r="J147" s="34"/>
      <c r="K147" s="34"/>
      <c r="L147" s="34"/>
      <c r="M147" s="30"/>
    </row>
    <row r="148" spans="1:13" ht="21" customHeight="1">
      <c r="A148" s="31"/>
      <c r="B148" s="59" t="s">
        <v>56</v>
      </c>
      <c r="C148" s="33" t="s">
        <v>91</v>
      </c>
      <c r="D148" s="29">
        <f t="shared" ref="D148:L148" si="59">D157</f>
        <v>479</v>
      </c>
      <c r="E148" s="29">
        <f t="shared" si="59"/>
        <v>390</v>
      </c>
      <c r="F148" s="29">
        <f t="shared" si="59"/>
        <v>390</v>
      </c>
      <c r="G148" s="29">
        <f t="shared" si="59"/>
        <v>390</v>
      </c>
      <c r="H148" s="29">
        <f t="shared" si="59"/>
        <v>380</v>
      </c>
      <c r="I148" s="29">
        <f t="shared" si="59"/>
        <v>1550</v>
      </c>
      <c r="J148" s="29">
        <f t="shared" si="59"/>
        <v>1500</v>
      </c>
      <c r="K148" s="29">
        <f t="shared" si="59"/>
        <v>1500</v>
      </c>
      <c r="L148" s="29">
        <f t="shared" si="59"/>
        <v>1600</v>
      </c>
      <c r="M148" s="29">
        <f>M157</f>
        <v>479</v>
      </c>
    </row>
    <row r="149" spans="1:13" ht="25.5" hidden="1" customHeight="1">
      <c r="A149" s="31"/>
      <c r="B149" s="49" t="s">
        <v>60</v>
      </c>
      <c r="C149" s="33" t="s">
        <v>92</v>
      </c>
      <c r="D149" s="29">
        <f t="shared" ref="D149:M149" si="60">D150+D155</f>
        <v>0</v>
      </c>
      <c r="E149" s="45">
        <f t="shared" si="60"/>
        <v>465</v>
      </c>
      <c r="F149" s="45">
        <f t="shared" si="60"/>
        <v>430</v>
      </c>
      <c r="G149" s="45">
        <f t="shared" si="60"/>
        <v>420</v>
      </c>
      <c r="H149" s="45">
        <f t="shared" si="60"/>
        <v>400</v>
      </c>
      <c r="I149" s="24">
        <f t="shared" si="50"/>
        <v>1715</v>
      </c>
      <c r="J149" s="45">
        <f t="shared" si="60"/>
        <v>1700</v>
      </c>
      <c r="K149" s="45">
        <f t="shared" si="60"/>
        <v>1700</v>
      </c>
      <c r="L149" s="45">
        <f t="shared" si="60"/>
        <v>1700</v>
      </c>
      <c r="M149" s="29">
        <f t="shared" si="60"/>
        <v>0</v>
      </c>
    </row>
    <row r="150" spans="1:13" ht="14.25" hidden="1">
      <c r="A150" s="31"/>
      <c r="B150" s="43" t="s">
        <v>22</v>
      </c>
      <c r="C150" s="33"/>
      <c r="D150" s="29">
        <f t="shared" ref="D150:M151" si="61">D151</f>
        <v>0</v>
      </c>
      <c r="E150" s="45">
        <f t="shared" si="61"/>
        <v>430</v>
      </c>
      <c r="F150" s="45">
        <f t="shared" si="61"/>
        <v>430</v>
      </c>
      <c r="G150" s="45">
        <f t="shared" si="61"/>
        <v>420</v>
      </c>
      <c r="H150" s="45">
        <f t="shared" si="61"/>
        <v>400</v>
      </c>
      <c r="I150" s="24">
        <f t="shared" si="50"/>
        <v>1680</v>
      </c>
      <c r="J150" s="45">
        <f t="shared" si="61"/>
        <v>1700</v>
      </c>
      <c r="K150" s="45">
        <f t="shared" si="61"/>
        <v>1700</v>
      </c>
      <c r="L150" s="45">
        <f t="shared" si="61"/>
        <v>1700</v>
      </c>
      <c r="M150" s="29">
        <f t="shared" si="61"/>
        <v>0</v>
      </c>
    </row>
    <row r="151" spans="1:13" ht="15" hidden="1">
      <c r="A151" s="31"/>
      <c r="B151" s="46" t="s">
        <v>38</v>
      </c>
      <c r="C151" s="33">
        <v>1</v>
      </c>
      <c r="D151" s="30">
        <f t="shared" si="61"/>
        <v>0</v>
      </c>
      <c r="E151" s="50">
        <f t="shared" si="61"/>
        <v>430</v>
      </c>
      <c r="F151" s="50">
        <f t="shared" si="61"/>
        <v>430</v>
      </c>
      <c r="G151" s="50">
        <f t="shared" si="61"/>
        <v>420</v>
      </c>
      <c r="H151" s="50">
        <f t="shared" si="61"/>
        <v>400</v>
      </c>
      <c r="I151" s="24">
        <f t="shared" si="50"/>
        <v>1680</v>
      </c>
      <c r="J151" s="50">
        <f t="shared" si="61"/>
        <v>1700</v>
      </c>
      <c r="K151" s="50">
        <f t="shared" si="61"/>
        <v>1700</v>
      </c>
      <c r="L151" s="50">
        <f t="shared" si="61"/>
        <v>1700</v>
      </c>
      <c r="M151" s="30">
        <f t="shared" si="61"/>
        <v>0</v>
      </c>
    </row>
    <row r="152" spans="1:13" ht="15" hidden="1">
      <c r="A152" s="31"/>
      <c r="B152" s="46" t="s">
        <v>65</v>
      </c>
      <c r="C152" s="33" t="s">
        <v>59</v>
      </c>
      <c r="D152" s="30">
        <f t="shared" ref="D152:M152" si="62">D153+D154</f>
        <v>0</v>
      </c>
      <c r="E152" s="50">
        <f t="shared" si="62"/>
        <v>430</v>
      </c>
      <c r="F152" s="50">
        <f t="shared" si="62"/>
        <v>430</v>
      </c>
      <c r="G152" s="50">
        <f t="shared" si="62"/>
        <v>420</v>
      </c>
      <c r="H152" s="50">
        <f t="shared" si="62"/>
        <v>400</v>
      </c>
      <c r="I152" s="24">
        <f t="shared" si="50"/>
        <v>1680</v>
      </c>
      <c r="J152" s="50">
        <f t="shared" si="62"/>
        <v>1700</v>
      </c>
      <c r="K152" s="50">
        <f t="shared" si="62"/>
        <v>1700</v>
      </c>
      <c r="L152" s="50">
        <f t="shared" si="62"/>
        <v>1700</v>
      </c>
      <c r="M152" s="30">
        <f t="shared" si="62"/>
        <v>0</v>
      </c>
    </row>
    <row r="153" spans="1:13" ht="12.75" hidden="1" customHeight="1">
      <c r="A153" s="31"/>
      <c r="B153" s="46" t="s">
        <v>39</v>
      </c>
      <c r="C153" s="33">
        <v>10</v>
      </c>
      <c r="D153" s="30"/>
      <c r="E153" s="30">
        <v>380</v>
      </c>
      <c r="F153" s="30">
        <v>380</v>
      </c>
      <c r="G153" s="30">
        <v>370</v>
      </c>
      <c r="H153" s="30">
        <v>350</v>
      </c>
      <c r="I153" s="24">
        <f t="shared" si="50"/>
        <v>1480</v>
      </c>
      <c r="J153" s="34">
        <v>1500</v>
      </c>
      <c r="K153" s="34">
        <v>1500</v>
      </c>
      <c r="L153" s="34">
        <v>1500</v>
      </c>
      <c r="M153" s="30"/>
    </row>
    <row r="154" spans="1:13" ht="14.25" hidden="1" customHeight="1">
      <c r="A154" s="31"/>
      <c r="B154" s="46" t="s">
        <v>35</v>
      </c>
      <c r="C154" s="33">
        <v>20</v>
      </c>
      <c r="D154" s="30"/>
      <c r="E154" s="30">
        <v>50</v>
      </c>
      <c r="F154" s="30">
        <v>50</v>
      </c>
      <c r="G154" s="30">
        <v>50</v>
      </c>
      <c r="H154" s="30">
        <v>50</v>
      </c>
      <c r="I154" s="24">
        <f t="shared" si="50"/>
        <v>200</v>
      </c>
      <c r="J154" s="34">
        <v>200</v>
      </c>
      <c r="K154" s="34">
        <v>200</v>
      </c>
      <c r="L154" s="34">
        <v>200</v>
      </c>
      <c r="M154" s="30"/>
    </row>
    <row r="155" spans="1:13" ht="17.25" hidden="1" customHeight="1">
      <c r="A155" s="31"/>
      <c r="B155" s="51" t="s">
        <v>25</v>
      </c>
      <c r="C155" s="33"/>
      <c r="D155" s="30">
        <f>D156</f>
        <v>0</v>
      </c>
      <c r="E155" s="50">
        <f t="shared" ref="E155:H155" si="63">E156</f>
        <v>35</v>
      </c>
      <c r="F155" s="50">
        <f t="shared" si="63"/>
        <v>0</v>
      </c>
      <c r="G155" s="50">
        <f t="shared" si="63"/>
        <v>0</v>
      </c>
      <c r="H155" s="50">
        <f t="shared" si="63"/>
        <v>0</v>
      </c>
      <c r="I155" s="45">
        <f t="shared" si="50"/>
        <v>35</v>
      </c>
      <c r="J155" s="50"/>
      <c r="K155" s="50"/>
      <c r="L155" s="50"/>
      <c r="M155" s="30">
        <f>M156</f>
        <v>0</v>
      </c>
    </row>
    <row r="156" spans="1:13" ht="23.25" hidden="1" customHeight="1">
      <c r="A156" s="31"/>
      <c r="B156" s="46" t="s">
        <v>66</v>
      </c>
      <c r="C156" s="33" t="s">
        <v>36</v>
      </c>
      <c r="D156" s="30"/>
      <c r="E156" s="30">
        <v>35</v>
      </c>
      <c r="F156" s="30"/>
      <c r="G156" s="30"/>
      <c r="H156" s="30"/>
      <c r="I156" s="24">
        <f t="shared" si="50"/>
        <v>35</v>
      </c>
      <c r="J156" s="34"/>
      <c r="K156" s="34"/>
      <c r="L156" s="34"/>
      <c r="M156" s="30"/>
    </row>
    <row r="157" spans="1:13" ht="29.25" customHeight="1">
      <c r="A157" s="31"/>
      <c r="B157" s="49" t="s">
        <v>61</v>
      </c>
      <c r="C157" s="33" t="s">
        <v>93</v>
      </c>
      <c r="D157" s="29">
        <f t="shared" ref="D157:M157" si="64">D158+D164</f>
        <v>479</v>
      </c>
      <c r="E157" s="45">
        <f t="shared" si="64"/>
        <v>390</v>
      </c>
      <c r="F157" s="45">
        <f t="shared" si="64"/>
        <v>390</v>
      </c>
      <c r="G157" s="45">
        <f t="shared" si="64"/>
        <v>390</v>
      </c>
      <c r="H157" s="45">
        <f t="shared" si="64"/>
        <v>380</v>
      </c>
      <c r="I157" s="24">
        <f t="shared" si="50"/>
        <v>1550</v>
      </c>
      <c r="J157" s="45">
        <f t="shared" si="64"/>
        <v>1500</v>
      </c>
      <c r="K157" s="45">
        <f t="shared" si="64"/>
        <v>1500</v>
      </c>
      <c r="L157" s="45">
        <f t="shared" si="64"/>
        <v>1600</v>
      </c>
      <c r="M157" s="29">
        <f t="shared" si="64"/>
        <v>479</v>
      </c>
    </row>
    <row r="158" spans="1:13" ht="14.25" hidden="1">
      <c r="A158" s="31"/>
      <c r="B158" s="43" t="s">
        <v>22</v>
      </c>
      <c r="C158" s="33"/>
      <c r="D158" s="29">
        <f t="shared" ref="D158:M158" si="65">D159</f>
        <v>0</v>
      </c>
      <c r="E158" s="45">
        <f t="shared" si="65"/>
        <v>390</v>
      </c>
      <c r="F158" s="45">
        <f t="shared" si="65"/>
        <v>390</v>
      </c>
      <c r="G158" s="45">
        <f t="shared" si="65"/>
        <v>390</v>
      </c>
      <c r="H158" s="45">
        <f t="shared" si="65"/>
        <v>380</v>
      </c>
      <c r="I158" s="24">
        <f t="shared" si="50"/>
        <v>1550</v>
      </c>
      <c r="J158" s="45">
        <f t="shared" si="65"/>
        <v>1500</v>
      </c>
      <c r="K158" s="45">
        <f t="shared" si="65"/>
        <v>1500</v>
      </c>
      <c r="L158" s="45">
        <f t="shared" si="65"/>
        <v>1600</v>
      </c>
      <c r="M158" s="29">
        <f t="shared" si="65"/>
        <v>0</v>
      </c>
    </row>
    <row r="159" spans="1:13" ht="15" hidden="1">
      <c r="A159" s="31"/>
      <c r="B159" s="46" t="s">
        <v>38</v>
      </c>
      <c r="C159" s="33">
        <v>1</v>
      </c>
      <c r="D159" s="30">
        <f t="shared" ref="D159:M159" si="66">D160+D163</f>
        <v>0</v>
      </c>
      <c r="E159" s="50">
        <f t="shared" si="66"/>
        <v>390</v>
      </c>
      <c r="F159" s="50">
        <f t="shared" si="66"/>
        <v>390</v>
      </c>
      <c r="G159" s="50">
        <f t="shared" si="66"/>
        <v>390</v>
      </c>
      <c r="H159" s="50">
        <f t="shared" si="66"/>
        <v>380</v>
      </c>
      <c r="I159" s="24">
        <f t="shared" si="50"/>
        <v>1550</v>
      </c>
      <c r="J159" s="50">
        <f t="shared" si="66"/>
        <v>1500</v>
      </c>
      <c r="K159" s="50">
        <f t="shared" si="66"/>
        <v>1500</v>
      </c>
      <c r="L159" s="50">
        <f t="shared" si="66"/>
        <v>1600</v>
      </c>
      <c r="M159" s="30">
        <f t="shared" si="66"/>
        <v>0</v>
      </c>
    </row>
    <row r="160" spans="1:13" ht="15" hidden="1" customHeight="1">
      <c r="A160" s="31"/>
      <c r="B160" s="46" t="s">
        <v>94</v>
      </c>
      <c r="C160" s="33" t="s">
        <v>59</v>
      </c>
      <c r="D160" s="30">
        <f t="shared" ref="D160:M160" si="67">D161+D162</f>
        <v>0</v>
      </c>
      <c r="E160" s="50">
        <f t="shared" si="67"/>
        <v>390</v>
      </c>
      <c r="F160" s="50">
        <f t="shared" si="67"/>
        <v>390</v>
      </c>
      <c r="G160" s="50">
        <f t="shared" si="67"/>
        <v>390</v>
      </c>
      <c r="H160" s="50">
        <f t="shared" si="67"/>
        <v>380</v>
      </c>
      <c r="I160" s="24">
        <f t="shared" si="50"/>
        <v>1550</v>
      </c>
      <c r="J160" s="50">
        <f t="shared" si="67"/>
        <v>1500</v>
      </c>
      <c r="K160" s="50">
        <f t="shared" si="67"/>
        <v>1500</v>
      </c>
      <c r="L160" s="50">
        <f t="shared" si="67"/>
        <v>1600</v>
      </c>
      <c r="M160" s="30">
        <f t="shared" si="67"/>
        <v>0</v>
      </c>
    </row>
    <row r="161" spans="1:13" ht="13.5" hidden="1" customHeight="1">
      <c r="A161" s="31"/>
      <c r="B161" s="46" t="s">
        <v>39</v>
      </c>
      <c r="C161" s="33">
        <v>10</v>
      </c>
      <c r="D161" s="30"/>
      <c r="E161" s="30">
        <v>390</v>
      </c>
      <c r="F161" s="30">
        <v>390</v>
      </c>
      <c r="G161" s="30">
        <v>390</v>
      </c>
      <c r="H161" s="30">
        <v>380</v>
      </c>
      <c r="I161" s="24">
        <f t="shared" si="50"/>
        <v>1550</v>
      </c>
      <c r="J161" s="34">
        <v>1500</v>
      </c>
      <c r="K161" s="34">
        <v>1500</v>
      </c>
      <c r="L161" s="34">
        <v>1600</v>
      </c>
      <c r="M161" s="30"/>
    </row>
    <row r="162" spans="1:13" ht="15" hidden="1" customHeight="1">
      <c r="A162" s="31"/>
      <c r="B162" s="46" t="s">
        <v>32</v>
      </c>
      <c r="C162" s="33">
        <v>20</v>
      </c>
      <c r="D162" s="30"/>
      <c r="E162" s="30"/>
      <c r="F162" s="30"/>
      <c r="G162" s="30"/>
      <c r="H162" s="30"/>
      <c r="I162" s="24"/>
      <c r="J162" s="34"/>
      <c r="K162" s="34"/>
      <c r="L162" s="34"/>
      <c r="M162" s="30"/>
    </row>
    <row r="163" spans="1:13" ht="12.75" hidden="1" customHeight="1">
      <c r="A163" s="31"/>
      <c r="B163" s="51" t="s">
        <v>95</v>
      </c>
      <c r="C163" s="44">
        <v>85.01</v>
      </c>
      <c r="D163" s="30"/>
      <c r="E163" s="30"/>
      <c r="F163" s="30"/>
      <c r="G163" s="30"/>
      <c r="H163" s="30"/>
      <c r="I163" s="24">
        <f t="shared" si="50"/>
        <v>0</v>
      </c>
      <c r="J163" s="34"/>
      <c r="K163" s="34"/>
      <c r="L163" s="34"/>
      <c r="M163" s="30"/>
    </row>
    <row r="164" spans="1:13" ht="15.75" customHeight="1">
      <c r="A164" s="31"/>
      <c r="B164" s="51" t="s">
        <v>25</v>
      </c>
      <c r="C164" s="33"/>
      <c r="D164" s="29">
        <f t="shared" ref="D164:M164" si="68">D165</f>
        <v>479</v>
      </c>
      <c r="E164" s="45">
        <f t="shared" si="68"/>
        <v>0</v>
      </c>
      <c r="F164" s="45">
        <f t="shared" si="68"/>
        <v>0</v>
      </c>
      <c r="G164" s="45">
        <f t="shared" si="68"/>
        <v>0</v>
      </c>
      <c r="H164" s="45">
        <f t="shared" si="68"/>
        <v>0</v>
      </c>
      <c r="I164" s="24">
        <f t="shared" si="50"/>
        <v>0</v>
      </c>
      <c r="J164" s="45">
        <f t="shared" si="68"/>
        <v>0</v>
      </c>
      <c r="K164" s="45">
        <f t="shared" si="68"/>
        <v>0</v>
      </c>
      <c r="L164" s="45">
        <f t="shared" si="68"/>
        <v>0</v>
      </c>
      <c r="M164" s="29">
        <f t="shared" si="68"/>
        <v>479</v>
      </c>
    </row>
    <row r="165" spans="1:13" ht="12.75" customHeight="1">
      <c r="A165" s="31"/>
      <c r="B165" s="46" t="s">
        <v>66</v>
      </c>
      <c r="C165" s="33" t="s">
        <v>36</v>
      </c>
      <c r="D165" s="30">
        <v>479</v>
      </c>
      <c r="E165" s="30"/>
      <c r="F165" s="30"/>
      <c r="G165" s="30"/>
      <c r="H165" s="30"/>
      <c r="I165" s="24"/>
      <c r="J165" s="34"/>
      <c r="K165" s="34"/>
      <c r="L165" s="34"/>
      <c r="M165" s="30">
        <v>479</v>
      </c>
    </row>
    <row r="166" spans="1:13" ht="15" hidden="1" customHeight="1">
      <c r="A166" s="31"/>
      <c r="B166" s="40" t="s">
        <v>98</v>
      </c>
      <c r="C166" s="41">
        <v>84.02</v>
      </c>
      <c r="D166" s="42">
        <f t="shared" ref="D166" si="69">D167</f>
        <v>0</v>
      </c>
      <c r="E166" s="42">
        <f t="shared" ref="E166" si="70">E167</f>
        <v>0</v>
      </c>
      <c r="F166" s="42">
        <f t="shared" ref="F166" si="71">F167</f>
        <v>0</v>
      </c>
      <c r="G166" s="42">
        <f t="shared" ref="G166" si="72">G167</f>
        <v>0</v>
      </c>
      <c r="H166" s="42">
        <f t="shared" ref="H166" si="73">H167</f>
        <v>0</v>
      </c>
      <c r="I166" s="42">
        <f t="shared" ref="I166" si="74">I167</f>
        <v>0</v>
      </c>
      <c r="J166" s="42">
        <f t="shared" ref="J166" si="75">J167</f>
        <v>0</v>
      </c>
      <c r="K166" s="42">
        <f t="shared" ref="K166" si="76">K167</f>
        <v>0</v>
      </c>
      <c r="L166" s="42">
        <f t="shared" ref="L166" si="77">L167</f>
        <v>0</v>
      </c>
      <c r="M166" s="42">
        <f t="shared" ref="E166:M167" si="78">M167</f>
        <v>0</v>
      </c>
    </row>
    <row r="167" spans="1:13" ht="15" hidden="1" customHeight="1">
      <c r="A167" s="31"/>
      <c r="B167" s="51" t="s">
        <v>99</v>
      </c>
      <c r="C167" s="33" t="s">
        <v>100</v>
      </c>
      <c r="D167" s="30">
        <f>D168</f>
        <v>0</v>
      </c>
      <c r="E167" s="30">
        <f t="shared" si="78"/>
        <v>0</v>
      </c>
      <c r="F167" s="30">
        <f t="shared" si="78"/>
        <v>0</v>
      </c>
      <c r="G167" s="30">
        <f t="shared" si="78"/>
        <v>0</v>
      </c>
      <c r="H167" s="30">
        <f t="shared" si="78"/>
        <v>0</v>
      </c>
      <c r="I167" s="30">
        <f t="shared" si="78"/>
        <v>0</v>
      </c>
      <c r="J167" s="30">
        <f t="shared" si="78"/>
        <v>0</v>
      </c>
      <c r="K167" s="30">
        <f t="shared" si="78"/>
        <v>0</v>
      </c>
      <c r="L167" s="30">
        <f t="shared" si="78"/>
        <v>0</v>
      </c>
      <c r="M167" s="30">
        <f t="shared" si="78"/>
        <v>0</v>
      </c>
    </row>
    <row r="168" spans="1:13" ht="13.5" hidden="1" customHeight="1">
      <c r="A168" s="31"/>
      <c r="B168" s="46" t="s">
        <v>101</v>
      </c>
      <c r="C168" s="33"/>
      <c r="D168" s="30">
        <f t="shared" ref="D168:L168" si="79">D169+D170</f>
        <v>0</v>
      </c>
      <c r="E168" s="30">
        <f t="shared" si="79"/>
        <v>0</v>
      </c>
      <c r="F168" s="30">
        <f t="shared" si="79"/>
        <v>0</v>
      </c>
      <c r="G168" s="30">
        <f t="shared" si="79"/>
        <v>0</v>
      </c>
      <c r="H168" s="30">
        <f t="shared" si="79"/>
        <v>0</v>
      </c>
      <c r="I168" s="30">
        <f t="shared" si="79"/>
        <v>0</v>
      </c>
      <c r="J168" s="30">
        <f t="shared" si="79"/>
        <v>0</v>
      </c>
      <c r="K168" s="30">
        <f t="shared" si="79"/>
        <v>0</v>
      </c>
      <c r="L168" s="30">
        <f t="shared" si="79"/>
        <v>0</v>
      </c>
      <c r="M168" s="30">
        <f>M169+M170</f>
        <v>0</v>
      </c>
    </row>
    <row r="169" spans="1:13" ht="15" hidden="1" customHeight="1">
      <c r="A169" s="31"/>
      <c r="B169" s="46" t="s">
        <v>102</v>
      </c>
      <c r="C169" s="33"/>
      <c r="D169" s="30"/>
      <c r="E169" s="30"/>
      <c r="F169" s="30"/>
      <c r="G169" s="30"/>
      <c r="H169" s="30"/>
      <c r="I169" s="24"/>
      <c r="J169" s="34"/>
      <c r="K169" s="34"/>
      <c r="L169" s="34"/>
      <c r="M169" s="30"/>
    </row>
    <row r="170" spans="1:13" ht="15" hidden="1" customHeight="1">
      <c r="A170" s="31"/>
      <c r="B170" s="46" t="s">
        <v>103</v>
      </c>
      <c r="C170" s="33"/>
      <c r="D170" s="30"/>
      <c r="E170" s="30"/>
      <c r="F170" s="30"/>
      <c r="G170" s="30"/>
      <c r="H170" s="30"/>
      <c r="I170" s="24"/>
      <c r="J170" s="34"/>
      <c r="K170" s="34"/>
      <c r="L170" s="34"/>
      <c r="M170" s="30"/>
    </row>
    <row r="171" spans="1:13" ht="22.5" customHeight="1">
      <c r="A171" s="31"/>
      <c r="B171" s="61" t="s">
        <v>96</v>
      </c>
      <c r="C171" s="62"/>
      <c r="D171" s="63">
        <f>D11-D16</f>
        <v>0</v>
      </c>
      <c r="E171" s="63" t="e">
        <f>E11-E16</f>
        <v>#REF!</v>
      </c>
      <c r="F171" s="63" t="e">
        <f>F11-F16</f>
        <v>#REF!</v>
      </c>
      <c r="G171" s="63" t="e">
        <f>G11-G16</f>
        <v>#REF!</v>
      </c>
      <c r="H171" s="63" t="e">
        <f>H11-H16</f>
        <v>#REF!</v>
      </c>
      <c r="I171" s="63" t="e">
        <f>I11-I16</f>
        <v>#REF!</v>
      </c>
      <c r="J171" s="63" t="e">
        <f>J11-J16</f>
        <v>#REF!</v>
      </c>
      <c r="K171" s="63" t="e">
        <f>K11-K16</f>
        <v>#REF!</v>
      </c>
      <c r="L171" s="63" t="e">
        <f>L11-L16</f>
        <v>#REF!</v>
      </c>
      <c r="M171" s="63">
        <f>M11-M16</f>
        <v>0</v>
      </c>
    </row>
    <row r="172" spans="1:13" ht="19.5" customHeight="1">
      <c r="A172" s="64"/>
      <c r="B172" s="65"/>
      <c r="C172" s="66"/>
      <c r="D172" s="5"/>
      <c r="E172" s="5"/>
      <c r="F172" s="5"/>
      <c r="G172" s="5"/>
      <c r="H172" s="5"/>
      <c r="I172" s="5"/>
      <c r="J172" s="5"/>
      <c r="K172" s="5"/>
      <c r="L172" s="5"/>
    </row>
  </sheetData>
  <mergeCells count="7">
    <mergeCell ref="B2:C2"/>
    <mergeCell ref="A5:K5"/>
    <mergeCell ref="A6:K6"/>
    <mergeCell ref="B7:K7"/>
    <mergeCell ref="A9:A10"/>
    <mergeCell ref="D9:I9"/>
    <mergeCell ref="J9:L9"/>
  </mergeCells>
  <pageMargins left="0.39" right="0.16" top="0.27" bottom="0.24" header="0.17" footer="0.2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 RESTRANSA </vt:lpstr>
      <vt:lpstr>'A1 RESTRANSA 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cp:lastPrinted>2019-11-08T09:07:40Z</cp:lastPrinted>
  <dcterms:created xsi:type="dcterms:W3CDTF">2019-11-05T07:41:30Z</dcterms:created>
  <dcterms:modified xsi:type="dcterms:W3CDTF">2019-11-08T09:37:35Z</dcterms:modified>
</cp:coreProperties>
</file>