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A1 RESTRANSA " sheetId="1" r:id="rId1"/>
  </sheets>
  <definedNames>
    <definedName name="_xlnm.Print_Titles" localSheetId="0">'A1 RESTRANSA '!$8:$10</definedName>
  </definedNames>
  <calcPr calcId="125725"/>
</workbook>
</file>

<file path=xl/calcChain.xml><?xml version="1.0" encoding="utf-8"?>
<calcChain xmlns="http://schemas.openxmlformats.org/spreadsheetml/2006/main">
  <c r="C129" i="1"/>
  <c r="C123"/>
  <c r="C125"/>
  <c r="E20"/>
  <c r="D20"/>
  <c r="E38"/>
  <c r="F38"/>
  <c r="G38"/>
  <c r="H38"/>
  <c r="D38"/>
  <c r="E50"/>
  <c r="F50"/>
  <c r="G50"/>
  <c r="H50"/>
  <c r="D50"/>
  <c r="E51"/>
  <c r="F51"/>
  <c r="G51"/>
  <c r="H51"/>
  <c r="D51"/>
  <c r="E52"/>
  <c r="F52"/>
  <c r="G52"/>
  <c r="H52"/>
  <c r="D52"/>
  <c r="G13" l="1"/>
  <c r="H13"/>
  <c r="I20"/>
  <c r="F18"/>
  <c r="G18"/>
  <c r="H18"/>
  <c r="G37"/>
  <c r="H37"/>
  <c r="E34"/>
  <c r="F34"/>
  <c r="G34"/>
  <c r="H34"/>
  <c r="D34"/>
  <c r="F32"/>
  <c r="G32"/>
  <c r="H32"/>
  <c r="F36"/>
  <c r="G36"/>
  <c r="H36"/>
  <c r="E33" l="1"/>
  <c r="F33"/>
  <c r="G33"/>
  <c r="H33"/>
  <c r="E31"/>
  <c r="F31"/>
  <c r="G31"/>
  <c r="H31"/>
  <c r="D31"/>
  <c r="H30" l="1"/>
  <c r="F30"/>
  <c r="G30"/>
  <c r="M14" s="1"/>
  <c r="C128"/>
  <c r="E42" l="1"/>
  <c r="F42"/>
  <c r="G42"/>
  <c r="H42"/>
  <c r="D42"/>
  <c r="D111"/>
  <c r="D67"/>
  <c r="D32" s="1"/>
  <c r="E67"/>
  <c r="E32" s="1"/>
  <c r="E30" s="1"/>
  <c r="E96" l="1"/>
  <c r="F96"/>
  <c r="G96"/>
  <c r="D96"/>
  <c r="E97"/>
  <c r="F97"/>
  <c r="G97"/>
  <c r="H97"/>
  <c r="H96" s="1"/>
  <c r="D97"/>
  <c r="D117" l="1"/>
  <c r="D118"/>
  <c r="E90"/>
  <c r="E91"/>
  <c r="E94"/>
  <c r="E93" s="1"/>
  <c r="E100"/>
  <c r="E101"/>
  <c r="E104"/>
  <c r="E103" s="1"/>
  <c r="E111"/>
  <c r="E110" s="1"/>
  <c r="E109" s="1"/>
  <c r="E113"/>
  <c r="F115"/>
  <c r="G115"/>
  <c r="H115"/>
  <c r="D23"/>
  <c r="E23"/>
  <c r="E77"/>
  <c r="E71" s="1"/>
  <c r="E66"/>
  <c r="E65" s="1"/>
  <c r="E69"/>
  <c r="E36" s="1"/>
  <c r="E56"/>
  <c r="E55" s="1"/>
  <c r="E54" s="1"/>
  <c r="E46"/>
  <c r="E40"/>
  <c r="E26"/>
  <c r="E25" s="1"/>
  <c r="F22"/>
  <c r="E15"/>
  <c r="E14" s="1"/>
  <c r="F15"/>
  <c r="D66"/>
  <c r="D65" s="1"/>
  <c r="D113"/>
  <c r="F109"/>
  <c r="G109"/>
  <c r="H109"/>
  <c r="D110"/>
  <c r="D109" s="1"/>
  <c r="F104"/>
  <c r="F103" s="1"/>
  <c r="G104"/>
  <c r="G103" s="1"/>
  <c r="H104"/>
  <c r="H103" s="1"/>
  <c r="F101"/>
  <c r="F100" s="1"/>
  <c r="G101"/>
  <c r="G100" s="1"/>
  <c r="H101"/>
  <c r="H100" s="1"/>
  <c r="D101"/>
  <c r="D100" s="1"/>
  <c r="D104"/>
  <c r="D103" s="1"/>
  <c r="D107"/>
  <c r="D106" s="1"/>
  <c r="F66"/>
  <c r="F65" s="1"/>
  <c r="G66"/>
  <c r="G65" s="1"/>
  <c r="H66"/>
  <c r="H65" s="1"/>
  <c r="F91"/>
  <c r="F90" s="1"/>
  <c r="G91"/>
  <c r="G90" s="1"/>
  <c r="H91"/>
  <c r="H90" s="1"/>
  <c r="D91"/>
  <c r="D90" s="1"/>
  <c r="F94"/>
  <c r="F93" s="1"/>
  <c r="G94"/>
  <c r="G93" s="1"/>
  <c r="H94"/>
  <c r="H93" s="1"/>
  <c r="D94"/>
  <c r="D93" s="1"/>
  <c r="F80"/>
  <c r="F79" s="1"/>
  <c r="G80"/>
  <c r="G79" s="1"/>
  <c r="H80"/>
  <c r="H79" s="1"/>
  <c r="D79"/>
  <c r="D80"/>
  <c r="F77"/>
  <c r="F71" s="1"/>
  <c r="G77"/>
  <c r="G71" s="1"/>
  <c r="H77"/>
  <c r="H71" s="1"/>
  <c r="D77"/>
  <c r="D71" s="1"/>
  <c r="D69"/>
  <c r="F68"/>
  <c r="G68"/>
  <c r="H68"/>
  <c r="F56"/>
  <c r="F55" s="1"/>
  <c r="G56"/>
  <c r="G55" s="1"/>
  <c r="H56"/>
  <c r="H55" s="1"/>
  <c r="D56"/>
  <c r="D55" s="1"/>
  <c r="D33"/>
  <c r="D30" s="1"/>
  <c r="F61"/>
  <c r="F60" s="1"/>
  <c r="G61"/>
  <c r="G60" s="1"/>
  <c r="H61"/>
  <c r="H60" s="1"/>
  <c r="D61"/>
  <c r="D60" s="1"/>
  <c r="F40"/>
  <c r="G40"/>
  <c r="G39" s="1"/>
  <c r="H40"/>
  <c r="D40"/>
  <c r="G45"/>
  <c r="G44" s="1"/>
  <c r="H45"/>
  <c r="H44" s="1"/>
  <c r="D70" l="1"/>
  <c r="D99"/>
  <c r="E99"/>
  <c r="E45"/>
  <c r="E44" s="1"/>
  <c r="E37"/>
  <c r="H39"/>
  <c r="D68"/>
  <c r="D64" s="1"/>
  <c r="D63" s="1"/>
  <c r="D36"/>
  <c r="E39"/>
  <c r="E28" s="1"/>
  <c r="E22"/>
  <c r="E21" s="1"/>
  <c r="E11" s="1"/>
  <c r="E120"/>
  <c r="E70"/>
  <c r="F70"/>
  <c r="G70"/>
  <c r="G28" s="1"/>
  <c r="G99"/>
  <c r="F99"/>
  <c r="H70"/>
  <c r="H99"/>
  <c r="E68"/>
  <c r="E64" s="1"/>
  <c r="E63" s="1"/>
  <c r="G54"/>
  <c r="F54"/>
  <c r="F64"/>
  <c r="F63" s="1"/>
  <c r="G64"/>
  <c r="G63" s="1"/>
  <c r="H64"/>
  <c r="H63" s="1"/>
  <c r="D54"/>
  <c r="H54"/>
  <c r="G35"/>
  <c r="G29" s="1"/>
  <c r="H35"/>
  <c r="H29" s="1"/>
  <c r="F46"/>
  <c r="D46"/>
  <c r="D45" s="1"/>
  <c r="D44" s="1"/>
  <c r="D39" s="1"/>
  <c r="D28" s="1"/>
  <c r="G15"/>
  <c r="G14" s="1"/>
  <c r="H15"/>
  <c r="H14" s="1"/>
  <c r="G25"/>
  <c r="H25"/>
  <c r="G22"/>
  <c r="G21" s="1"/>
  <c r="G19" s="1"/>
  <c r="G12" s="1"/>
  <c r="H22"/>
  <c r="H21" s="1"/>
  <c r="H19" s="1"/>
  <c r="H12" s="1"/>
  <c r="D26"/>
  <c r="D25" s="1"/>
  <c r="D15"/>
  <c r="D14" s="1"/>
  <c r="D22"/>
  <c r="F28" l="1"/>
  <c r="H28"/>
  <c r="F45"/>
  <c r="F44" s="1"/>
  <c r="F39" s="1"/>
  <c r="F37"/>
  <c r="F35" s="1"/>
  <c r="F29" s="1"/>
  <c r="D35"/>
  <c r="D19" s="1"/>
  <c r="E35"/>
  <c r="E119"/>
  <c r="D120"/>
  <c r="D37"/>
  <c r="H11"/>
  <c r="G11"/>
  <c r="G121" s="1"/>
  <c r="D18" l="1"/>
  <c r="D13" s="1"/>
  <c r="D29"/>
  <c r="E29"/>
  <c r="E116"/>
  <c r="D119"/>
  <c r="H121"/>
  <c r="D21"/>
  <c r="D11" s="1"/>
  <c r="D12" l="1"/>
  <c r="J14"/>
  <c r="E18"/>
  <c r="E13" s="1"/>
  <c r="E19"/>
  <c r="E115"/>
  <c r="D116"/>
  <c r="F14"/>
  <c r="F13" s="1"/>
  <c r="L14" s="1"/>
  <c r="F26"/>
  <c r="F25" s="1"/>
  <c r="E12" l="1"/>
  <c r="K14"/>
  <c r="D115"/>
  <c r="D121" s="1"/>
  <c r="E121"/>
  <c r="F11"/>
  <c r="F21"/>
  <c r="F19" s="1"/>
  <c r="F12" s="1"/>
  <c r="F121" l="1"/>
</calcChain>
</file>

<file path=xl/comments1.xml><?xml version="1.0" encoding="utf-8"?>
<comments xmlns="http://schemas.openxmlformats.org/spreadsheetml/2006/main">
  <authors>
    <author>larisa</author>
  </authors>
  <commentList>
    <comment ref="D23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Pod Babana si 
 DJ 725</t>
        </r>
      </text>
    </comment>
  </commentList>
</comments>
</file>

<file path=xl/sharedStrings.xml><?xml version="1.0" encoding="utf-8"?>
<sst xmlns="http://schemas.openxmlformats.org/spreadsheetml/2006/main" count="190" uniqueCount="134">
  <si>
    <t>CONSILIUL JUDETEAN ARGES</t>
  </si>
  <si>
    <t>ANEXA 1</t>
  </si>
  <si>
    <t>la Hotararea C.J. nr.</t>
  </si>
  <si>
    <t>Nr. crt.</t>
  </si>
  <si>
    <t>DENUMIRE INDICATORI</t>
  </si>
  <si>
    <t>COD</t>
  </si>
  <si>
    <t xml:space="preserve">ESTIMARI </t>
  </si>
  <si>
    <t xml:space="preserve">TOTAL </t>
  </si>
  <si>
    <t>ANUL 2020</t>
  </si>
  <si>
    <t>ANUL 2021</t>
  </si>
  <si>
    <t>11.02.</t>
  </si>
  <si>
    <t>11.02.01</t>
  </si>
  <si>
    <t xml:space="preserve">Programul pentru scoli  al Romaniei </t>
  </si>
  <si>
    <t>Sume def din TVA  pt echil bugete locale</t>
  </si>
  <si>
    <t>11.02.06</t>
  </si>
  <si>
    <t>Varsaminte din sectiunea de functionare pentru finantarea sectiunii de dezvoltare a bugetului local</t>
  </si>
  <si>
    <t>37.02.03</t>
  </si>
  <si>
    <t>Varsaminte din sectiunea de dezvoltare</t>
  </si>
  <si>
    <t>37.02.04</t>
  </si>
  <si>
    <t>SUBVENTII</t>
  </si>
  <si>
    <t>.00.17</t>
  </si>
  <si>
    <t>Subventii de la bugetul de stat</t>
  </si>
  <si>
    <t>42.02.65</t>
  </si>
  <si>
    <t>SUME PRIMITE DE LA UE /ALTI DONATORI IN CONTUL PLATILOR EFECTUATE SI PREFINANTARI AFERENTE CADRULUI FINANCIAR 2014-2020</t>
  </si>
  <si>
    <t>Sume primite in contul platilor efectuate in anul curent</t>
  </si>
  <si>
    <t>Fondul Social European (FSE)</t>
  </si>
  <si>
    <t>48.02.02</t>
  </si>
  <si>
    <t>48.02.02.01</t>
  </si>
  <si>
    <t>SECTIUNEA DE FUNCTIONARE</t>
  </si>
  <si>
    <t>Cheltuieli curente</t>
  </si>
  <si>
    <t xml:space="preserve">  I.             cheltuieli de personal</t>
  </si>
  <si>
    <t xml:space="preserve"> II.              cheltuieli materiale</t>
  </si>
  <si>
    <t>SECTIUNEA DE DEZVOLTARE</t>
  </si>
  <si>
    <t>51.02.12</t>
  </si>
  <si>
    <t>Alte transferuri  de capital catre institutii publice</t>
  </si>
  <si>
    <t>51.02.29</t>
  </si>
  <si>
    <t>AUTORITATI PUBLICE SI ACTIUNI EXTERNE</t>
  </si>
  <si>
    <t>51.02.01.03</t>
  </si>
  <si>
    <t xml:space="preserve">          Finantare nationala</t>
  </si>
  <si>
    <t xml:space="preserve">          Fonduri externe nerambursabile</t>
  </si>
  <si>
    <t xml:space="preserve">         Cofinantare si chelt neeligibile</t>
  </si>
  <si>
    <t xml:space="preserve">FONDUL SOCIAL EUROPEAN </t>
  </si>
  <si>
    <t>58.02</t>
  </si>
  <si>
    <t>58.02.01</t>
  </si>
  <si>
    <t>58.02.02</t>
  </si>
  <si>
    <t>58.02.03</t>
  </si>
  <si>
    <t>X. Cheltuieli de capital</t>
  </si>
  <si>
    <t>51.01.01</t>
  </si>
  <si>
    <t>VI Transferuri</t>
  </si>
  <si>
    <t>Transferuri de capital - pt fin investitiilor la spitale</t>
  </si>
  <si>
    <t>65.02</t>
  </si>
  <si>
    <t>SCOALA SPECIALA PENTRU COPII CU DEFICIENTE ASOCIATE "SF. STELIAN" COSTESTI</t>
  </si>
  <si>
    <t>65.02.07.04.03</t>
  </si>
  <si>
    <t xml:space="preserve">  ALTE CHELTUIELI - PROGRAMUL PENTRU SCOLI AL ROMANIEI </t>
  </si>
  <si>
    <t>65.02.50</t>
  </si>
  <si>
    <t>Ajutoare sociale in natura</t>
  </si>
  <si>
    <t>57.02.02</t>
  </si>
  <si>
    <t>ALTE INSTITUTII SI ACTIUNI SANITARE</t>
  </si>
  <si>
    <t>66.02.50.50</t>
  </si>
  <si>
    <t>51.01</t>
  </si>
  <si>
    <t>Actiuni de sanatate</t>
  </si>
  <si>
    <t>51.01.03</t>
  </si>
  <si>
    <t>51.01.39</t>
  </si>
  <si>
    <t>67.02</t>
  </si>
  <si>
    <t>MUZEUL JUDETEAN ARGES</t>
  </si>
  <si>
    <t>MUZEUL VITICULTURII SI POMICULTURII GOLESTI</t>
  </si>
  <si>
    <t xml:space="preserve">CENTRUL   CULTURAL JUDETEAN ARGES </t>
  </si>
  <si>
    <t>67.02.03.08</t>
  </si>
  <si>
    <t>CENTRUL DE CULTURA "BRATIANU" STEFANESTI</t>
  </si>
  <si>
    <t>67.02.50.01</t>
  </si>
  <si>
    <t>COMPLEXUL DE SERVICII PENTRU PERSOANE CU DIZABILITATI VULTURESTI</t>
  </si>
  <si>
    <t>68.02.05.02.03</t>
  </si>
  <si>
    <t>UNITATEA DE ASISTENTA MEDICO-SOCIALA SUICI</t>
  </si>
  <si>
    <t>68.02.50.03</t>
  </si>
  <si>
    <t>UNITATEA DE ASISTENTA MEDICO-SOCIALA RUCAR</t>
  </si>
  <si>
    <t>SERVICIUL PUBLIC JUDETEAN SALVAMONT ARGES</t>
  </si>
  <si>
    <t>70.02.50</t>
  </si>
  <si>
    <t xml:space="preserve">TRANSPORTURI </t>
  </si>
  <si>
    <t xml:space="preserve">DRUMURI SI PODURI JUDETENE </t>
  </si>
  <si>
    <t>84.02.03.01</t>
  </si>
  <si>
    <t xml:space="preserve">X. Cheltuieli de capital </t>
  </si>
  <si>
    <t xml:space="preserve"> DEFICIT</t>
  </si>
  <si>
    <t>Finantare din excedentul bugetului local</t>
  </si>
  <si>
    <t>VENITURI - TOTAL</t>
  </si>
  <si>
    <t xml:space="preserve">SUME DEFALCATE DIN TVA </t>
  </si>
  <si>
    <t xml:space="preserve">TOTAL CHELTUIELI </t>
  </si>
  <si>
    <t>SANATATE</t>
  </si>
  <si>
    <t xml:space="preserve">CULTURA, RECREERE SI RELIGIE </t>
  </si>
  <si>
    <t>Subventii de la bugetul de stat  catre bugetele locale necesare  sustinerii derularii  proiectelor  finantate din fonduri externe nerambursabile  (FEN) postaderare aferente  perioadei de programare 2014-2020</t>
  </si>
  <si>
    <t>Subventii de la bugetul de stat pentru finantarea Programului National de Dezvoltare Locala</t>
  </si>
  <si>
    <t>.42.02.69</t>
  </si>
  <si>
    <t xml:space="preserve">Cheltuieli cu bunuri si servicii </t>
  </si>
  <si>
    <t>PROIECT "Implementarea unor masuri si instrumente  destinate imbunatatirii  proceselor administrative in cadrul Consiliului Judetean Arges</t>
  </si>
  <si>
    <t xml:space="preserve"> Proiecte cu finantare din  Fonduri externe nerambursabile (FEN) </t>
  </si>
  <si>
    <t>Transferuri curente, din care:</t>
  </si>
  <si>
    <t>66.02</t>
  </si>
  <si>
    <t xml:space="preserve">SERVICII RELIGIOASE </t>
  </si>
  <si>
    <t>67.02.06</t>
  </si>
  <si>
    <t>59.12</t>
  </si>
  <si>
    <t>Transferuri - pentru bunuri si servicii</t>
  </si>
  <si>
    <t>Sume def din TVA pentru finantarea cheltuielilor descentralizate:</t>
  </si>
  <si>
    <t>TRIM III</t>
  </si>
  <si>
    <t xml:space="preserve">TRIM IV </t>
  </si>
  <si>
    <t xml:space="preserve">CENTRUL CULTURAL JUDETEAN ARGES </t>
  </si>
  <si>
    <t>67.02.03.04</t>
  </si>
  <si>
    <t>Documentatie de avizare a lucrarilor de interventie pentru obiectivul: "Modernizare DJ 739 Barzest- Negresti - Zgriptesti - Beleti, km 9+800 - 12+000, L=2,2 km, jud. Arges"</t>
  </si>
  <si>
    <t>INFLUENTE</t>
  </si>
  <si>
    <t>LA BUGETUL LOCAL PE ANUL 2019</t>
  </si>
  <si>
    <t xml:space="preserve">  AN 2019</t>
  </si>
  <si>
    <t xml:space="preserve">Transferuri curente </t>
  </si>
  <si>
    <t>57.02</t>
  </si>
  <si>
    <t>50.02</t>
  </si>
  <si>
    <t>Transferuri de capital</t>
  </si>
  <si>
    <t>51.02</t>
  </si>
  <si>
    <t xml:space="preserve"> Sustinerea cultelor</t>
  </si>
  <si>
    <t>Alte cheltuieli</t>
  </si>
  <si>
    <t>Cheltuieli de capital</t>
  </si>
  <si>
    <t>VENITURILE SECTIUNII DE FUNCTIONARE</t>
  </si>
  <si>
    <t xml:space="preserve">VENITURILE SECTIUNII DE DEZVOLTARE </t>
  </si>
  <si>
    <t xml:space="preserve">ASIGURARI SI ASISTENTA SOCIALA  </t>
  </si>
  <si>
    <t xml:space="preserve">LOCUINTE SERVICII SI DEZVOLTARE PUBLICA </t>
  </si>
  <si>
    <t>INSPECTORATUL GENERAL PENTRU SITUATII DE URGENTA</t>
  </si>
  <si>
    <t>61.02.05.02</t>
  </si>
  <si>
    <t xml:space="preserve">ORDINE PUBLICA SI SIGURANTA NATIONALA </t>
  </si>
  <si>
    <t>Cheltuieli de capital pentru pentru intocmirea documentatiei tehnice in vederea realizarii obiectivului de investitii „ Operationalizarea Dispeceratului Integrat la nivelul judetului Arges”.</t>
  </si>
  <si>
    <t>Documentatie de avizare a lucrarilor de interventie pentru obiectivul : "Modernizare DJ 703 H Curtea de Arges - Valea Danului - Cepari - Suici - lim.jud. Valcea, km 9+475 - 10+364, L=0,889 km, com. Valea Danului si Cepari, jud. Arges"</t>
  </si>
  <si>
    <t>Documentatie de avizare a lucrarilor de interventie pentru obiectivul : "Modernizare DJ 702 F Lim. Jud.Dambovita-Slobozia, km 17+984 - 18+441, L=457m, jud. Arges"</t>
  </si>
  <si>
    <t>Documentatie de avizare a lucrarilor de interventie pentru obiectivul : "Modernizare DJ 738 Poienari (DN73 - km 44+500) - Jugur - Draghici - Mihaesti (DC 11), km 10+200 - 13+600, L=3,4 km, jud. Arges"</t>
  </si>
  <si>
    <t>Documentatie de avizare a lucrarilor de interventie pentru obiectivul : "Modernizare pe DJ 704 E Ursoaia - Bascovele - Ceauresti, km 3+100 - 7+600, L=4,5 km, jud. Arges"</t>
  </si>
  <si>
    <t>Cheltuieli de capital din care:</t>
  </si>
  <si>
    <t xml:space="preserve">INVATAMANT </t>
  </si>
  <si>
    <t>67.02.03.  02.02</t>
  </si>
  <si>
    <t>67.02.03.  02.01</t>
  </si>
  <si>
    <t>mii lei</t>
  </si>
</sst>
</file>

<file path=xl/styles.xml><?xml version="1.0" encoding="utf-8"?>
<styleSheet xmlns="http://schemas.openxmlformats.org/spreadsheetml/2006/main">
  <fonts count="24">
    <font>
      <sz val="10"/>
      <name val="Arial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2"/>
      <name val="Times New Roman"/>
      <family val="1"/>
    </font>
    <font>
      <sz val="11"/>
      <color theme="1"/>
      <name val="Times New Roman"/>
      <family val="1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u/>
      <sz val="1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0" fontId="15" fillId="0" borderId="0"/>
  </cellStyleXfs>
  <cellXfs count="113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6" fillId="2" borderId="0" xfId="0" applyFont="1" applyFill="1"/>
    <xf numFmtId="4" fontId="1" fillId="4" borderId="5" xfId="0" applyNumberFormat="1" applyFont="1" applyFill="1" applyBorder="1"/>
    <xf numFmtId="4" fontId="5" fillId="2" borderId="5" xfId="0" applyNumberFormat="1" applyFont="1" applyFill="1" applyBorder="1"/>
    <xf numFmtId="4" fontId="1" fillId="2" borderId="5" xfId="0" applyNumberFormat="1" applyFont="1" applyFill="1" applyBorder="1"/>
    <xf numFmtId="0" fontId="10" fillId="0" borderId="0" xfId="0" applyFont="1" applyFill="1" applyBorder="1"/>
    <xf numFmtId="4" fontId="11" fillId="2" borderId="5" xfId="0" applyNumberFormat="1" applyFont="1" applyFill="1" applyBorder="1"/>
    <xf numFmtId="0" fontId="6" fillId="5" borderId="0" xfId="0" applyFont="1" applyFill="1"/>
    <xf numFmtId="0" fontId="10" fillId="0" borderId="0" xfId="0" applyFont="1" applyFill="1"/>
    <xf numFmtId="0" fontId="12" fillId="0" borderId="0" xfId="0" applyFont="1" applyFill="1" applyBorder="1"/>
    <xf numFmtId="0" fontId="9" fillId="0" borderId="9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16" fillId="0" borderId="0" xfId="0" applyFont="1" applyFill="1"/>
    <xf numFmtId="4" fontId="9" fillId="0" borderId="10" xfId="0" applyNumberFormat="1" applyFont="1" applyFill="1" applyBorder="1"/>
    <xf numFmtId="4" fontId="9" fillId="0" borderId="0" xfId="0" applyNumberFormat="1" applyFont="1" applyFill="1" applyBorder="1"/>
    <xf numFmtId="4" fontId="13" fillId="2" borderId="5" xfId="0" applyNumberFormat="1" applyFont="1" applyFill="1" applyBorder="1"/>
    <xf numFmtId="0" fontId="10" fillId="2" borderId="0" xfId="0" applyFont="1" applyFill="1"/>
    <xf numFmtId="0" fontId="1" fillId="0" borderId="2" xfId="0" applyFont="1" applyFill="1" applyBorder="1" applyAlignment="1">
      <alignment horizontal="center"/>
    </xf>
    <xf numFmtId="4" fontId="1" fillId="7" borderId="5" xfId="0" applyNumberFormat="1" applyFont="1" applyFill="1" applyBorder="1"/>
    <xf numFmtId="0" fontId="7" fillId="0" borderId="0" xfId="0" applyFont="1" applyFill="1" applyBorder="1" applyAlignment="1">
      <alignment horizontal="center"/>
    </xf>
    <xf numFmtId="0" fontId="1" fillId="3" borderId="4" xfId="0" applyFont="1" applyFill="1" applyBorder="1"/>
    <xf numFmtId="0" fontId="1" fillId="3" borderId="6" xfId="0" applyFont="1" applyFill="1" applyBorder="1"/>
    <xf numFmtId="0" fontId="1" fillId="3" borderId="7" xfId="0" applyFont="1" applyFill="1" applyBorder="1" applyAlignment="1">
      <alignment horizontal="center"/>
    </xf>
    <xf numFmtId="0" fontId="1" fillId="0" borderId="3" xfId="0" applyFont="1" applyFill="1" applyBorder="1"/>
    <xf numFmtId="0" fontId="5" fillId="0" borderId="2" xfId="0" applyFont="1" applyFill="1" applyBorder="1" applyAlignment="1">
      <alignment horizontal="center"/>
    </xf>
    <xf numFmtId="4" fontId="11" fillId="4" borderId="5" xfId="0" applyNumberFormat="1" applyFont="1" applyFill="1" applyBorder="1"/>
    <xf numFmtId="0" fontId="1" fillId="0" borderId="5" xfId="0" applyFont="1" applyFill="1" applyBorder="1" applyAlignment="1">
      <alignment horizontal="right"/>
    </xf>
    <xf numFmtId="0" fontId="1" fillId="0" borderId="3" xfId="0" applyFont="1" applyFill="1" applyBorder="1" applyAlignment="1">
      <alignment wrapText="1"/>
    </xf>
    <xf numFmtId="0" fontId="5" fillId="0" borderId="3" xfId="0" applyFont="1" applyFill="1" applyBorder="1"/>
    <xf numFmtId="0" fontId="1" fillId="0" borderId="5" xfId="0" applyFont="1" applyFill="1" applyBorder="1"/>
    <xf numFmtId="0" fontId="5" fillId="0" borderId="3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left" wrapText="1"/>
    </xf>
    <xf numFmtId="14" fontId="5" fillId="0" borderId="5" xfId="0" applyNumberFormat="1" applyFont="1" applyBorder="1" applyAlignment="1">
      <alignment horizontal="left" wrapText="1"/>
    </xf>
    <xf numFmtId="0" fontId="1" fillId="2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8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0" borderId="5" xfId="0" applyFont="1" applyFill="1" applyBorder="1"/>
    <xf numFmtId="0" fontId="1" fillId="7" borderId="5" xfId="0" applyFont="1" applyFill="1" applyBorder="1"/>
    <xf numFmtId="0" fontId="1" fillId="7" borderId="5" xfId="0" applyFont="1" applyFill="1" applyBorder="1" applyAlignment="1">
      <alignment horizontal="center"/>
    </xf>
    <xf numFmtId="0" fontId="1" fillId="0" borderId="6" xfId="0" applyFont="1" applyFill="1" applyBorder="1"/>
    <xf numFmtId="0" fontId="5" fillId="0" borderId="11" xfId="0" applyFont="1" applyFill="1" applyBorder="1" applyAlignment="1">
      <alignment vertical="center" wrapText="1"/>
    </xf>
    <xf numFmtId="0" fontId="1" fillId="7" borderId="3" xfId="0" applyFont="1" applyFill="1" applyBorder="1"/>
    <xf numFmtId="0" fontId="1" fillId="7" borderId="2" xfId="0" applyFont="1" applyFill="1" applyBorder="1" applyAlignment="1">
      <alignment horizontal="center"/>
    </xf>
    <xf numFmtId="0" fontId="1" fillId="0" borderId="5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7" borderId="3" xfId="0" applyFont="1" applyFill="1" applyBorder="1" applyAlignment="1">
      <alignment wrapText="1"/>
    </xf>
    <xf numFmtId="16" fontId="1" fillId="0" borderId="5" xfId="0" applyNumberFormat="1" applyFont="1" applyFill="1" applyBorder="1"/>
    <xf numFmtId="0" fontId="1" fillId="2" borderId="3" xfId="0" applyFont="1" applyFill="1" applyBorder="1"/>
    <xf numFmtId="0" fontId="1" fillId="6" borderId="5" xfId="0" applyFont="1" applyFill="1" applyBorder="1"/>
    <xf numFmtId="0" fontId="11" fillId="6" borderId="5" xfId="0" applyFont="1" applyFill="1" applyBorder="1"/>
    <xf numFmtId="0" fontId="11" fillId="6" borderId="2" xfId="0" applyFont="1" applyFill="1" applyBorder="1" applyAlignment="1">
      <alignment horizontal="center"/>
    </xf>
    <xf numFmtId="0" fontId="19" fillId="2" borderId="5" xfId="0" applyFont="1" applyFill="1" applyBorder="1" applyAlignment="1">
      <alignment wrapText="1"/>
    </xf>
    <xf numFmtId="0" fontId="20" fillId="0" borderId="5" xfId="0" applyFont="1" applyBorder="1" applyAlignment="1">
      <alignment wrapText="1"/>
    </xf>
    <xf numFmtId="4" fontId="11" fillId="2" borderId="0" xfId="0" applyNumberFormat="1" applyFont="1" applyFill="1" applyBorder="1"/>
    <xf numFmtId="0" fontId="22" fillId="0" borderId="0" xfId="0" applyFont="1" applyFill="1"/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0" fontId="5" fillId="0" borderId="0" xfId="0" applyFont="1" applyFill="1" applyBorder="1" applyAlignment="1">
      <alignment vertical="center" wrapText="1"/>
    </xf>
    <xf numFmtId="0" fontId="1" fillId="7" borderId="6" xfId="0" applyFont="1" applyFill="1" applyBorder="1"/>
    <xf numFmtId="4" fontId="5" fillId="2" borderId="0" xfId="0" applyNumberFormat="1" applyFont="1" applyFill="1" applyBorder="1"/>
    <xf numFmtId="4" fontId="6" fillId="2" borderId="0" xfId="0" applyNumberFormat="1" applyFont="1" applyFill="1"/>
    <xf numFmtId="4" fontId="6" fillId="0" borderId="0" xfId="0" applyNumberFormat="1" applyFont="1" applyFill="1"/>
    <xf numFmtId="0" fontId="5" fillId="2" borderId="2" xfId="0" applyFont="1" applyFill="1" applyBorder="1" applyAlignment="1">
      <alignment horizontal="center"/>
    </xf>
    <xf numFmtId="0" fontId="9" fillId="2" borderId="3" xfId="0" applyFont="1" applyFill="1" applyBorder="1" applyAlignment="1">
      <alignment wrapText="1"/>
    </xf>
    <xf numFmtId="0" fontId="8" fillId="0" borderId="2" xfId="0" applyFont="1" applyFill="1" applyBorder="1" applyAlignment="1">
      <alignment horizontal="center"/>
    </xf>
    <xf numFmtId="0" fontId="9" fillId="7" borderId="3" xfId="0" applyFont="1" applyFill="1" applyBorder="1" applyAlignment="1">
      <alignment wrapText="1"/>
    </xf>
    <xf numFmtId="0" fontId="2" fillId="7" borderId="2" xfId="0" applyFont="1" applyFill="1" applyBorder="1" applyAlignment="1">
      <alignment horizontal="center"/>
    </xf>
    <xf numFmtId="0" fontId="10" fillId="0" borderId="4" xfId="0" applyFont="1" applyFill="1" applyBorder="1" applyAlignment="1">
      <alignment wrapText="1"/>
    </xf>
    <xf numFmtId="0" fontId="9" fillId="7" borderId="5" xfId="0" applyFont="1" applyFill="1" applyBorder="1" applyAlignment="1">
      <alignment wrapText="1"/>
    </xf>
    <xf numFmtId="4" fontId="9" fillId="0" borderId="5" xfId="0" applyNumberFormat="1" applyFont="1" applyFill="1" applyBorder="1"/>
    <xf numFmtId="0" fontId="9" fillId="2" borderId="5" xfId="0" applyFont="1" applyFill="1" applyBorder="1" applyAlignment="1">
      <alignment wrapText="1"/>
    </xf>
    <xf numFmtId="4" fontId="23" fillId="2" borderId="5" xfId="0" applyNumberFormat="1" applyFont="1" applyFill="1" applyBorder="1"/>
    <xf numFmtId="4" fontId="9" fillId="2" borderId="5" xfId="0" applyNumberFormat="1" applyFont="1" applyFill="1" applyBorder="1"/>
    <xf numFmtId="0" fontId="1" fillId="8" borderId="5" xfId="0" applyFont="1" applyFill="1" applyBorder="1"/>
    <xf numFmtId="0" fontId="1" fillId="8" borderId="6" xfId="0" applyFont="1" applyFill="1" applyBorder="1"/>
    <xf numFmtId="0" fontId="1" fillId="8" borderId="2" xfId="0" applyFont="1" applyFill="1" applyBorder="1" applyAlignment="1">
      <alignment horizontal="center"/>
    </xf>
    <xf numFmtId="4" fontId="1" fillId="8" borderId="5" xfId="0" applyNumberFormat="1" applyFont="1" applyFill="1" applyBorder="1"/>
    <xf numFmtId="0" fontId="5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22" fillId="0" borderId="0" xfId="0" applyFont="1" applyAlignment="1"/>
    <xf numFmtId="0" fontId="5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5" fillId="0" borderId="0" xfId="0" applyFont="1" applyAlignment="1"/>
    <xf numFmtId="0" fontId="1" fillId="0" borderId="1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1" fillId="0" borderId="0" xfId="0" applyFont="1" applyFill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4"/>
  <sheetViews>
    <sheetView tabSelected="1" zoomScale="118" zoomScaleNormal="118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G9" sqref="G9:H9"/>
    </sheetView>
  </sheetViews>
  <sheetFormatPr defaultRowHeight="12.75"/>
  <cols>
    <col min="1" max="1" width="5.140625" style="6" customWidth="1"/>
    <col min="2" max="2" width="38.42578125" style="6" customWidth="1"/>
    <col min="3" max="3" width="9.5703125" style="28" customWidth="1"/>
    <col min="4" max="4" width="9.5703125" style="6" customWidth="1"/>
    <col min="5" max="5" width="10.140625" style="6" customWidth="1"/>
    <col min="6" max="7" width="9.140625" style="6" customWidth="1"/>
    <col min="8" max="8" width="8.28515625" style="6" customWidth="1"/>
    <col min="9" max="9" width="10.28515625" style="6" bestFit="1" customWidth="1"/>
    <col min="10" max="10" width="10.140625" style="6" bestFit="1" customWidth="1"/>
    <col min="11" max="11" width="9.5703125" style="6" bestFit="1" customWidth="1"/>
    <col min="12" max="16384" width="9.140625" style="6"/>
  </cols>
  <sheetData>
    <row r="1" spans="1:13" s="3" customFormat="1">
      <c r="A1" s="1"/>
      <c r="B1" s="1" t="s">
        <v>0</v>
      </c>
      <c r="C1" s="2"/>
      <c r="D1" s="1"/>
      <c r="E1" s="1"/>
      <c r="F1" s="1"/>
      <c r="G1" s="1" t="s">
        <v>1</v>
      </c>
      <c r="H1" s="1"/>
    </row>
    <row r="2" spans="1:13" ht="18.75">
      <c r="A2" s="4"/>
      <c r="B2" s="99"/>
      <c r="C2" s="99"/>
      <c r="D2" s="5"/>
      <c r="E2" s="5"/>
      <c r="F2" s="5" t="s">
        <v>2</v>
      </c>
      <c r="H2" s="5"/>
    </row>
    <row r="3" spans="1:13" ht="18.75">
      <c r="A3" s="4"/>
      <c r="B3" s="7"/>
      <c r="C3" s="8"/>
      <c r="D3" s="5"/>
      <c r="E3" s="5"/>
      <c r="F3" s="5"/>
      <c r="G3" s="5"/>
      <c r="H3" s="5"/>
    </row>
    <row r="4" spans="1:13" ht="15.75">
      <c r="A4" s="35"/>
      <c r="B4" s="112" t="s">
        <v>106</v>
      </c>
      <c r="C4" s="112"/>
      <c r="D4" s="112"/>
      <c r="E4" s="112"/>
      <c r="F4" s="112"/>
      <c r="G4" s="75"/>
      <c r="H4" s="75"/>
    </row>
    <row r="5" spans="1:13" ht="15.75">
      <c r="A5" s="100" t="s">
        <v>107</v>
      </c>
      <c r="B5" s="101"/>
      <c r="C5" s="101"/>
      <c r="D5" s="101"/>
      <c r="E5" s="101"/>
      <c r="F5" s="101"/>
      <c r="G5" s="101"/>
      <c r="H5" s="101"/>
    </row>
    <row r="6" spans="1:13" ht="15.75">
      <c r="A6" s="100"/>
      <c r="B6" s="102"/>
      <c r="C6" s="102"/>
      <c r="D6" s="102"/>
      <c r="E6" s="102"/>
      <c r="F6" s="102"/>
      <c r="G6" s="102"/>
      <c r="H6" s="102"/>
    </row>
    <row r="7" spans="1:13" ht="15.75">
      <c r="A7" s="9"/>
      <c r="B7" s="103"/>
      <c r="C7" s="104"/>
      <c r="D7" s="104"/>
      <c r="E7" s="104"/>
      <c r="F7" s="104"/>
      <c r="G7" s="104"/>
      <c r="H7" s="104"/>
    </row>
    <row r="8" spans="1:13">
      <c r="A8" s="9"/>
      <c r="B8" s="10"/>
      <c r="C8" s="11"/>
      <c r="D8" s="5"/>
      <c r="E8" s="5"/>
      <c r="F8" s="5"/>
      <c r="G8" s="5" t="s">
        <v>133</v>
      </c>
      <c r="H8" s="5"/>
    </row>
    <row r="9" spans="1:13" ht="28.5" customHeight="1">
      <c r="A9" s="105" t="s">
        <v>3</v>
      </c>
      <c r="B9" s="12" t="s">
        <v>4</v>
      </c>
      <c r="C9" s="13" t="s">
        <v>5</v>
      </c>
      <c r="D9" s="107" t="s">
        <v>108</v>
      </c>
      <c r="E9" s="108"/>
      <c r="F9" s="109"/>
      <c r="G9" s="110" t="s">
        <v>6</v>
      </c>
      <c r="H9" s="111"/>
    </row>
    <row r="10" spans="1:13" ht="24.75" customHeight="1">
      <c r="A10" s="106"/>
      <c r="B10" s="14"/>
      <c r="C10" s="15"/>
      <c r="D10" s="76" t="s">
        <v>7</v>
      </c>
      <c r="E10" s="76" t="s">
        <v>101</v>
      </c>
      <c r="F10" s="77" t="s">
        <v>102</v>
      </c>
      <c r="G10" s="15" t="s">
        <v>8</v>
      </c>
      <c r="H10" s="15" t="s">
        <v>9</v>
      </c>
      <c r="I10" s="17"/>
    </row>
    <row r="11" spans="1:13">
      <c r="A11" s="36"/>
      <c r="B11" s="37" t="s">
        <v>83</v>
      </c>
      <c r="C11" s="38"/>
      <c r="D11" s="18">
        <f>D14+D21+D25</f>
        <v>62042.21</v>
      </c>
      <c r="E11" s="18">
        <f t="shared" ref="E11:H11" si="0">E14+E21+E25</f>
        <v>55094.21</v>
      </c>
      <c r="F11" s="18">
        <f t="shared" si="0"/>
        <v>6948</v>
      </c>
      <c r="G11" s="18">
        <f t="shared" si="0"/>
        <v>1400</v>
      </c>
      <c r="H11" s="18">
        <f t="shared" si="0"/>
        <v>1400</v>
      </c>
      <c r="I11" s="17"/>
    </row>
    <row r="12" spans="1:13" ht="0.75" customHeight="1">
      <c r="A12" s="36"/>
      <c r="B12" s="37"/>
      <c r="C12" s="38"/>
      <c r="D12" s="18">
        <f>D13+D19</f>
        <v>62042.21</v>
      </c>
      <c r="E12" s="18">
        <f t="shared" ref="E12:H12" si="1">E13+E19</f>
        <v>55094.21</v>
      </c>
      <c r="F12" s="18">
        <f t="shared" si="1"/>
        <v>6948</v>
      </c>
      <c r="G12" s="18">
        <f t="shared" si="1"/>
        <v>1400</v>
      </c>
      <c r="H12" s="18">
        <f t="shared" si="1"/>
        <v>1400</v>
      </c>
      <c r="I12" s="17"/>
    </row>
    <row r="13" spans="1:13" ht="15.75" customHeight="1">
      <c r="A13" s="36"/>
      <c r="B13" s="37" t="s">
        <v>117</v>
      </c>
      <c r="C13" s="38"/>
      <c r="D13" s="18">
        <f>D14+D18</f>
        <v>8497</v>
      </c>
      <c r="E13" s="18">
        <f t="shared" ref="E13:H13" si="2">E14+E18</f>
        <v>1549</v>
      </c>
      <c r="F13" s="18">
        <f t="shared" si="2"/>
        <v>6948</v>
      </c>
      <c r="G13" s="18">
        <f t="shared" si="2"/>
        <v>0</v>
      </c>
      <c r="H13" s="18">
        <f t="shared" si="2"/>
        <v>0</v>
      </c>
      <c r="I13" s="17"/>
    </row>
    <row r="14" spans="1:13">
      <c r="A14" s="16"/>
      <c r="B14" s="39" t="s">
        <v>84</v>
      </c>
      <c r="C14" s="40" t="s">
        <v>10</v>
      </c>
      <c r="D14" s="41">
        <f>D15+D17</f>
        <v>9100</v>
      </c>
      <c r="E14" s="41">
        <f t="shared" ref="E14:H14" si="3">E15+E17</f>
        <v>2152</v>
      </c>
      <c r="F14" s="41">
        <f t="shared" si="3"/>
        <v>6948</v>
      </c>
      <c r="G14" s="41">
        <f t="shared" si="3"/>
        <v>0</v>
      </c>
      <c r="H14" s="41">
        <f t="shared" si="3"/>
        <v>0</v>
      </c>
      <c r="I14" s="17"/>
      <c r="J14" s="82">
        <f>D13-D30</f>
        <v>0</v>
      </c>
      <c r="K14" s="82">
        <f t="shared" ref="K14:M14" si="4">E13-E30</f>
        <v>0</v>
      </c>
      <c r="L14" s="82">
        <f t="shared" si="4"/>
        <v>0</v>
      </c>
      <c r="M14" s="82">
        <f t="shared" si="4"/>
        <v>0</v>
      </c>
    </row>
    <row r="15" spans="1:13" ht="27.75" customHeight="1">
      <c r="A15" s="42"/>
      <c r="B15" s="43" t="s">
        <v>100</v>
      </c>
      <c r="C15" s="40" t="s">
        <v>11</v>
      </c>
      <c r="D15" s="20">
        <f>D16</f>
        <v>6948</v>
      </c>
      <c r="E15" s="20">
        <f t="shared" ref="E15:H15" si="5">E16</f>
        <v>0</v>
      </c>
      <c r="F15" s="20">
        <f t="shared" si="5"/>
        <v>6948</v>
      </c>
      <c r="G15" s="20">
        <f t="shared" si="5"/>
        <v>0</v>
      </c>
      <c r="H15" s="20">
        <f t="shared" si="5"/>
        <v>0</v>
      </c>
      <c r="I15" s="17"/>
    </row>
    <row r="16" spans="1:13" ht="17.25" customHeight="1">
      <c r="A16" s="42"/>
      <c r="B16" s="44" t="s">
        <v>12</v>
      </c>
      <c r="C16" s="40" t="s">
        <v>11</v>
      </c>
      <c r="D16" s="19">
        <v>6948</v>
      </c>
      <c r="E16" s="19">
        <v>0</v>
      </c>
      <c r="F16" s="20">
        <v>6948</v>
      </c>
      <c r="G16" s="19">
        <v>0</v>
      </c>
      <c r="H16" s="19">
        <v>0</v>
      </c>
      <c r="I16" s="17"/>
    </row>
    <row r="17" spans="1:12" ht="14.25" customHeight="1">
      <c r="A17" s="45"/>
      <c r="B17" s="39" t="s">
        <v>13</v>
      </c>
      <c r="C17" s="40" t="s">
        <v>14</v>
      </c>
      <c r="D17" s="20">
        <v>2152</v>
      </c>
      <c r="E17" s="20">
        <v>2152</v>
      </c>
      <c r="F17" s="20">
        <v>0</v>
      </c>
      <c r="G17" s="19">
        <v>0</v>
      </c>
      <c r="H17" s="19">
        <v>0</v>
      </c>
      <c r="I17" s="17"/>
      <c r="J17" s="17"/>
      <c r="K17" s="17"/>
      <c r="L17" s="17"/>
    </row>
    <row r="18" spans="1:12" ht="26.25" customHeight="1">
      <c r="A18" s="45"/>
      <c r="B18" s="46" t="s">
        <v>15</v>
      </c>
      <c r="C18" s="40" t="s">
        <v>16</v>
      </c>
      <c r="D18" s="19">
        <f>-D20</f>
        <v>-603</v>
      </c>
      <c r="E18" s="19">
        <f t="shared" ref="E18:H18" si="6">-E20</f>
        <v>-603</v>
      </c>
      <c r="F18" s="19">
        <f t="shared" si="6"/>
        <v>0</v>
      </c>
      <c r="G18" s="19">
        <f t="shared" si="6"/>
        <v>0</v>
      </c>
      <c r="H18" s="19">
        <f t="shared" si="6"/>
        <v>0</v>
      </c>
      <c r="I18" s="17"/>
    </row>
    <row r="19" spans="1:12" ht="26.25" customHeight="1">
      <c r="A19" s="45"/>
      <c r="B19" s="43" t="s">
        <v>118</v>
      </c>
      <c r="C19" s="40"/>
      <c r="D19" s="19">
        <f>D20+D21+D25</f>
        <v>53545.21</v>
      </c>
      <c r="E19" s="19">
        <f t="shared" ref="E19:H19" si="7">E20+E21+E25</f>
        <v>53545.21</v>
      </c>
      <c r="F19" s="19">
        <f t="shared" si="7"/>
        <v>0</v>
      </c>
      <c r="G19" s="19">
        <f t="shared" si="7"/>
        <v>1400</v>
      </c>
      <c r="H19" s="19">
        <f t="shared" si="7"/>
        <v>1400</v>
      </c>
      <c r="I19" s="17"/>
    </row>
    <row r="20" spans="1:12" ht="18.75" customHeight="1">
      <c r="A20" s="45"/>
      <c r="B20" s="44" t="s">
        <v>17</v>
      </c>
      <c r="C20" s="40" t="s">
        <v>18</v>
      </c>
      <c r="D20" s="19">
        <f>D35-257-52820.21-122</f>
        <v>603</v>
      </c>
      <c r="E20" s="19">
        <f>E35-257-52820.21-122</f>
        <v>603</v>
      </c>
      <c r="F20" s="19">
        <v>0</v>
      </c>
      <c r="G20" s="19">
        <v>0</v>
      </c>
      <c r="H20" s="19">
        <v>0</v>
      </c>
      <c r="I20" s="81">
        <f>D49+D69+D78+D81+D95+D98+D102+D105+D114</f>
        <v>603</v>
      </c>
    </row>
    <row r="21" spans="1:12" ht="21.75" customHeight="1">
      <c r="A21" s="16"/>
      <c r="B21" s="39" t="s">
        <v>19</v>
      </c>
      <c r="C21" s="40" t="s">
        <v>20</v>
      </c>
      <c r="D21" s="22">
        <f t="shared" ref="D21:H21" si="8">D22</f>
        <v>52820.21</v>
      </c>
      <c r="E21" s="22">
        <f t="shared" si="8"/>
        <v>52820.21</v>
      </c>
      <c r="F21" s="22">
        <f t="shared" si="8"/>
        <v>0</v>
      </c>
      <c r="G21" s="22">
        <f t="shared" si="8"/>
        <v>0</v>
      </c>
      <c r="H21" s="22">
        <f t="shared" si="8"/>
        <v>0</v>
      </c>
      <c r="I21" s="17"/>
    </row>
    <row r="22" spans="1:12" ht="16.5" customHeight="1">
      <c r="A22" s="45"/>
      <c r="B22" s="44" t="s">
        <v>21</v>
      </c>
      <c r="C22" s="40">
        <v>42.02</v>
      </c>
      <c r="D22" s="20">
        <f>D23+D24</f>
        <v>52820.21</v>
      </c>
      <c r="E22" s="20">
        <f t="shared" ref="E22:H22" si="9">E23+E24</f>
        <v>52820.21</v>
      </c>
      <c r="F22" s="20">
        <f t="shared" si="9"/>
        <v>0</v>
      </c>
      <c r="G22" s="20">
        <f t="shared" si="9"/>
        <v>0</v>
      </c>
      <c r="H22" s="20">
        <f t="shared" si="9"/>
        <v>0</v>
      </c>
      <c r="I22" s="17"/>
    </row>
    <row r="23" spans="1:12" ht="38.25">
      <c r="A23" s="45"/>
      <c r="B23" s="47" t="s">
        <v>89</v>
      </c>
      <c r="C23" s="48" t="s">
        <v>22</v>
      </c>
      <c r="D23" s="19">
        <f>E23</f>
        <v>52801.21</v>
      </c>
      <c r="E23" s="19">
        <f>52801.21</f>
        <v>52801.21</v>
      </c>
      <c r="F23" s="19">
        <v>0</v>
      </c>
      <c r="G23" s="92">
        <v>0</v>
      </c>
      <c r="H23" s="92">
        <v>0</v>
      </c>
      <c r="I23" s="17"/>
    </row>
    <row r="24" spans="1:12" ht="68.25" customHeight="1">
      <c r="A24" s="45"/>
      <c r="B24" s="49" t="s">
        <v>88</v>
      </c>
      <c r="C24" s="50" t="s">
        <v>90</v>
      </c>
      <c r="D24" s="19">
        <v>19</v>
      </c>
      <c r="E24" s="19">
        <v>19</v>
      </c>
      <c r="F24" s="19">
        <v>0</v>
      </c>
      <c r="G24" s="19">
        <v>0</v>
      </c>
      <c r="H24" s="19">
        <v>0</v>
      </c>
      <c r="I24" s="17"/>
    </row>
    <row r="25" spans="1:12" ht="41.25" customHeight="1">
      <c r="A25" s="51"/>
      <c r="B25" s="52" t="s">
        <v>23</v>
      </c>
      <c r="C25" s="53">
        <v>48.02</v>
      </c>
      <c r="D25" s="20">
        <f>D26</f>
        <v>122</v>
      </c>
      <c r="E25" s="20">
        <f t="shared" ref="E25:H26" si="10">E26</f>
        <v>122</v>
      </c>
      <c r="F25" s="20">
        <f t="shared" si="10"/>
        <v>0</v>
      </c>
      <c r="G25" s="20">
        <f t="shared" si="10"/>
        <v>1400</v>
      </c>
      <c r="H25" s="20">
        <f t="shared" si="10"/>
        <v>1400</v>
      </c>
      <c r="I25" s="17"/>
    </row>
    <row r="26" spans="1:12" ht="23.25" customHeight="1">
      <c r="A26" s="54"/>
      <c r="B26" s="55" t="s">
        <v>25</v>
      </c>
      <c r="C26" s="56" t="s">
        <v>26</v>
      </c>
      <c r="D26" s="19">
        <f>D27</f>
        <v>122</v>
      </c>
      <c r="E26" s="19">
        <f t="shared" si="10"/>
        <v>122</v>
      </c>
      <c r="F26" s="19">
        <f t="shared" si="10"/>
        <v>0</v>
      </c>
      <c r="G26" s="19">
        <v>1400</v>
      </c>
      <c r="H26" s="19">
        <v>1400</v>
      </c>
      <c r="I26" s="17"/>
    </row>
    <row r="27" spans="1:12" ht="20.25" customHeight="1">
      <c r="A27" s="45"/>
      <c r="B27" s="57" t="s">
        <v>24</v>
      </c>
      <c r="C27" s="40" t="s">
        <v>27</v>
      </c>
      <c r="D27" s="19">
        <v>122</v>
      </c>
      <c r="E27" s="19">
        <v>122</v>
      </c>
      <c r="F27" s="19">
        <v>0</v>
      </c>
      <c r="G27" s="19">
        <v>0</v>
      </c>
      <c r="H27" s="19">
        <v>0</v>
      </c>
      <c r="I27" s="17"/>
    </row>
    <row r="28" spans="1:12" ht="17.25" customHeight="1">
      <c r="A28" s="58"/>
      <c r="B28" s="58" t="s">
        <v>85</v>
      </c>
      <c r="C28" s="59" t="s">
        <v>111</v>
      </c>
      <c r="D28" s="34">
        <f>D39+D54+D63+D70+D99+D109+D115+D50</f>
        <v>62299.21</v>
      </c>
      <c r="E28" s="34">
        <f t="shared" ref="E28:H28" si="11">E39+E54+E63+E70+E99+E109+E115+E50</f>
        <v>55351.21</v>
      </c>
      <c r="F28" s="34">
        <f t="shared" si="11"/>
        <v>6948</v>
      </c>
      <c r="G28" s="34">
        <f t="shared" si="11"/>
        <v>1400</v>
      </c>
      <c r="H28" s="34">
        <f t="shared" si="11"/>
        <v>1400</v>
      </c>
      <c r="I28" s="17"/>
    </row>
    <row r="29" spans="1:12" ht="17.25" customHeight="1">
      <c r="A29" s="58"/>
      <c r="B29" s="79"/>
      <c r="C29" s="63"/>
      <c r="D29" s="34">
        <f>D30+D35</f>
        <v>62299.21</v>
      </c>
      <c r="E29" s="34">
        <f t="shared" ref="E29:H29" si="12">E30+E35</f>
        <v>55351.21</v>
      </c>
      <c r="F29" s="34">
        <f t="shared" si="12"/>
        <v>6948</v>
      </c>
      <c r="G29" s="34">
        <f t="shared" si="12"/>
        <v>1400</v>
      </c>
      <c r="H29" s="34">
        <f t="shared" si="12"/>
        <v>1400</v>
      </c>
      <c r="I29" s="17"/>
    </row>
    <row r="30" spans="1:12" ht="17.25" customHeight="1">
      <c r="A30" s="94"/>
      <c r="B30" s="95" t="s">
        <v>28</v>
      </c>
      <c r="C30" s="96"/>
      <c r="D30" s="97">
        <f>D31+D32+D33+D34</f>
        <v>8497</v>
      </c>
      <c r="E30" s="97">
        <f t="shared" ref="E30:H30" si="13">E31+E32+E33+E34</f>
        <v>1549</v>
      </c>
      <c r="F30" s="97">
        <f t="shared" si="13"/>
        <v>6948</v>
      </c>
      <c r="G30" s="97">
        <f t="shared" si="13"/>
        <v>0</v>
      </c>
      <c r="H30" s="97">
        <f t="shared" si="13"/>
        <v>0</v>
      </c>
      <c r="I30" s="17"/>
    </row>
    <row r="31" spans="1:12" ht="17.25" customHeight="1">
      <c r="A31" s="54"/>
      <c r="B31" s="44" t="s">
        <v>91</v>
      </c>
      <c r="C31" s="83">
        <v>20</v>
      </c>
      <c r="D31" s="19">
        <f>D57+D112</f>
        <v>162</v>
      </c>
      <c r="E31" s="19">
        <f>E57+E112</f>
        <v>162</v>
      </c>
      <c r="F31" s="19">
        <f>F57+F112</f>
        <v>0</v>
      </c>
      <c r="G31" s="19">
        <f>G57+G112</f>
        <v>0</v>
      </c>
      <c r="H31" s="19">
        <f>H57+H112</f>
        <v>0</v>
      </c>
      <c r="I31" s="17"/>
    </row>
    <row r="32" spans="1:12" ht="17.25" customHeight="1">
      <c r="A32" s="54"/>
      <c r="B32" s="44" t="s">
        <v>109</v>
      </c>
      <c r="C32" s="83" t="s">
        <v>59</v>
      </c>
      <c r="D32" s="19">
        <f>D108+D67</f>
        <v>887</v>
      </c>
      <c r="E32" s="19">
        <f>E108+E67</f>
        <v>887</v>
      </c>
      <c r="F32" s="19">
        <f>F108+F67</f>
        <v>0</v>
      </c>
      <c r="G32" s="19">
        <f>G108+G67</f>
        <v>0</v>
      </c>
      <c r="H32" s="19">
        <f>H108+H67</f>
        <v>0</v>
      </c>
      <c r="I32" s="17"/>
    </row>
    <row r="33" spans="1:9" ht="17.25" customHeight="1">
      <c r="A33" s="54"/>
      <c r="B33" s="57" t="s">
        <v>55</v>
      </c>
      <c r="C33" s="83" t="s">
        <v>110</v>
      </c>
      <c r="D33" s="19">
        <f>D62</f>
        <v>6948</v>
      </c>
      <c r="E33" s="19">
        <f t="shared" ref="E33:H33" si="14">E62</f>
        <v>0</v>
      </c>
      <c r="F33" s="19">
        <f t="shared" si="14"/>
        <v>6948</v>
      </c>
      <c r="G33" s="19">
        <f t="shared" si="14"/>
        <v>0</v>
      </c>
      <c r="H33" s="19">
        <f t="shared" si="14"/>
        <v>0</v>
      </c>
      <c r="I33" s="17"/>
    </row>
    <row r="34" spans="1:9" ht="17.25" customHeight="1">
      <c r="A34" s="54"/>
      <c r="B34" s="57" t="s">
        <v>115</v>
      </c>
      <c r="C34" s="83" t="s">
        <v>98</v>
      </c>
      <c r="D34" s="19">
        <f>D92</f>
        <v>500</v>
      </c>
      <c r="E34" s="19">
        <f t="shared" ref="E34:H34" si="15">E92</f>
        <v>500</v>
      </c>
      <c r="F34" s="19">
        <f t="shared" si="15"/>
        <v>0</v>
      </c>
      <c r="G34" s="19">
        <f t="shared" si="15"/>
        <v>0</v>
      </c>
      <c r="H34" s="19">
        <f t="shared" si="15"/>
        <v>0</v>
      </c>
      <c r="I34" s="17"/>
    </row>
    <row r="35" spans="1:9" ht="17.25" customHeight="1">
      <c r="A35" s="94"/>
      <c r="B35" s="94" t="s">
        <v>32</v>
      </c>
      <c r="C35" s="96"/>
      <c r="D35" s="97">
        <f>D36+D37+D38</f>
        <v>53802.21</v>
      </c>
      <c r="E35" s="97">
        <f>E36+E37+E38</f>
        <v>53802.21</v>
      </c>
      <c r="F35" s="97">
        <f>F36+F37+F38</f>
        <v>0</v>
      </c>
      <c r="G35" s="97">
        <f>G36+G37+G38</f>
        <v>1400</v>
      </c>
      <c r="H35" s="97">
        <f>H36+H37+H38</f>
        <v>1400</v>
      </c>
      <c r="I35" s="17"/>
    </row>
    <row r="36" spans="1:9" ht="17.25" customHeight="1">
      <c r="A36" s="54"/>
      <c r="B36" s="44" t="s">
        <v>112</v>
      </c>
      <c r="C36" s="83" t="s">
        <v>113</v>
      </c>
      <c r="D36" s="19">
        <f>D69+D78+D81+D95+D98+D105</f>
        <v>474</v>
      </c>
      <c r="E36" s="19">
        <f>E69+E78+E81+E95+E98+E105</f>
        <v>474</v>
      </c>
      <c r="F36" s="19">
        <f>F69+F78+F81+F95+F98+F105</f>
        <v>0</v>
      </c>
      <c r="G36" s="19">
        <f>G69+G78+G81+G95+G98+G105</f>
        <v>0</v>
      </c>
      <c r="H36" s="19">
        <f>H69+H78+H81+H95+H98+H105</f>
        <v>0</v>
      </c>
      <c r="I36" s="17"/>
    </row>
    <row r="37" spans="1:9" ht="26.25" customHeight="1">
      <c r="A37" s="54"/>
      <c r="B37" s="61" t="s">
        <v>93</v>
      </c>
      <c r="C37" s="61">
        <v>58</v>
      </c>
      <c r="D37" s="19">
        <f>D46</f>
        <v>144</v>
      </c>
      <c r="E37" s="19">
        <f t="shared" ref="E37:H37" si="16">E46</f>
        <v>144</v>
      </c>
      <c r="F37" s="19">
        <f t="shared" si="16"/>
        <v>0</v>
      </c>
      <c r="G37" s="19">
        <f t="shared" si="16"/>
        <v>1400</v>
      </c>
      <c r="H37" s="19">
        <f t="shared" si="16"/>
        <v>1400</v>
      </c>
      <c r="I37" s="17"/>
    </row>
    <row r="38" spans="1:9" ht="15.75" customHeight="1">
      <c r="A38" s="54"/>
      <c r="B38" s="44" t="s">
        <v>116</v>
      </c>
      <c r="C38" s="78">
        <v>70</v>
      </c>
      <c r="D38" s="19">
        <f>D43+D102+D114+D120+D53</f>
        <v>53184.21</v>
      </c>
      <c r="E38" s="19">
        <f t="shared" ref="E38:H38" si="17">E43+E102+E114+E120+E53</f>
        <v>53184.21</v>
      </c>
      <c r="F38" s="19">
        <f t="shared" si="17"/>
        <v>0</v>
      </c>
      <c r="G38" s="19">
        <f t="shared" si="17"/>
        <v>0</v>
      </c>
      <c r="H38" s="19">
        <f t="shared" si="17"/>
        <v>0</v>
      </c>
      <c r="I38" s="17"/>
    </row>
    <row r="39" spans="1:9" ht="30" customHeight="1">
      <c r="A39" s="58"/>
      <c r="B39" s="66" t="s">
        <v>36</v>
      </c>
      <c r="C39" s="63" t="s">
        <v>37</v>
      </c>
      <c r="D39" s="34">
        <f>D40+D44+D42</f>
        <v>20144</v>
      </c>
      <c r="E39" s="34">
        <f t="shared" ref="E39:H39" si="18">E40+E44+E42</f>
        <v>20144</v>
      </c>
      <c r="F39" s="34">
        <f t="shared" si="18"/>
        <v>0</v>
      </c>
      <c r="G39" s="34">
        <f t="shared" si="18"/>
        <v>1400</v>
      </c>
      <c r="H39" s="34">
        <f t="shared" si="18"/>
        <v>1400</v>
      </c>
      <c r="I39" s="17"/>
    </row>
    <row r="40" spans="1:9" ht="7.5" hidden="1" customHeight="1">
      <c r="A40" s="45"/>
      <c r="B40" s="60" t="s">
        <v>28</v>
      </c>
      <c r="C40" s="33"/>
      <c r="D40" s="20">
        <f>D41</f>
        <v>0</v>
      </c>
      <c r="E40" s="20">
        <f t="shared" ref="E40:H40" si="19">E41</f>
        <v>0</v>
      </c>
      <c r="F40" s="20">
        <f t="shared" si="19"/>
        <v>0</v>
      </c>
      <c r="G40" s="20">
        <f t="shared" si="19"/>
        <v>0</v>
      </c>
      <c r="H40" s="20">
        <f t="shared" si="19"/>
        <v>0</v>
      </c>
      <c r="I40" s="17"/>
    </row>
    <row r="41" spans="1:9" hidden="1">
      <c r="A41" s="45"/>
      <c r="B41" s="44" t="s">
        <v>91</v>
      </c>
      <c r="C41" s="40">
        <v>20</v>
      </c>
      <c r="D41" s="19"/>
      <c r="E41" s="19"/>
      <c r="F41" s="20"/>
      <c r="G41" s="19"/>
      <c r="H41" s="19"/>
      <c r="I41" s="17"/>
    </row>
    <row r="42" spans="1:9">
      <c r="A42" s="45"/>
      <c r="B42" s="39" t="s">
        <v>32</v>
      </c>
      <c r="C42" s="40"/>
      <c r="D42" s="19">
        <f>D43</f>
        <v>20000</v>
      </c>
      <c r="E42" s="19">
        <f t="shared" ref="E42:H42" si="20">E43</f>
        <v>20000</v>
      </c>
      <c r="F42" s="19">
        <f t="shared" si="20"/>
        <v>0</v>
      </c>
      <c r="G42" s="19">
        <f t="shared" si="20"/>
        <v>0</v>
      </c>
      <c r="H42" s="19">
        <f t="shared" si="20"/>
        <v>0</v>
      </c>
      <c r="I42" s="17"/>
    </row>
    <row r="43" spans="1:9">
      <c r="A43" s="45"/>
      <c r="B43" s="44" t="s">
        <v>116</v>
      </c>
      <c r="C43" s="40">
        <v>70</v>
      </c>
      <c r="D43" s="19">
        <v>20000</v>
      </c>
      <c r="E43" s="19">
        <v>20000</v>
      </c>
      <c r="F43" s="20"/>
      <c r="G43" s="19"/>
      <c r="H43" s="19"/>
      <c r="I43" s="17"/>
    </row>
    <row r="44" spans="1:9" ht="54" customHeight="1">
      <c r="A44" s="45"/>
      <c r="B44" s="64" t="s">
        <v>92</v>
      </c>
      <c r="C44" s="40"/>
      <c r="D44" s="19">
        <f>D45</f>
        <v>144</v>
      </c>
      <c r="E44" s="19">
        <f t="shared" ref="E44:H44" si="21">E45</f>
        <v>144</v>
      </c>
      <c r="F44" s="19">
        <f t="shared" si="21"/>
        <v>0</v>
      </c>
      <c r="G44" s="19">
        <f t="shared" si="21"/>
        <v>1400</v>
      </c>
      <c r="H44" s="19">
        <f t="shared" si="21"/>
        <v>1400</v>
      </c>
      <c r="I44" s="17"/>
    </row>
    <row r="45" spans="1:9">
      <c r="A45" s="45"/>
      <c r="B45" s="45" t="s">
        <v>32</v>
      </c>
      <c r="C45" s="40" t="s">
        <v>37</v>
      </c>
      <c r="D45" s="19">
        <f>D46</f>
        <v>144</v>
      </c>
      <c r="E45" s="19">
        <f t="shared" ref="E45:H45" si="22">E46</f>
        <v>144</v>
      </c>
      <c r="F45" s="19">
        <f t="shared" si="22"/>
        <v>0</v>
      </c>
      <c r="G45" s="19">
        <f t="shared" si="22"/>
        <v>1400</v>
      </c>
      <c r="H45" s="19">
        <f t="shared" si="22"/>
        <v>1400</v>
      </c>
      <c r="I45" s="17"/>
    </row>
    <row r="46" spans="1:9" ht="21" customHeight="1">
      <c r="A46" s="45"/>
      <c r="B46" s="57" t="s">
        <v>41</v>
      </c>
      <c r="C46" s="40" t="s">
        <v>42</v>
      </c>
      <c r="D46" s="19">
        <f>D47+D48+D49</f>
        <v>144</v>
      </c>
      <c r="E46" s="19">
        <f t="shared" ref="E46:F46" si="23">E47+E48+E49</f>
        <v>144</v>
      </c>
      <c r="F46" s="19">
        <f t="shared" si="23"/>
        <v>0</v>
      </c>
      <c r="G46" s="19">
        <v>1400</v>
      </c>
      <c r="H46" s="19">
        <v>1400</v>
      </c>
      <c r="I46" s="17"/>
    </row>
    <row r="47" spans="1:9" ht="18.75" customHeight="1">
      <c r="A47" s="45"/>
      <c r="B47" s="57" t="s">
        <v>38</v>
      </c>
      <c r="C47" s="40" t="s">
        <v>43</v>
      </c>
      <c r="D47" s="19">
        <v>19</v>
      </c>
      <c r="E47" s="19">
        <v>19</v>
      </c>
      <c r="F47" s="19">
        <v>0</v>
      </c>
      <c r="G47" s="19">
        <v>0</v>
      </c>
      <c r="H47" s="19">
        <v>0</v>
      </c>
      <c r="I47" s="17"/>
    </row>
    <row r="48" spans="1:9" ht="15.75" customHeight="1">
      <c r="A48" s="45"/>
      <c r="B48" s="57" t="s">
        <v>39</v>
      </c>
      <c r="C48" s="40" t="s">
        <v>44</v>
      </c>
      <c r="D48" s="19">
        <v>122</v>
      </c>
      <c r="E48" s="19">
        <v>122</v>
      </c>
      <c r="F48" s="19">
        <v>0</v>
      </c>
      <c r="G48" s="19">
        <v>0</v>
      </c>
      <c r="H48" s="19">
        <v>0</v>
      </c>
      <c r="I48" s="17"/>
    </row>
    <row r="49" spans="1:9" ht="15.75" customHeight="1">
      <c r="A49" s="45"/>
      <c r="B49" s="57" t="s">
        <v>40</v>
      </c>
      <c r="C49" s="40" t="s">
        <v>45</v>
      </c>
      <c r="D49" s="19">
        <v>3</v>
      </c>
      <c r="E49" s="19">
        <v>3</v>
      </c>
      <c r="F49" s="19">
        <v>0</v>
      </c>
      <c r="G49" s="19">
        <v>0</v>
      </c>
      <c r="H49" s="19">
        <v>0</v>
      </c>
      <c r="I49" s="17"/>
    </row>
    <row r="50" spans="1:9" ht="34.5" customHeight="1">
      <c r="A50" s="58"/>
      <c r="B50" s="86" t="s">
        <v>123</v>
      </c>
      <c r="C50" s="87">
        <v>61.02</v>
      </c>
      <c r="D50" s="34">
        <f>D51</f>
        <v>25</v>
      </c>
      <c r="E50" s="34">
        <f t="shared" ref="E50:H50" si="24">E51</f>
        <v>25</v>
      </c>
      <c r="F50" s="34">
        <f t="shared" si="24"/>
        <v>0</v>
      </c>
      <c r="G50" s="34">
        <f t="shared" si="24"/>
        <v>0</v>
      </c>
      <c r="H50" s="34">
        <f t="shared" si="24"/>
        <v>0</v>
      </c>
      <c r="I50" s="17"/>
    </row>
    <row r="51" spans="1:9" ht="30" customHeight="1">
      <c r="A51" s="45"/>
      <c r="B51" s="84" t="s">
        <v>121</v>
      </c>
      <c r="C51" s="85" t="s">
        <v>122</v>
      </c>
      <c r="D51" s="19">
        <f>D52</f>
        <v>25</v>
      </c>
      <c r="E51" s="19">
        <f t="shared" ref="E51:H51" si="25">E52</f>
        <v>25</v>
      </c>
      <c r="F51" s="19">
        <f t="shared" si="25"/>
        <v>0</v>
      </c>
      <c r="G51" s="19">
        <f t="shared" si="25"/>
        <v>0</v>
      </c>
      <c r="H51" s="19">
        <f t="shared" si="25"/>
        <v>0</v>
      </c>
      <c r="I51" s="17"/>
    </row>
    <row r="52" spans="1:9" ht="15.75" customHeight="1">
      <c r="A52" s="45"/>
      <c r="B52" s="45" t="s">
        <v>32</v>
      </c>
      <c r="C52" s="40"/>
      <c r="D52" s="19">
        <f>D53</f>
        <v>25</v>
      </c>
      <c r="E52" s="19">
        <f t="shared" ref="E52:H52" si="26">E53</f>
        <v>25</v>
      </c>
      <c r="F52" s="19">
        <f t="shared" si="26"/>
        <v>0</v>
      </c>
      <c r="G52" s="19">
        <f t="shared" si="26"/>
        <v>0</v>
      </c>
      <c r="H52" s="19">
        <f t="shared" si="26"/>
        <v>0</v>
      </c>
      <c r="I52" s="17"/>
    </row>
    <row r="53" spans="1:9" ht="15.75" customHeight="1">
      <c r="A53" s="45"/>
      <c r="B53" s="44" t="s">
        <v>116</v>
      </c>
      <c r="C53" s="40">
        <v>70</v>
      </c>
      <c r="D53" s="19">
        <v>25</v>
      </c>
      <c r="E53" s="19">
        <v>25</v>
      </c>
      <c r="F53" s="19">
        <v>0</v>
      </c>
      <c r="G53" s="19">
        <v>0</v>
      </c>
      <c r="H53" s="19">
        <v>0</v>
      </c>
      <c r="I53" s="17"/>
    </row>
    <row r="54" spans="1:9" ht="15.75" customHeight="1">
      <c r="A54" s="58"/>
      <c r="B54" s="62" t="s">
        <v>130</v>
      </c>
      <c r="C54" s="63" t="s">
        <v>50</v>
      </c>
      <c r="D54" s="34">
        <f>D55+D60</f>
        <v>7018</v>
      </c>
      <c r="E54" s="34">
        <f>E55+E60</f>
        <v>70</v>
      </c>
      <c r="F54" s="34">
        <f>F55+F60</f>
        <v>6948</v>
      </c>
      <c r="G54" s="34">
        <f>G55+G60</f>
        <v>0</v>
      </c>
      <c r="H54" s="34">
        <f>H55+H60</f>
        <v>0</v>
      </c>
      <c r="I54" s="17"/>
    </row>
    <row r="55" spans="1:9" ht="27" customHeight="1">
      <c r="A55" s="45"/>
      <c r="B55" s="65" t="s">
        <v>51</v>
      </c>
      <c r="C55" s="33" t="s">
        <v>52</v>
      </c>
      <c r="D55" s="20">
        <f>D56</f>
        <v>70</v>
      </c>
      <c r="E55" s="20">
        <f t="shared" ref="E55:H55" si="27">E56</f>
        <v>70</v>
      </c>
      <c r="F55" s="20">
        <f t="shared" si="27"/>
        <v>0</v>
      </c>
      <c r="G55" s="20">
        <f t="shared" si="27"/>
        <v>0</v>
      </c>
      <c r="H55" s="20">
        <f t="shared" si="27"/>
        <v>0</v>
      </c>
    </row>
    <row r="56" spans="1:9" ht="17.25" customHeight="1">
      <c r="A56" s="45"/>
      <c r="B56" s="60" t="s">
        <v>28</v>
      </c>
      <c r="C56" s="40"/>
      <c r="D56" s="19">
        <f>D57</f>
        <v>70</v>
      </c>
      <c r="E56" s="19">
        <f t="shared" ref="E56:H56" si="28">E57</f>
        <v>70</v>
      </c>
      <c r="F56" s="19">
        <f t="shared" si="28"/>
        <v>0</v>
      </c>
      <c r="G56" s="19">
        <f t="shared" si="28"/>
        <v>0</v>
      </c>
      <c r="H56" s="19">
        <f t="shared" si="28"/>
        <v>0</v>
      </c>
    </row>
    <row r="57" spans="1:9">
      <c r="A57" s="45"/>
      <c r="B57" s="44" t="s">
        <v>91</v>
      </c>
      <c r="C57" s="40">
        <v>20</v>
      </c>
      <c r="D57" s="19">
        <v>70</v>
      </c>
      <c r="E57" s="19">
        <v>70</v>
      </c>
      <c r="F57" s="20">
        <v>0</v>
      </c>
      <c r="G57" s="20">
        <v>0</v>
      </c>
      <c r="H57" s="20">
        <v>0</v>
      </c>
      <c r="I57" s="23"/>
    </row>
    <row r="58" spans="1:9" hidden="1">
      <c r="A58" s="45"/>
      <c r="B58" s="39" t="s">
        <v>32</v>
      </c>
      <c r="C58" s="40"/>
      <c r="D58" s="19"/>
      <c r="E58" s="19"/>
      <c r="F58" s="20"/>
      <c r="G58" s="19"/>
      <c r="H58" s="19"/>
    </row>
    <row r="59" spans="1:9" ht="17.25" hidden="1" customHeight="1">
      <c r="A59" s="45"/>
      <c r="B59" s="44" t="s">
        <v>46</v>
      </c>
      <c r="C59" s="40">
        <v>70</v>
      </c>
      <c r="D59" s="19"/>
      <c r="E59" s="19"/>
      <c r="F59" s="20"/>
      <c r="G59" s="19"/>
      <c r="H59" s="19"/>
    </row>
    <row r="60" spans="1:9" ht="27" customHeight="1">
      <c r="A60" s="45"/>
      <c r="B60" s="65" t="s">
        <v>53</v>
      </c>
      <c r="C60" s="40" t="s">
        <v>54</v>
      </c>
      <c r="D60" s="20">
        <f>D61</f>
        <v>6948</v>
      </c>
      <c r="E60" s="20">
        <v>0</v>
      </c>
      <c r="F60" s="20">
        <f t="shared" ref="F60:H60" si="29">F61</f>
        <v>6948</v>
      </c>
      <c r="G60" s="20">
        <f t="shared" si="29"/>
        <v>0</v>
      </c>
      <c r="H60" s="20">
        <f t="shared" si="29"/>
        <v>0</v>
      </c>
    </row>
    <row r="61" spans="1:9" ht="14.25" customHeight="1">
      <c r="A61" s="45"/>
      <c r="B61" s="60" t="s">
        <v>28</v>
      </c>
      <c r="C61" s="40"/>
      <c r="D61" s="19">
        <f>D62</f>
        <v>6948</v>
      </c>
      <c r="E61" s="19">
        <v>0</v>
      </c>
      <c r="F61" s="19">
        <f t="shared" ref="F61:H61" si="30">F62</f>
        <v>6948</v>
      </c>
      <c r="G61" s="19">
        <f t="shared" si="30"/>
        <v>0</v>
      </c>
      <c r="H61" s="19">
        <f t="shared" si="30"/>
        <v>0</v>
      </c>
    </row>
    <row r="62" spans="1:9">
      <c r="A62" s="57"/>
      <c r="B62" s="57" t="s">
        <v>55</v>
      </c>
      <c r="C62" s="40" t="s">
        <v>56</v>
      </c>
      <c r="D62" s="19">
        <v>6948</v>
      </c>
      <c r="E62" s="19">
        <v>0</v>
      </c>
      <c r="F62" s="19">
        <v>6948</v>
      </c>
      <c r="G62" s="19">
        <v>0</v>
      </c>
      <c r="H62" s="19">
        <v>0</v>
      </c>
    </row>
    <row r="63" spans="1:9" ht="13.5" customHeight="1">
      <c r="A63" s="58"/>
      <c r="B63" s="62" t="s">
        <v>86</v>
      </c>
      <c r="C63" s="63" t="s">
        <v>95</v>
      </c>
      <c r="D63" s="34">
        <f>D64</f>
        <v>940</v>
      </c>
      <c r="E63" s="34">
        <f t="shared" ref="E63:H63" si="31">E64</f>
        <v>940</v>
      </c>
      <c r="F63" s="34">
        <f t="shared" si="31"/>
        <v>0</v>
      </c>
      <c r="G63" s="34">
        <f t="shared" si="31"/>
        <v>0</v>
      </c>
      <c r="H63" s="34">
        <f t="shared" si="31"/>
        <v>0</v>
      </c>
    </row>
    <row r="64" spans="1:9" ht="15" customHeight="1">
      <c r="A64" s="45"/>
      <c r="B64" s="39" t="s">
        <v>57</v>
      </c>
      <c r="C64" s="40" t="s">
        <v>58</v>
      </c>
      <c r="D64" s="20">
        <f>D65+D68</f>
        <v>940</v>
      </c>
      <c r="E64" s="20">
        <f t="shared" ref="E64:H64" si="32">E65+E68</f>
        <v>940</v>
      </c>
      <c r="F64" s="20">
        <f t="shared" si="32"/>
        <v>0</v>
      </c>
      <c r="G64" s="20">
        <f t="shared" si="32"/>
        <v>0</v>
      </c>
      <c r="H64" s="20">
        <f t="shared" si="32"/>
        <v>0</v>
      </c>
    </row>
    <row r="65" spans="1:9">
      <c r="A65" s="45"/>
      <c r="B65" s="60" t="s">
        <v>28</v>
      </c>
      <c r="C65" s="40"/>
      <c r="D65" s="20">
        <f>D66</f>
        <v>847</v>
      </c>
      <c r="E65" s="20">
        <f t="shared" ref="E65:H66" si="33">E66</f>
        <v>847</v>
      </c>
      <c r="F65" s="20">
        <f t="shared" si="33"/>
        <v>0</v>
      </c>
      <c r="G65" s="20">
        <f t="shared" si="33"/>
        <v>0</v>
      </c>
      <c r="H65" s="20">
        <f t="shared" si="33"/>
        <v>0</v>
      </c>
    </row>
    <row r="66" spans="1:9">
      <c r="A66" s="45"/>
      <c r="B66" s="44" t="s">
        <v>94</v>
      </c>
      <c r="C66" s="33" t="s">
        <v>59</v>
      </c>
      <c r="D66" s="19">
        <f>D67</f>
        <v>847</v>
      </c>
      <c r="E66" s="19">
        <f t="shared" si="33"/>
        <v>847</v>
      </c>
      <c r="F66" s="19">
        <f t="shared" si="33"/>
        <v>0</v>
      </c>
      <c r="G66" s="19">
        <f t="shared" si="33"/>
        <v>0</v>
      </c>
      <c r="H66" s="19">
        <f t="shared" si="33"/>
        <v>0</v>
      </c>
    </row>
    <row r="67" spans="1:9">
      <c r="A67" s="45"/>
      <c r="B67" s="44" t="s">
        <v>60</v>
      </c>
      <c r="C67" s="33" t="s">
        <v>61</v>
      </c>
      <c r="D67" s="19">
        <f>260+150+247+205-16+2-1</f>
        <v>847</v>
      </c>
      <c r="E67" s="19">
        <f>260+150+247+190</f>
        <v>847</v>
      </c>
      <c r="F67" s="20"/>
      <c r="G67" s="19"/>
      <c r="H67" s="19"/>
    </row>
    <row r="68" spans="1:9">
      <c r="A68" s="45"/>
      <c r="B68" s="39" t="s">
        <v>32</v>
      </c>
      <c r="C68" s="40"/>
      <c r="D68" s="19">
        <f>D69</f>
        <v>93</v>
      </c>
      <c r="E68" s="19">
        <f t="shared" ref="E68:H68" si="34">E69</f>
        <v>93</v>
      </c>
      <c r="F68" s="19">
        <f t="shared" si="34"/>
        <v>0</v>
      </c>
      <c r="G68" s="19">
        <f t="shared" si="34"/>
        <v>0</v>
      </c>
      <c r="H68" s="19">
        <f t="shared" si="34"/>
        <v>0</v>
      </c>
    </row>
    <row r="69" spans="1:9">
      <c r="A69" s="45"/>
      <c r="B69" s="44" t="s">
        <v>49</v>
      </c>
      <c r="C69" s="40" t="s">
        <v>33</v>
      </c>
      <c r="D69" s="19">
        <f>63+30</f>
        <v>93</v>
      </c>
      <c r="E69" s="19">
        <f>63+30</f>
        <v>93</v>
      </c>
      <c r="F69" s="20"/>
      <c r="G69" s="19"/>
      <c r="H69" s="19"/>
    </row>
    <row r="70" spans="1:9">
      <c r="A70" s="58"/>
      <c r="B70" s="66" t="s">
        <v>87</v>
      </c>
      <c r="C70" s="63" t="s">
        <v>63</v>
      </c>
      <c r="D70" s="34">
        <f>D71+D79+D90+D93+D96</f>
        <v>871</v>
      </c>
      <c r="E70" s="34">
        <f t="shared" ref="E70:H70" si="35">E71+E79+E90+E93+E96</f>
        <v>871</v>
      </c>
      <c r="F70" s="34">
        <f t="shared" si="35"/>
        <v>0</v>
      </c>
      <c r="G70" s="34">
        <f t="shared" si="35"/>
        <v>0</v>
      </c>
      <c r="H70" s="34">
        <f t="shared" si="35"/>
        <v>0</v>
      </c>
    </row>
    <row r="71" spans="1:9" ht="23.25" customHeight="1">
      <c r="A71" s="67"/>
      <c r="B71" s="68" t="s">
        <v>64</v>
      </c>
      <c r="C71" s="98" t="s">
        <v>132</v>
      </c>
      <c r="D71" s="20">
        <f>D72+D77</f>
        <v>224</v>
      </c>
      <c r="E71" s="20">
        <f>E72+E77</f>
        <v>224</v>
      </c>
      <c r="F71" s="20">
        <f t="shared" ref="F71:H71" si="36">F72+F77</f>
        <v>0</v>
      </c>
      <c r="G71" s="20">
        <f t="shared" si="36"/>
        <v>0</v>
      </c>
      <c r="H71" s="20">
        <f t="shared" si="36"/>
        <v>0</v>
      </c>
    </row>
    <row r="72" spans="1:9" ht="26.25" hidden="1" customHeight="1">
      <c r="A72" s="45"/>
      <c r="B72" s="60" t="s">
        <v>28</v>
      </c>
      <c r="C72" s="40"/>
      <c r="D72" s="20"/>
      <c r="E72" s="20"/>
      <c r="F72" s="20"/>
      <c r="G72" s="20"/>
      <c r="H72" s="20"/>
    </row>
    <row r="73" spans="1:9" hidden="1">
      <c r="A73" s="45"/>
      <c r="B73" s="44" t="s">
        <v>29</v>
      </c>
      <c r="C73" s="40">
        <v>1</v>
      </c>
      <c r="D73" s="19"/>
      <c r="E73" s="19"/>
      <c r="F73" s="20"/>
      <c r="G73" s="20"/>
      <c r="H73" s="20"/>
      <c r="I73" s="23"/>
    </row>
    <row r="74" spans="1:9" hidden="1">
      <c r="A74" s="45"/>
      <c r="B74" s="44" t="s">
        <v>48</v>
      </c>
      <c r="C74" s="40" t="s">
        <v>47</v>
      </c>
      <c r="D74" s="19"/>
      <c r="E74" s="19"/>
      <c r="F74" s="20"/>
      <c r="G74" s="20"/>
      <c r="H74" s="20"/>
    </row>
    <row r="75" spans="1:9" hidden="1">
      <c r="A75" s="45"/>
      <c r="B75" s="44" t="s">
        <v>30</v>
      </c>
      <c r="C75" s="40">
        <v>10</v>
      </c>
      <c r="D75" s="19"/>
      <c r="E75" s="19"/>
      <c r="F75" s="20"/>
      <c r="G75" s="19"/>
      <c r="H75" s="19"/>
    </row>
    <row r="76" spans="1:9" hidden="1">
      <c r="A76" s="45"/>
      <c r="B76" s="44" t="s">
        <v>31</v>
      </c>
      <c r="C76" s="40">
        <v>20</v>
      </c>
      <c r="D76" s="19"/>
      <c r="E76" s="19"/>
      <c r="F76" s="20"/>
      <c r="G76" s="19"/>
      <c r="H76" s="19"/>
    </row>
    <row r="77" spans="1:9" ht="14.25" customHeight="1">
      <c r="A77" s="45"/>
      <c r="B77" s="39" t="s">
        <v>32</v>
      </c>
      <c r="C77" s="40"/>
      <c r="D77" s="19">
        <f>D78</f>
        <v>224</v>
      </c>
      <c r="E77" s="19">
        <f t="shared" ref="E77:H77" si="37">E78</f>
        <v>224</v>
      </c>
      <c r="F77" s="19">
        <f t="shared" si="37"/>
        <v>0</v>
      </c>
      <c r="G77" s="19">
        <f t="shared" si="37"/>
        <v>0</v>
      </c>
      <c r="H77" s="19">
        <f t="shared" si="37"/>
        <v>0</v>
      </c>
    </row>
    <row r="78" spans="1:9" ht="13.5" customHeight="1">
      <c r="A78" s="57"/>
      <c r="B78" s="44" t="s">
        <v>34</v>
      </c>
      <c r="C78" s="40" t="s">
        <v>35</v>
      </c>
      <c r="D78" s="19">
        <v>224</v>
      </c>
      <c r="E78" s="19">
        <v>224</v>
      </c>
      <c r="F78" s="20">
        <v>0</v>
      </c>
      <c r="G78" s="19">
        <v>0</v>
      </c>
      <c r="H78" s="19">
        <v>0</v>
      </c>
    </row>
    <row r="79" spans="1:9" ht="33.75" customHeight="1">
      <c r="A79" s="67"/>
      <c r="B79" s="65" t="s">
        <v>65</v>
      </c>
      <c r="C79" s="98" t="s">
        <v>131</v>
      </c>
      <c r="D79" s="20">
        <f>D80</f>
        <v>100</v>
      </c>
      <c r="E79" s="20">
        <v>100</v>
      </c>
      <c r="F79" s="20">
        <f t="shared" ref="F79:H80" si="38">F80</f>
        <v>0</v>
      </c>
      <c r="G79" s="20">
        <f t="shared" si="38"/>
        <v>0</v>
      </c>
      <c r="H79" s="20">
        <f t="shared" si="38"/>
        <v>0</v>
      </c>
    </row>
    <row r="80" spans="1:9" ht="14.25" customHeight="1">
      <c r="A80" s="45"/>
      <c r="B80" s="39" t="s">
        <v>32</v>
      </c>
      <c r="C80" s="40"/>
      <c r="D80" s="19">
        <f>D81</f>
        <v>100</v>
      </c>
      <c r="E80" s="19">
        <v>100</v>
      </c>
      <c r="F80" s="19">
        <f t="shared" si="38"/>
        <v>0</v>
      </c>
      <c r="G80" s="19">
        <f t="shared" si="38"/>
        <v>0</v>
      </c>
      <c r="H80" s="19">
        <f t="shared" si="38"/>
        <v>0</v>
      </c>
    </row>
    <row r="81" spans="1:9" ht="12.75" customHeight="1">
      <c r="A81" s="45"/>
      <c r="B81" s="44" t="s">
        <v>34</v>
      </c>
      <c r="C81" s="40" t="s">
        <v>35</v>
      </c>
      <c r="D81" s="19">
        <v>100</v>
      </c>
      <c r="E81" s="19">
        <v>100</v>
      </c>
      <c r="F81" s="19">
        <v>0</v>
      </c>
      <c r="G81" s="19">
        <v>0</v>
      </c>
      <c r="H81" s="19">
        <v>0</v>
      </c>
    </row>
    <row r="82" spans="1:9" ht="15.75" hidden="1" customHeight="1">
      <c r="A82" s="45"/>
      <c r="B82" s="65" t="s">
        <v>66</v>
      </c>
      <c r="C82" s="40" t="s">
        <v>67</v>
      </c>
      <c r="D82" s="20"/>
      <c r="E82" s="20"/>
      <c r="F82" s="20"/>
      <c r="G82" s="19"/>
      <c r="H82" s="19"/>
    </row>
    <row r="83" spans="1:9" ht="16.5" hidden="1" customHeight="1">
      <c r="A83" s="45"/>
      <c r="B83" s="60" t="s">
        <v>28</v>
      </c>
      <c r="C83" s="40"/>
      <c r="D83" s="20"/>
      <c r="E83" s="20"/>
      <c r="F83" s="20"/>
      <c r="G83" s="19"/>
      <c r="H83" s="19"/>
    </row>
    <row r="84" spans="1:9" hidden="1">
      <c r="A84" s="45"/>
      <c r="B84" s="44" t="s">
        <v>29</v>
      </c>
      <c r="C84" s="40">
        <v>1</v>
      </c>
      <c r="D84" s="19"/>
      <c r="E84" s="19"/>
      <c r="F84" s="20"/>
      <c r="G84" s="20"/>
      <c r="H84" s="20"/>
      <c r="I84" s="23"/>
    </row>
    <row r="85" spans="1:9" hidden="1">
      <c r="A85" s="45"/>
      <c r="B85" s="44" t="s">
        <v>48</v>
      </c>
      <c r="C85" s="40" t="s">
        <v>47</v>
      </c>
      <c r="D85" s="19"/>
      <c r="E85" s="19"/>
      <c r="F85" s="20"/>
      <c r="G85" s="20"/>
      <c r="H85" s="20"/>
    </row>
    <row r="86" spans="1:9" hidden="1">
      <c r="A86" s="45"/>
      <c r="B86" s="44" t="s">
        <v>30</v>
      </c>
      <c r="C86" s="40">
        <v>10</v>
      </c>
      <c r="D86" s="19"/>
      <c r="E86" s="19"/>
      <c r="F86" s="20"/>
      <c r="G86" s="19"/>
      <c r="H86" s="19"/>
    </row>
    <row r="87" spans="1:9" hidden="1">
      <c r="A87" s="45"/>
      <c r="B87" s="44" t="s">
        <v>31</v>
      </c>
      <c r="C87" s="40">
        <v>20</v>
      </c>
      <c r="D87" s="19"/>
      <c r="E87" s="19"/>
      <c r="F87" s="20"/>
      <c r="G87" s="19"/>
      <c r="H87" s="19"/>
    </row>
    <row r="88" spans="1:9" ht="16.5" hidden="1" customHeight="1">
      <c r="A88" s="45"/>
      <c r="B88" s="39" t="s">
        <v>32</v>
      </c>
      <c r="C88" s="40"/>
      <c r="D88" s="19"/>
      <c r="E88" s="19"/>
      <c r="F88" s="20"/>
      <c r="G88" s="19"/>
      <c r="H88" s="19"/>
    </row>
    <row r="89" spans="1:9" ht="12" hidden="1" customHeight="1">
      <c r="A89" s="45"/>
      <c r="B89" s="44" t="s">
        <v>34</v>
      </c>
      <c r="C89" s="40" t="s">
        <v>35</v>
      </c>
      <c r="D89" s="19"/>
      <c r="E89" s="19"/>
      <c r="F89" s="20"/>
      <c r="G89" s="19"/>
      <c r="H89" s="19"/>
    </row>
    <row r="90" spans="1:9" ht="13.5" customHeight="1">
      <c r="A90" s="45"/>
      <c r="B90" s="39" t="s">
        <v>96</v>
      </c>
      <c r="C90" s="40" t="s">
        <v>97</v>
      </c>
      <c r="D90" s="20">
        <f>D91</f>
        <v>500</v>
      </c>
      <c r="E90" s="20">
        <f>E91</f>
        <v>500</v>
      </c>
      <c r="F90" s="20">
        <f t="shared" ref="F90:H91" si="39">F91</f>
        <v>0</v>
      </c>
      <c r="G90" s="20">
        <f t="shared" si="39"/>
        <v>0</v>
      </c>
      <c r="H90" s="20">
        <f t="shared" si="39"/>
        <v>0</v>
      </c>
    </row>
    <row r="91" spans="1:9">
      <c r="A91" s="45"/>
      <c r="B91" s="60" t="s">
        <v>28</v>
      </c>
      <c r="C91" s="40"/>
      <c r="D91" s="19">
        <f>D92</f>
        <v>500</v>
      </c>
      <c r="E91" s="19">
        <f>E92</f>
        <v>500</v>
      </c>
      <c r="F91" s="19">
        <f t="shared" si="39"/>
        <v>0</v>
      </c>
      <c r="G91" s="19">
        <f t="shared" si="39"/>
        <v>0</v>
      </c>
      <c r="H91" s="19">
        <f t="shared" si="39"/>
        <v>0</v>
      </c>
    </row>
    <row r="92" spans="1:9">
      <c r="A92" s="45"/>
      <c r="B92" s="44" t="s">
        <v>114</v>
      </c>
      <c r="C92" s="40" t="s">
        <v>98</v>
      </c>
      <c r="D92" s="19">
        <v>500</v>
      </c>
      <c r="E92" s="19">
        <v>500</v>
      </c>
      <c r="F92" s="20">
        <v>0</v>
      </c>
      <c r="G92" s="20">
        <v>0</v>
      </c>
      <c r="H92" s="20">
        <v>0</v>
      </c>
    </row>
    <row r="93" spans="1:9" ht="25.5">
      <c r="A93" s="45"/>
      <c r="B93" s="65" t="s">
        <v>68</v>
      </c>
      <c r="C93" s="40" t="s">
        <v>69</v>
      </c>
      <c r="D93" s="20">
        <f>D94</f>
        <v>31</v>
      </c>
      <c r="E93" s="20">
        <f>E94</f>
        <v>31</v>
      </c>
      <c r="F93" s="20">
        <f t="shared" ref="F93:H94" si="40">F94</f>
        <v>0</v>
      </c>
      <c r="G93" s="20">
        <f t="shared" si="40"/>
        <v>0</v>
      </c>
      <c r="H93" s="20">
        <f t="shared" si="40"/>
        <v>0</v>
      </c>
    </row>
    <row r="94" spans="1:9" ht="14.25" customHeight="1">
      <c r="A94" s="45"/>
      <c r="B94" s="39" t="s">
        <v>32</v>
      </c>
      <c r="C94" s="40"/>
      <c r="D94" s="19">
        <f>D95</f>
        <v>31</v>
      </c>
      <c r="E94" s="19">
        <f>E95</f>
        <v>31</v>
      </c>
      <c r="F94" s="19">
        <f t="shared" si="40"/>
        <v>0</v>
      </c>
      <c r="G94" s="19">
        <f t="shared" si="40"/>
        <v>0</v>
      </c>
      <c r="H94" s="19">
        <f t="shared" si="40"/>
        <v>0</v>
      </c>
    </row>
    <row r="95" spans="1:9" ht="18" customHeight="1">
      <c r="A95" s="45"/>
      <c r="B95" s="44" t="s">
        <v>34</v>
      </c>
      <c r="C95" s="40" t="s">
        <v>35</v>
      </c>
      <c r="D95" s="19">
        <v>31</v>
      </c>
      <c r="E95" s="19">
        <v>31</v>
      </c>
      <c r="F95" s="20">
        <v>0</v>
      </c>
      <c r="G95" s="31">
        <v>0</v>
      </c>
      <c r="H95" s="31">
        <v>0</v>
      </c>
    </row>
    <row r="96" spans="1:9" ht="18" customHeight="1">
      <c r="A96" s="45"/>
      <c r="B96" s="39" t="s">
        <v>103</v>
      </c>
      <c r="C96" s="33" t="s">
        <v>104</v>
      </c>
      <c r="D96" s="20">
        <f>D97</f>
        <v>16</v>
      </c>
      <c r="E96" s="20">
        <f t="shared" ref="E96:H96" si="41">E97</f>
        <v>16</v>
      </c>
      <c r="F96" s="20">
        <f t="shared" si="41"/>
        <v>0</v>
      </c>
      <c r="G96" s="20">
        <f t="shared" si="41"/>
        <v>0</v>
      </c>
      <c r="H96" s="20">
        <f t="shared" si="41"/>
        <v>0</v>
      </c>
    </row>
    <row r="97" spans="1:9" ht="18" customHeight="1">
      <c r="A97" s="45"/>
      <c r="B97" s="39" t="s">
        <v>32</v>
      </c>
      <c r="C97" s="40"/>
      <c r="D97" s="19">
        <f>D98</f>
        <v>16</v>
      </c>
      <c r="E97" s="19">
        <f t="shared" ref="E97:H97" si="42">E98</f>
        <v>16</v>
      </c>
      <c r="F97" s="19">
        <f t="shared" si="42"/>
        <v>0</v>
      </c>
      <c r="G97" s="19">
        <f t="shared" si="42"/>
        <v>0</v>
      </c>
      <c r="H97" s="19">
        <f t="shared" si="42"/>
        <v>0</v>
      </c>
    </row>
    <row r="98" spans="1:9" ht="18" customHeight="1">
      <c r="A98" s="45"/>
      <c r="B98" s="44" t="s">
        <v>34</v>
      </c>
      <c r="C98" s="40" t="s">
        <v>35</v>
      </c>
      <c r="D98" s="19">
        <v>16</v>
      </c>
      <c r="E98" s="19">
        <v>16</v>
      </c>
      <c r="F98" s="20">
        <v>0</v>
      </c>
      <c r="G98" s="31">
        <v>0</v>
      </c>
      <c r="H98" s="31">
        <v>0</v>
      </c>
    </row>
    <row r="99" spans="1:9" ht="21.75" customHeight="1">
      <c r="A99" s="58"/>
      <c r="B99" s="62" t="s">
        <v>119</v>
      </c>
      <c r="C99" s="63">
        <v>68.02</v>
      </c>
      <c r="D99" s="34">
        <f>D100+D103+D106</f>
        <v>133</v>
      </c>
      <c r="E99" s="34">
        <f>E100+E103+E106</f>
        <v>133</v>
      </c>
      <c r="F99" s="34">
        <f t="shared" ref="F99:H99" si="43">F100+F103+F106</f>
        <v>0</v>
      </c>
      <c r="G99" s="34">
        <f t="shared" si="43"/>
        <v>0</v>
      </c>
      <c r="H99" s="34">
        <f t="shared" si="43"/>
        <v>0</v>
      </c>
    </row>
    <row r="100" spans="1:9" ht="41.25" customHeight="1">
      <c r="A100" s="45"/>
      <c r="B100" s="65" t="s">
        <v>70</v>
      </c>
      <c r="C100" s="40" t="s">
        <v>71</v>
      </c>
      <c r="D100" s="20">
        <f>D101</f>
        <v>83</v>
      </c>
      <c r="E100" s="20">
        <f>E101</f>
        <v>83</v>
      </c>
      <c r="F100" s="20">
        <f t="shared" ref="F100:H101" si="44">F101</f>
        <v>0</v>
      </c>
      <c r="G100" s="20">
        <f t="shared" si="44"/>
        <v>0</v>
      </c>
      <c r="H100" s="20">
        <f t="shared" si="44"/>
        <v>0</v>
      </c>
    </row>
    <row r="101" spans="1:9" ht="14.25" customHeight="1">
      <c r="A101" s="45"/>
      <c r="B101" s="39" t="s">
        <v>32</v>
      </c>
      <c r="C101" s="40"/>
      <c r="D101" s="19">
        <f>D102</f>
        <v>83</v>
      </c>
      <c r="E101" s="19">
        <f>E102</f>
        <v>83</v>
      </c>
      <c r="F101" s="19">
        <f t="shared" si="44"/>
        <v>0</v>
      </c>
      <c r="G101" s="19">
        <f t="shared" si="44"/>
        <v>0</v>
      </c>
      <c r="H101" s="19">
        <f t="shared" si="44"/>
        <v>0</v>
      </c>
    </row>
    <row r="102" spans="1:9" ht="18" customHeight="1">
      <c r="A102" s="45"/>
      <c r="B102" s="44" t="s">
        <v>46</v>
      </c>
      <c r="C102" s="40">
        <v>70</v>
      </c>
      <c r="D102" s="19">
        <v>83</v>
      </c>
      <c r="E102" s="19">
        <v>83</v>
      </c>
      <c r="F102" s="20">
        <v>0</v>
      </c>
      <c r="G102" s="20">
        <v>0</v>
      </c>
      <c r="H102" s="20">
        <v>0</v>
      </c>
      <c r="I102" s="23"/>
    </row>
    <row r="103" spans="1:9" ht="31.5" customHeight="1">
      <c r="A103" s="45"/>
      <c r="B103" s="65" t="s">
        <v>72</v>
      </c>
      <c r="C103" s="40" t="s">
        <v>73</v>
      </c>
      <c r="D103" s="20">
        <f>D104</f>
        <v>10</v>
      </c>
      <c r="E103" s="20">
        <f t="shared" ref="E103:H104" si="45">E104</f>
        <v>10</v>
      </c>
      <c r="F103" s="20">
        <f t="shared" si="45"/>
        <v>0</v>
      </c>
      <c r="G103" s="20">
        <f t="shared" si="45"/>
        <v>0</v>
      </c>
      <c r="H103" s="20">
        <f t="shared" si="45"/>
        <v>0</v>
      </c>
    </row>
    <row r="104" spans="1:9" ht="15" customHeight="1">
      <c r="A104" s="45"/>
      <c r="B104" s="39" t="s">
        <v>32</v>
      </c>
      <c r="C104" s="40"/>
      <c r="D104" s="19">
        <f>D105</f>
        <v>10</v>
      </c>
      <c r="E104" s="19">
        <f t="shared" si="45"/>
        <v>10</v>
      </c>
      <c r="F104" s="19">
        <f t="shared" si="45"/>
        <v>0</v>
      </c>
      <c r="G104" s="19">
        <f t="shared" si="45"/>
        <v>0</v>
      </c>
      <c r="H104" s="19">
        <f t="shared" si="45"/>
        <v>0</v>
      </c>
    </row>
    <row r="105" spans="1:9">
      <c r="A105" s="45"/>
      <c r="B105" s="44" t="s">
        <v>34</v>
      </c>
      <c r="C105" s="40" t="s">
        <v>35</v>
      </c>
      <c r="D105" s="19">
        <v>10</v>
      </c>
      <c r="E105" s="19">
        <v>10</v>
      </c>
      <c r="F105" s="20">
        <v>0</v>
      </c>
      <c r="G105" s="20">
        <v>0</v>
      </c>
      <c r="H105" s="20">
        <v>0</v>
      </c>
    </row>
    <row r="106" spans="1:9" ht="14.25" customHeight="1">
      <c r="A106" s="45"/>
      <c r="B106" s="65" t="s">
        <v>74</v>
      </c>
      <c r="C106" s="40" t="s">
        <v>73</v>
      </c>
      <c r="D106" s="20">
        <f>D107</f>
        <v>40</v>
      </c>
      <c r="E106" s="20">
        <v>40</v>
      </c>
      <c r="F106" s="20">
        <v>0</v>
      </c>
      <c r="G106" s="20">
        <v>0</v>
      </c>
      <c r="H106" s="20">
        <v>0</v>
      </c>
    </row>
    <row r="107" spans="1:9" ht="14.25" customHeight="1">
      <c r="A107" s="45"/>
      <c r="B107" s="60" t="s">
        <v>28</v>
      </c>
      <c r="C107" s="40"/>
      <c r="D107" s="19">
        <f>D108</f>
        <v>40</v>
      </c>
      <c r="E107" s="19">
        <v>40</v>
      </c>
      <c r="F107" s="20">
        <v>0</v>
      </c>
      <c r="G107" s="19">
        <v>0</v>
      </c>
      <c r="H107" s="19">
        <v>0</v>
      </c>
    </row>
    <row r="108" spans="1:9" ht="15" customHeight="1">
      <c r="A108" s="45"/>
      <c r="B108" s="44" t="s">
        <v>99</v>
      </c>
      <c r="C108" s="40" t="s">
        <v>62</v>
      </c>
      <c r="D108" s="19">
        <v>40</v>
      </c>
      <c r="E108" s="19">
        <v>40</v>
      </c>
      <c r="F108" s="20">
        <v>0</v>
      </c>
      <c r="G108" s="19">
        <v>0</v>
      </c>
      <c r="H108" s="19">
        <v>0</v>
      </c>
    </row>
    <row r="109" spans="1:9" ht="34.5" customHeight="1">
      <c r="A109" s="58"/>
      <c r="B109" s="66" t="s">
        <v>120</v>
      </c>
      <c r="C109" s="63">
        <v>70.02</v>
      </c>
      <c r="D109" s="34">
        <f>D110+D113</f>
        <v>135</v>
      </c>
      <c r="E109" s="34">
        <f>E110+E113</f>
        <v>135</v>
      </c>
      <c r="F109" s="34">
        <f t="shared" ref="F109:H109" si="46">F110</f>
        <v>0</v>
      </c>
      <c r="G109" s="34">
        <f t="shared" si="46"/>
        <v>0</v>
      </c>
      <c r="H109" s="34">
        <f t="shared" si="46"/>
        <v>0</v>
      </c>
    </row>
    <row r="110" spans="1:9" ht="32.25" customHeight="1">
      <c r="A110" s="45"/>
      <c r="B110" s="65" t="s">
        <v>75</v>
      </c>
      <c r="C110" s="33" t="s">
        <v>76</v>
      </c>
      <c r="D110" s="20">
        <f>D111</f>
        <v>92</v>
      </c>
      <c r="E110" s="20">
        <f>E111</f>
        <v>92</v>
      </c>
      <c r="F110" s="20">
        <v>0</v>
      </c>
      <c r="G110" s="19">
        <v>0</v>
      </c>
      <c r="H110" s="19">
        <v>0</v>
      </c>
    </row>
    <row r="111" spans="1:9">
      <c r="A111" s="45"/>
      <c r="B111" s="60" t="s">
        <v>28</v>
      </c>
      <c r="C111" s="40"/>
      <c r="D111" s="20">
        <f>D112</f>
        <v>92</v>
      </c>
      <c r="E111" s="20">
        <f>E112</f>
        <v>92</v>
      </c>
      <c r="F111" s="20">
        <v>0</v>
      </c>
      <c r="G111" s="20">
        <v>0</v>
      </c>
      <c r="H111" s="20">
        <v>0</v>
      </c>
    </row>
    <row r="112" spans="1:9">
      <c r="A112" s="45"/>
      <c r="B112" s="44" t="s">
        <v>91</v>
      </c>
      <c r="C112" s="40">
        <v>20</v>
      </c>
      <c r="D112" s="19">
        <v>92</v>
      </c>
      <c r="E112" s="19">
        <v>92</v>
      </c>
      <c r="F112" s="20">
        <v>0</v>
      </c>
      <c r="G112" s="19">
        <v>0</v>
      </c>
      <c r="H112" s="19">
        <v>0</v>
      </c>
    </row>
    <row r="113" spans="1:9">
      <c r="A113" s="45"/>
      <c r="B113" s="39" t="s">
        <v>32</v>
      </c>
      <c r="C113" s="40"/>
      <c r="D113" s="20">
        <f>D114</f>
        <v>43</v>
      </c>
      <c r="E113" s="20">
        <f>E114</f>
        <v>43</v>
      </c>
      <c r="F113" s="20">
        <v>0</v>
      </c>
      <c r="G113" s="19">
        <v>0</v>
      </c>
      <c r="H113" s="19">
        <v>0</v>
      </c>
      <c r="I113" s="6">
        <v>1700</v>
      </c>
    </row>
    <row r="114" spans="1:9" ht="17.25" customHeight="1">
      <c r="A114" s="45"/>
      <c r="B114" s="44" t="s">
        <v>46</v>
      </c>
      <c r="C114" s="40">
        <v>70</v>
      </c>
      <c r="D114" s="19">
        <v>43</v>
      </c>
      <c r="E114" s="19">
        <v>43</v>
      </c>
      <c r="F114" s="20">
        <v>0</v>
      </c>
      <c r="G114" s="19">
        <v>0</v>
      </c>
      <c r="H114" s="19">
        <v>0</v>
      </c>
    </row>
    <row r="115" spans="1:9" ht="18.75" customHeight="1">
      <c r="A115" s="58"/>
      <c r="B115" s="62" t="s">
        <v>77</v>
      </c>
      <c r="C115" s="63">
        <v>84.02</v>
      </c>
      <c r="D115" s="34">
        <f>E115</f>
        <v>33033.21</v>
      </c>
      <c r="E115" s="34">
        <f>E116</f>
        <v>33033.21</v>
      </c>
      <c r="F115" s="34">
        <f t="shared" ref="F115:H115" si="47">F116</f>
        <v>0</v>
      </c>
      <c r="G115" s="34">
        <f t="shared" si="47"/>
        <v>0</v>
      </c>
      <c r="H115" s="34">
        <f t="shared" si="47"/>
        <v>0</v>
      </c>
    </row>
    <row r="116" spans="1:9" ht="14.25" customHeight="1">
      <c r="A116" s="67"/>
      <c r="B116" s="39" t="s">
        <v>78</v>
      </c>
      <c r="C116" s="40" t="s">
        <v>79</v>
      </c>
      <c r="D116" s="20">
        <f t="shared" ref="D116:D120" si="48">E116</f>
        <v>33033.21</v>
      </c>
      <c r="E116" s="20">
        <f>E117+E119</f>
        <v>33033.21</v>
      </c>
      <c r="F116" s="20">
        <v>0</v>
      </c>
      <c r="G116" s="20">
        <v>0</v>
      </c>
      <c r="H116" s="20">
        <v>0</v>
      </c>
    </row>
    <row r="117" spans="1:9" ht="16.5" hidden="1" customHeight="1">
      <c r="A117" s="45"/>
      <c r="B117" s="60" t="s">
        <v>28</v>
      </c>
      <c r="C117" s="40"/>
      <c r="D117" s="20">
        <f t="shared" si="48"/>
        <v>0</v>
      </c>
      <c r="E117" s="20"/>
      <c r="F117" s="20"/>
      <c r="G117" s="20"/>
      <c r="H117" s="20"/>
    </row>
    <row r="118" spans="1:9" ht="14.25" hidden="1" customHeight="1">
      <c r="A118" s="45"/>
      <c r="B118" s="44" t="s">
        <v>91</v>
      </c>
      <c r="C118" s="40">
        <v>20</v>
      </c>
      <c r="D118" s="20">
        <f t="shared" si="48"/>
        <v>0</v>
      </c>
      <c r="E118" s="19"/>
      <c r="F118" s="20"/>
      <c r="G118" s="19"/>
      <c r="H118" s="19"/>
    </row>
    <row r="119" spans="1:9" ht="13.5" customHeight="1">
      <c r="A119" s="45"/>
      <c r="B119" s="39" t="s">
        <v>32</v>
      </c>
      <c r="C119" s="33"/>
      <c r="D119" s="19">
        <f t="shared" si="48"/>
        <v>33033.21</v>
      </c>
      <c r="E119" s="19">
        <f>E120</f>
        <v>33033.21</v>
      </c>
      <c r="F119" s="20">
        <v>0</v>
      </c>
      <c r="G119" s="19">
        <v>0</v>
      </c>
      <c r="H119" s="19">
        <v>0</v>
      </c>
    </row>
    <row r="120" spans="1:9" ht="18.75" customHeight="1">
      <c r="A120" s="45"/>
      <c r="B120" s="44" t="s">
        <v>80</v>
      </c>
      <c r="C120" s="40"/>
      <c r="D120" s="19">
        <f t="shared" si="48"/>
        <v>33033.21</v>
      </c>
      <c r="E120" s="19">
        <f>E23+26+16+65+84+41-20000</f>
        <v>33033.21</v>
      </c>
      <c r="F120" s="20">
        <v>0</v>
      </c>
      <c r="G120" s="19">
        <v>0</v>
      </c>
      <c r="H120" s="19">
        <v>0</v>
      </c>
    </row>
    <row r="121" spans="1:9" ht="24" customHeight="1">
      <c r="A121" s="69"/>
      <c r="B121" s="70" t="s">
        <v>81</v>
      </c>
      <c r="C121" s="71"/>
      <c r="D121" s="22">
        <f>D11-D28</f>
        <v>-257</v>
      </c>
      <c r="E121" s="22">
        <f>E11-E28</f>
        <v>-257</v>
      </c>
      <c r="F121" s="22">
        <f t="shared" ref="F121:H121" si="49">F11-F28</f>
        <v>0</v>
      </c>
      <c r="G121" s="22">
        <f t="shared" si="49"/>
        <v>0</v>
      </c>
      <c r="H121" s="22">
        <f t="shared" si="49"/>
        <v>0</v>
      </c>
    </row>
    <row r="122" spans="1:9" ht="17.25" customHeight="1" thickBot="1">
      <c r="A122" s="21"/>
      <c r="B122" s="25"/>
      <c r="C122" s="25"/>
      <c r="D122" s="32"/>
      <c r="E122" s="32"/>
      <c r="F122" s="80"/>
      <c r="G122" s="80"/>
      <c r="H122" s="80"/>
    </row>
    <row r="123" spans="1:9" ht="22.5" customHeight="1" thickBot="1">
      <c r="A123" s="24"/>
      <c r="B123" s="26" t="s">
        <v>82</v>
      </c>
      <c r="C123" s="29">
        <f>232+C125</f>
        <v>257</v>
      </c>
      <c r="D123" s="32"/>
      <c r="E123" s="32"/>
      <c r="F123" s="74"/>
      <c r="G123" s="74"/>
      <c r="H123" s="74"/>
    </row>
    <row r="124" spans="1:9" ht="22.5" customHeight="1">
      <c r="A124" s="24"/>
      <c r="B124" s="27"/>
      <c r="C124" s="30"/>
      <c r="D124" s="32"/>
      <c r="E124" s="32"/>
      <c r="F124" s="74"/>
      <c r="G124" s="74"/>
      <c r="H124" s="74"/>
    </row>
    <row r="125" spans="1:9" ht="28.5" customHeight="1">
      <c r="A125" s="24"/>
      <c r="B125" s="89" t="s">
        <v>123</v>
      </c>
      <c r="C125" s="90">
        <f>C126</f>
        <v>25</v>
      </c>
      <c r="D125" s="32"/>
      <c r="E125" s="32"/>
      <c r="F125" s="74"/>
      <c r="G125" s="74"/>
      <c r="H125" s="74"/>
    </row>
    <row r="126" spans="1:9" ht="27" customHeight="1">
      <c r="A126" s="24"/>
      <c r="B126" s="91" t="s">
        <v>121</v>
      </c>
      <c r="C126" s="90">
        <v>25</v>
      </c>
      <c r="D126" s="32"/>
      <c r="E126" s="32"/>
      <c r="F126" s="74"/>
      <c r="G126" s="74"/>
      <c r="H126" s="74"/>
    </row>
    <row r="127" spans="1:9" ht="77.25" customHeight="1">
      <c r="A127" s="24"/>
      <c r="B127" s="88" t="s">
        <v>124</v>
      </c>
      <c r="C127" s="90">
        <v>25</v>
      </c>
      <c r="D127" s="32"/>
      <c r="E127" s="32"/>
      <c r="F127" s="74"/>
      <c r="G127" s="74"/>
      <c r="H127" s="74"/>
    </row>
    <row r="128" spans="1:9" ht="19.5" customHeight="1">
      <c r="A128" s="24"/>
      <c r="B128" s="62" t="s">
        <v>77</v>
      </c>
      <c r="C128" s="90">
        <f>C130+C131+C132+C133+C134</f>
        <v>232</v>
      </c>
      <c r="D128" s="24"/>
      <c r="E128" s="24"/>
      <c r="F128" s="5"/>
      <c r="G128" s="5"/>
      <c r="H128" s="5"/>
    </row>
    <row r="129" spans="1:8" ht="19.5" customHeight="1">
      <c r="A129" s="24"/>
      <c r="B129" s="68" t="s">
        <v>129</v>
      </c>
      <c r="C129" s="93">
        <f>C128</f>
        <v>232</v>
      </c>
      <c r="D129" s="24"/>
      <c r="E129" s="24"/>
      <c r="F129" s="5"/>
      <c r="G129" s="5"/>
      <c r="H129" s="5"/>
    </row>
    <row r="130" spans="1:8" ht="110.25">
      <c r="A130" s="24"/>
      <c r="B130" s="72" t="s">
        <v>125</v>
      </c>
      <c r="C130" s="73">
        <v>26</v>
      </c>
      <c r="D130" s="5"/>
      <c r="E130" s="5"/>
      <c r="F130" s="5"/>
      <c r="G130" s="5"/>
      <c r="H130" s="5"/>
    </row>
    <row r="131" spans="1:8" ht="84" customHeight="1">
      <c r="A131" s="24"/>
      <c r="B131" s="72" t="s">
        <v>126</v>
      </c>
      <c r="C131" s="73">
        <v>16</v>
      </c>
      <c r="D131" s="5"/>
      <c r="E131" s="5"/>
      <c r="F131" s="5"/>
      <c r="G131" s="5"/>
      <c r="H131" s="5"/>
    </row>
    <row r="132" spans="1:8" ht="94.5">
      <c r="B132" s="72" t="s">
        <v>127</v>
      </c>
      <c r="C132" s="73">
        <v>65</v>
      </c>
      <c r="F132" s="5"/>
      <c r="G132" s="5"/>
      <c r="H132" s="5"/>
    </row>
    <row r="133" spans="1:8" ht="78.75">
      <c r="B133" s="72" t="s">
        <v>128</v>
      </c>
      <c r="C133" s="73">
        <v>84</v>
      </c>
      <c r="F133" s="5"/>
      <c r="G133" s="5"/>
      <c r="H133" s="5"/>
    </row>
    <row r="134" spans="1:8" ht="78.75">
      <c r="B134" s="72" t="s">
        <v>105</v>
      </c>
      <c r="C134" s="73">
        <v>41</v>
      </c>
    </row>
  </sheetData>
  <mergeCells count="8">
    <mergeCell ref="B2:C2"/>
    <mergeCell ref="A5:H5"/>
    <mergeCell ref="A6:H6"/>
    <mergeCell ref="B7:H7"/>
    <mergeCell ref="A9:A10"/>
    <mergeCell ref="D9:F9"/>
    <mergeCell ref="G9:H9"/>
    <mergeCell ref="B4:F4"/>
  </mergeCells>
  <pageMargins left="0.39" right="0.16" top="0.27" bottom="0.24" header="0.17" footer="0.2"/>
  <pageSetup paperSize="9" orientation="portrait" r:id="rId1"/>
  <headerFooter alignWithMargins="0"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A1 RESTRANSA </vt:lpstr>
      <vt:lpstr>'A1 RESTRANSA 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2019-08-23T05:11:26Z</cp:lastPrinted>
  <dcterms:created xsi:type="dcterms:W3CDTF">2019-08-13T05:33:03Z</dcterms:created>
  <dcterms:modified xsi:type="dcterms:W3CDTF">2019-08-23T07:13:24Z</dcterms:modified>
</cp:coreProperties>
</file>