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7400" windowHeight="12435" tabRatio="838"/>
  </bookViews>
  <sheets>
    <sheet name="24.04.2019" sheetId="37" r:id="rId1"/>
    <sheet name="Sheet1" sheetId="30" r:id="rId2"/>
  </sheets>
  <definedNames>
    <definedName name="_xlnm.Database" localSheetId="0">#REF!</definedName>
    <definedName name="_xlnm.Database">#REF!</definedName>
    <definedName name="_xlnm.Print_Titles" localSheetId="0">'24.04.2019'!$18:$22</definedName>
  </definedNames>
  <calcPr calcId="125725"/>
</workbook>
</file>

<file path=xl/calcChain.xml><?xml version="1.0" encoding="utf-8"?>
<calcChain xmlns="http://schemas.openxmlformats.org/spreadsheetml/2006/main">
  <c r="C1436" i="37"/>
  <c r="C1437"/>
  <c r="I2079" l="1"/>
  <c r="H2079"/>
  <c r="G2079"/>
  <c r="F2079"/>
  <c r="E2079"/>
  <c r="D2079"/>
  <c r="I2080"/>
  <c r="H2080"/>
  <c r="G2080"/>
  <c r="F2080"/>
  <c r="E2080"/>
  <c r="D2080"/>
  <c r="C2081"/>
  <c r="C2082"/>
  <c r="I2081"/>
  <c r="H2081"/>
  <c r="G2081"/>
  <c r="F2081"/>
  <c r="E2081"/>
  <c r="D2081"/>
  <c r="I2082"/>
  <c r="H2082"/>
  <c r="G2082"/>
  <c r="F2082"/>
  <c r="E2082"/>
  <c r="D2082"/>
  <c r="I2083"/>
  <c r="H2083"/>
  <c r="G2083"/>
  <c r="F2083"/>
  <c r="E2083"/>
  <c r="D2083"/>
  <c r="I2084"/>
  <c r="H2084"/>
  <c r="G2084"/>
  <c r="F2084"/>
  <c r="E2084"/>
  <c r="D2084"/>
  <c r="I2075"/>
  <c r="H2075"/>
  <c r="G2075"/>
  <c r="F2075"/>
  <c r="E2075"/>
  <c r="D2075"/>
  <c r="I2076"/>
  <c r="H2076"/>
  <c r="G2076"/>
  <c r="F2076"/>
  <c r="E2076"/>
  <c r="I2058"/>
  <c r="H2058"/>
  <c r="G2058"/>
  <c r="F2058"/>
  <c r="E2058"/>
  <c r="D2058"/>
  <c r="I2059"/>
  <c r="H2059"/>
  <c r="G2059"/>
  <c r="F2059"/>
  <c r="E2059"/>
  <c r="D2059"/>
  <c r="C2060"/>
  <c r="C2061"/>
  <c r="I2060"/>
  <c r="H2060"/>
  <c r="G2060"/>
  <c r="F2060"/>
  <c r="E2060"/>
  <c r="D2060"/>
  <c r="I2061"/>
  <c r="H2061"/>
  <c r="G2061"/>
  <c r="F2061"/>
  <c r="E2061"/>
  <c r="D2061"/>
  <c r="I2066"/>
  <c r="H2066"/>
  <c r="G2066"/>
  <c r="F2066"/>
  <c r="E2066"/>
  <c r="D2066"/>
  <c r="I2067"/>
  <c r="H2067"/>
  <c r="G2067"/>
  <c r="F2067"/>
  <c r="E2067"/>
  <c r="D2067"/>
  <c r="I2062"/>
  <c r="H2062"/>
  <c r="G2062"/>
  <c r="F2062"/>
  <c r="E2062"/>
  <c r="D2062"/>
  <c r="I2063"/>
  <c r="H2063"/>
  <c r="G2063"/>
  <c r="F2063"/>
  <c r="E2063"/>
  <c r="D2063"/>
  <c r="I2052"/>
  <c r="H2052"/>
  <c r="G2052"/>
  <c r="F2052"/>
  <c r="E2052"/>
  <c r="D2052"/>
  <c r="I2053"/>
  <c r="H2053"/>
  <c r="G2053"/>
  <c r="F2053"/>
  <c r="E2053"/>
  <c r="D2053"/>
  <c r="I2039"/>
  <c r="H2039"/>
  <c r="G2039"/>
  <c r="F2039"/>
  <c r="E2039"/>
  <c r="D2039"/>
  <c r="H2040"/>
  <c r="G2040"/>
  <c r="F2040"/>
  <c r="E2040"/>
  <c r="D2040"/>
  <c r="C2041"/>
  <c r="C2042"/>
  <c r="I2041"/>
  <c r="H2041"/>
  <c r="G2041"/>
  <c r="F2041"/>
  <c r="E2041"/>
  <c r="I2042"/>
  <c r="H2042"/>
  <c r="G2042"/>
  <c r="F2042"/>
  <c r="D2041"/>
  <c r="E2042"/>
  <c r="D2042"/>
  <c r="I2043"/>
  <c r="H2043"/>
  <c r="G2043"/>
  <c r="F2043"/>
  <c r="E2043"/>
  <c r="D2043"/>
  <c r="H2044"/>
  <c r="G2044"/>
  <c r="F2044"/>
  <c r="E2044"/>
  <c r="D2044"/>
  <c r="I2034"/>
  <c r="H2034"/>
  <c r="G2034"/>
  <c r="F2034"/>
  <c r="E2034"/>
  <c r="D2034"/>
  <c r="I2035"/>
  <c r="H2035"/>
  <c r="G2035"/>
  <c r="F2035"/>
  <c r="E2035"/>
  <c r="D2035"/>
  <c r="I2026"/>
  <c r="H2026"/>
  <c r="G2026"/>
  <c r="F2026"/>
  <c r="E2026"/>
  <c r="D2026"/>
  <c r="I2027"/>
  <c r="H2027"/>
  <c r="G2027"/>
  <c r="F2027"/>
  <c r="E2027"/>
  <c r="D2027"/>
  <c r="I290" l="1"/>
  <c r="H290"/>
  <c r="G290"/>
  <c r="F290"/>
  <c r="I291"/>
  <c r="H291"/>
  <c r="G291"/>
  <c r="F291"/>
  <c r="D290"/>
  <c r="D291"/>
  <c r="C294"/>
  <c r="C295"/>
  <c r="C292"/>
  <c r="C293"/>
  <c r="E290" l="1"/>
  <c r="C290" s="1"/>
  <c r="E291"/>
  <c r="I1956"/>
  <c r="H1956"/>
  <c r="G1956"/>
  <c r="F1956"/>
  <c r="I1957"/>
  <c r="H1957"/>
  <c r="G1957"/>
  <c r="F1957"/>
  <c r="E1957"/>
  <c r="D1956"/>
  <c r="D1957"/>
  <c r="I1970"/>
  <c r="H1970"/>
  <c r="G1970"/>
  <c r="F1970"/>
  <c r="E1970"/>
  <c r="I1971"/>
  <c r="H1971"/>
  <c r="G1971"/>
  <c r="F1971"/>
  <c r="E1971"/>
  <c r="D1970"/>
  <c r="D1971"/>
  <c r="I255"/>
  <c r="F255"/>
  <c r="I256"/>
  <c r="H256"/>
  <c r="G256"/>
  <c r="F256"/>
  <c r="E255"/>
  <c r="E256"/>
  <c r="I301"/>
  <c r="I299" s="1"/>
  <c r="I303"/>
  <c r="H303"/>
  <c r="H301" s="1"/>
  <c r="H299" s="1"/>
  <c r="G303"/>
  <c r="G301" s="1"/>
  <c r="G299" s="1"/>
  <c r="F303"/>
  <c r="F301" s="1"/>
  <c r="F299" s="1"/>
  <c r="E303"/>
  <c r="E301" s="1"/>
  <c r="I304"/>
  <c r="I302" s="1"/>
  <c r="H304"/>
  <c r="H302" s="1"/>
  <c r="G304"/>
  <c r="G302" s="1"/>
  <c r="F304"/>
  <c r="F302" s="1"/>
  <c r="F300" s="1"/>
  <c r="E304"/>
  <c r="E302" s="1"/>
  <c r="E300" s="1"/>
  <c r="D303"/>
  <c r="D301" s="1"/>
  <c r="D299" s="1"/>
  <c r="D304"/>
  <c r="C311"/>
  <c r="C312"/>
  <c r="C309"/>
  <c r="C310"/>
  <c r="C307"/>
  <c r="C308"/>
  <c r="C305"/>
  <c r="C306"/>
  <c r="C291" l="1"/>
  <c r="C304"/>
  <c r="D302"/>
  <c r="D300" s="1"/>
  <c r="G300"/>
  <c r="H300"/>
  <c r="E299"/>
  <c r="C299" s="1"/>
  <c r="I300"/>
  <c r="C301"/>
  <c r="C303"/>
  <c r="C302" l="1"/>
  <c r="C300"/>
  <c r="C1972" l="1"/>
  <c r="C1973"/>
  <c r="I1964"/>
  <c r="H1964"/>
  <c r="G1964"/>
  <c r="F1964"/>
  <c r="I1965"/>
  <c r="H1965"/>
  <c r="G1965"/>
  <c r="F1965"/>
  <c r="E1964"/>
  <c r="D1964"/>
  <c r="D1965"/>
  <c r="E1965"/>
  <c r="C1966"/>
  <c r="C1967"/>
  <c r="I1934"/>
  <c r="H1934"/>
  <c r="G1934"/>
  <c r="F1934"/>
  <c r="E1934"/>
  <c r="I1935"/>
  <c r="H1935"/>
  <c r="G1935"/>
  <c r="F1935"/>
  <c r="D1934"/>
  <c r="E1935"/>
  <c r="D1935"/>
  <c r="C1940"/>
  <c r="I1938"/>
  <c r="H1938"/>
  <c r="G1938"/>
  <c r="F1938"/>
  <c r="E1938"/>
  <c r="I1939"/>
  <c r="H1939"/>
  <c r="G1939"/>
  <c r="F1939"/>
  <c r="E1939"/>
  <c r="D1938"/>
  <c r="D1939"/>
  <c r="C1941"/>
  <c r="C1936"/>
  <c r="C1937"/>
  <c r="I1909"/>
  <c r="H1909"/>
  <c r="G1909"/>
  <c r="F1909"/>
  <c r="D1909"/>
  <c r="I1910"/>
  <c r="H1910"/>
  <c r="G1910"/>
  <c r="F1910"/>
  <c r="E1910"/>
  <c r="D1910"/>
  <c r="C1915"/>
  <c r="C1916"/>
  <c r="C1917"/>
  <c r="C1918"/>
  <c r="I1901"/>
  <c r="H1901"/>
  <c r="G1901"/>
  <c r="F1901"/>
  <c r="E1901"/>
  <c r="I1902"/>
  <c r="H1902"/>
  <c r="G1902"/>
  <c r="F1902"/>
  <c r="E1902"/>
  <c r="D1901"/>
  <c r="D1902"/>
  <c r="I1876"/>
  <c r="H1876"/>
  <c r="G1876"/>
  <c r="F1876"/>
  <c r="I1877"/>
  <c r="H1877"/>
  <c r="G1877"/>
  <c r="F1877"/>
  <c r="E1877"/>
  <c r="D1876"/>
  <c r="D1877"/>
  <c r="I1866"/>
  <c r="H1866"/>
  <c r="G1866"/>
  <c r="F1866"/>
  <c r="I1867"/>
  <c r="H1867"/>
  <c r="G1867"/>
  <c r="F1867"/>
  <c r="E1867"/>
  <c r="D1867"/>
  <c r="C1870"/>
  <c r="C1871"/>
  <c r="D1868"/>
  <c r="D1866" s="1"/>
  <c r="E1868"/>
  <c r="E1866" s="1"/>
  <c r="C1869"/>
  <c r="H1880"/>
  <c r="G1880"/>
  <c r="F1880"/>
  <c r="E1880"/>
  <c r="I1881"/>
  <c r="H1881"/>
  <c r="G1881"/>
  <c r="F1881"/>
  <c r="E1881"/>
  <c r="C1884"/>
  <c r="C1885"/>
  <c r="C1886"/>
  <c r="C1887"/>
  <c r="C1888"/>
  <c r="C1889"/>
  <c r="I1860"/>
  <c r="I1861"/>
  <c r="C1858"/>
  <c r="C1859"/>
  <c r="I1848"/>
  <c r="H1848"/>
  <c r="G1848"/>
  <c r="F1848"/>
  <c r="E1848"/>
  <c r="I1849"/>
  <c r="H1849"/>
  <c r="G1849"/>
  <c r="F1849"/>
  <c r="E1849"/>
  <c r="D1848"/>
  <c r="C1854"/>
  <c r="C1855"/>
  <c r="D1849"/>
  <c r="H1832"/>
  <c r="G1832"/>
  <c r="F1832"/>
  <c r="E1832"/>
  <c r="H1833"/>
  <c r="G1833"/>
  <c r="F1833"/>
  <c r="E1833"/>
  <c r="D1832"/>
  <c r="D1833"/>
  <c r="I1842"/>
  <c r="H1842"/>
  <c r="G1842"/>
  <c r="F1842"/>
  <c r="E1842"/>
  <c r="I1843"/>
  <c r="H1843"/>
  <c r="G1843"/>
  <c r="F1843"/>
  <c r="E1843"/>
  <c r="D1842"/>
  <c r="D1843"/>
  <c r="C1844"/>
  <c r="C1845"/>
  <c r="C1836"/>
  <c r="C1837"/>
  <c r="H1689"/>
  <c r="G1689"/>
  <c r="F1689"/>
  <c r="E1689"/>
  <c r="C1729"/>
  <c r="C1730"/>
  <c r="C1731"/>
  <c r="C1732"/>
  <c r="C1733"/>
  <c r="C1734"/>
  <c r="C1735"/>
  <c r="C1728"/>
  <c r="H1671"/>
  <c r="G1671"/>
  <c r="F1671"/>
  <c r="H1672"/>
  <c r="G1672"/>
  <c r="F1672"/>
  <c r="D1672"/>
  <c r="C1675"/>
  <c r="C1676"/>
  <c r="I1613"/>
  <c r="H1613"/>
  <c r="G1613"/>
  <c r="F1613"/>
  <c r="E1613"/>
  <c r="I1614"/>
  <c r="H1614"/>
  <c r="G1614"/>
  <c r="F1614"/>
  <c r="E1614"/>
  <c r="D1613"/>
  <c r="D1614"/>
  <c r="C1640"/>
  <c r="C1641"/>
  <c r="C1642"/>
  <c r="C1643"/>
  <c r="C1644"/>
  <c r="C1645"/>
  <c r="C1646"/>
  <c r="C1639"/>
  <c r="I1574"/>
  <c r="H1574"/>
  <c r="G1574"/>
  <c r="F1574"/>
  <c r="E1574"/>
  <c r="I1575"/>
  <c r="H1575"/>
  <c r="G1575"/>
  <c r="F1575"/>
  <c r="E1575"/>
  <c r="H1551"/>
  <c r="G1551"/>
  <c r="F1551"/>
  <c r="H1552"/>
  <c r="G1552"/>
  <c r="F1552"/>
  <c r="E1551"/>
  <c r="D1551"/>
  <c r="E1552"/>
  <c r="D1552"/>
  <c r="C1555"/>
  <c r="C1556"/>
  <c r="C1557"/>
  <c r="I1547"/>
  <c r="H1547"/>
  <c r="G1547"/>
  <c r="F1547"/>
  <c r="E1547"/>
  <c r="I1548"/>
  <c r="H1548"/>
  <c r="G1548"/>
  <c r="F1548"/>
  <c r="E1548"/>
  <c r="D1547"/>
  <c r="D1548"/>
  <c r="I1533"/>
  <c r="H1533"/>
  <c r="G1533"/>
  <c r="F1533"/>
  <c r="E1533"/>
  <c r="I1534"/>
  <c r="H1534"/>
  <c r="G1534"/>
  <c r="F1534"/>
  <c r="E1534"/>
  <c r="D1533"/>
  <c r="D1534"/>
  <c r="I1514"/>
  <c r="H1514"/>
  <c r="G1514"/>
  <c r="F1514"/>
  <c r="E1513"/>
  <c r="E1514"/>
  <c r="D1514"/>
  <c r="C1524"/>
  <c r="C1525"/>
  <c r="C1526"/>
  <c r="C1527"/>
  <c r="C1528"/>
  <c r="C1529"/>
  <c r="C1530"/>
  <c r="C1531"/>
  <c r="C1532"/>
  <c r="C1523"/>
  <c r="H1485"/>
  <c r="G1485"/>
  <c r="F1485"/>
  <c r="E1485"/>
  <c r="I1486"/>
  <c r="H1486"/>
  <c r="G1486"/>
  <c r="F1486"/>
  <c r="E1486"/>
  <c r="D1486"/>
  <c r="C1512"/>
  <c r="C1511"/>
  <c r="C1510"/>
  <c r="C1509"/>
  <c r="C1508"/>
  <c r="C1507"/>
  <c r="H1449"/>
  <c r="G1449"/>
  <c r="F1449"/>
  <c r="H1450"/>
  <c r="G1450"/>
  <c r="F1450"/>
  <c r="E1450"/>
  <c r="D1450"/>
  <c r="C1468"/>
  <c r="C1469"/>
  <c r="C1470"/>
  <c r="C1471"/>
  <c r="C1472"/>
  <c r="C1473"/>
  <c r="C1474"/>
  <c r="C1475"/>
  <c r="C1476"/>
  <c r="C1477"/>
  <c r="C1478"/>
  <c r="C1479"/>
  <c r="C1480"/>
  <c r="C1481"/>
  <c r="C1482"/>
  <c r="C1483"/>
  <c r="C1484"/>
  <c r="C1467"/>
  <c r="H1412"/>
  <c r="G1412"/>
  <c r="F1412"/>
  <c r="E1412"/>
  <c r="H1413"/>
  <c r="G1413"/>
  <c r="F1413"/>
  <c r="E1413"/>
  <c r="D1413"/>
  <c r="C1433"/>
  <c r="C1432"/>
  <c r="I1355"/>
  <c r="I1353" s="1"/>
  <c r="H1355"/>
  <c r="H1353" s="1"/>
  <c r="G1355"/>
  <c r="G1353" s="1"/>
  <c r="F1355"/>
  <c r="F1353" s="1"/>
  <c r="E1355"/>
  <c r="E1353" s="1"/>
  <c r="I1356"/>
  <c r="I1354" s="1"/>
  <c r="H1356"/>
  <c r="H1354" s="1"/>
  <c r="G1356"/>
  <c r="G1354" s="1"/>
  <c r="F1356"/>
  <c r="F1354" s="1"/>
  <c r="E1356"/>
  <c r="E1354" s="1"/>
  <c r="D1355"/>
  <c r="D1353" s="1"/>
  <c r="D1356"/>
  <c r="D1354" s="1"/>
  <c r="C1376"/>
  <c r="C1377"/>
  <c r="C1378"/>
  <c r="C1379"/>
  <c r="C1380"/>
  <c r="C1381"/>
  <c r="C1382"/>
  <c r="C1375"/>
  <c r="I1342"/>
  <c r="I1340" s="1"/>
  <c r="H1342"/>
  <c r="H1340" s="1"/>
  <c r="G1342"/>
  <c r="G1340" s="1"/>
  <c r="F1342"/>
  <c r="F1340" s="1"/>
  <c r="E1342"/>
  <c r="E1340" s="1"/>
  <c r="I1343"/>
  <c r="I1341" s="1"/>
  <c r="H1343"/>
  <c r="H1341" s="1"/>
  <c r="G1343"/>
  <c r="G1341" s="1"/>
  <c r="F1343"/>
  <c r="F1341" s="1"/>
  <c r="E1343"/>
  <c r="E1341" s="1"/>
  <c r="D1342"/>
  <c r="D1340" s="1"/>
  <c r="D1343"/>
  <c r="C1344"/>
  <c r="C1345"/>
  <c r="C1938" l="1"/>
  <c r="C1964"/>
  <c r="C1965"/>
  <c r="C1939"/>
  <c r="C1868"/>
  <c r="C1842"/>
  <c r="C1843"/>
  <c r="C1342"/>
  <c r="C1343"/>
  <c r="D1341"/>
  <c r="C1341" s="1"/>
  <c r="C1340"/>
  <c r="I1330"/>
  <c r="H1330"/>
  <c r="G1330"/>
  <c r="F1330"/>
  <c r="E1330"/>
  <c r="I1331"/>
  <c r="H1331"/>
  <c r="G1331"/>
  <c r="F1331"/>
  <c r="E1331"/>
  <c r="C1334"/>
  <c r="C1335"/>
  <c r="C1336"/>
  <c r="C1337"/>
  <c r="C1338"/>
  <c r="C1339"/>
  <c r="I1261"/>
  <c r="H1261"/>
  <c r="G1261"/>
  <c r="F1261"/>
  <c r="I1262"/>
  <c r="H1262"/>
  <c r="G1262"/>
  <c r="F1262"/>
  <c r="E1262"/>
  <c r="D1261"/>
  <c r="D1262"/>
  <c r="E1304"/>
  <c r="I1293"/>
  <c r="H1293"/>
  <c r="G1293"/>
  <c r="F1293"/>
  <c r="I1294"/>
  <c r="H1294"/>
  <c r="G1294"/>
  <c r="F1294"/>
  <c r="D1293"/>
  <c r="E1294"/>
  <c r="D1294"/>
  <c r="I1315"/>
  <c r="H1315"/>
  <c r="G1315"/>
  <c r="F1315"/>
  <c r="E1315"/>
  <c r="I1316"/>
  <c r="H1316"/>
  <c r="G1316"/>
  <c r="F1316"/>
  <c r="E1316"/>
  <c r="D1315"/>
  <c r="D1316"/>
  <c r="C1317"/>
  <c r="C1318"/>
  <c r="C1305"/>
  <c r="C1306"/>
  <c r="C1307"/>
  <c r="C1308"/>
  <c r="C1309"/>
  <c r="C1310"/>
  <c r="C1311"/>
  <c r="C1312"/>
  <c r="C1313"/>
  <c r="C1314"/>
  <c r="C1301"/>
  <c r="C1302"/>
  <c r="I1285"/>
  <c r="H1285"/>
  <c r="G1285"/>
  <c r="F1285"/>
  <c r="E1285"/>
  <c r="I1286"/>
  <c r="H1286"/>
  <c r="G1286"/>
  <c r="F1286"/>
  <c r="E1286"/>
  <c r="D1285"/>
  <c r="D1286"/>
  <c r="C1289"/>
  <c r="C1290"/>
  <c r="C1275"/>
  <c r="C1276"/>
  <c r="C1277"/>
  <c r="C1278"/>
  <c r="C1279"/>
  <c r="C1280"/>
  <c r="C1281"/>
  <c r="C1282"/>
  <c r="C1283"/>
  <c r="C1284"/>
  <c r="I1221"/>
  <c r="H1221"/>
  <c r="G1221"/>
  <c r="F1221"/>
  <c r="I1222"/>
  <c r="H1222"/>
  <c r="G1222"/>
  <c r="F1222"/>
  <c r="D1221"/>
  <c r="E1222"/>
  <c r="D1222"/>
  <c r="C1225"/>
  <c r="C1226"/>
  <c r="I1217"/>
  <c r="H1217"/>
  <c r="G1217"/>
  <c r="F1217"/>
  <c r="E1217"/>
  <c r="E1218"/>
  <c r="I1218"/>
  <c r="H1218"/>
  <c r="G1218"/>
  <c r="F1218"/>
  <c r="D1217"/>
  <c r="D1218"/>
  <c r="C1219"/>
  <c r="C1220"/>
  <c r="I1173"/>
  <c r="H1173"/>
  <c r="G1173"/>
  <c r="F1173"/>
  <c r="E1173"/>
  <c r="D1173"/>
  <c r="I1174"/>
  <c r="H1174"/>
  <c r="G1174"/>
  <c r="F1174"/>
  <c r="E1174"/>
  <c r="D1174"/>
  <c r="I1212"/>
  <c r="H1212"/>
  <c r="G1212"/>
  <c r="F1212"/>
  <c r="E1212"/>
  <c r="D1211"/>
  <c r="C1211" s="1"/>
  <c r="D1212"/>
  <c r="I1193"/>
  <c r="H1193"/>
  <c r="G1193"/>
  <c r="F1193"/>
  <c r="I1194"/>
  <c r="H1194"/>
  <c r="G1194"/>
  <c r="F1194"/>
  <c r="E1194"/>
  <c r="D1193"/>
  <c r="D1194"/>
  <c r="C1199"/>
  <c r="C1200"/>
  <c r="C1201"/>
  <c r="C1202"/>
  <c r="C1203"/>
  <c r="C1204"/>
  <c r="I1185"/>
  <c r="H1185"/>
  <c r="G1185"/>
  <c r="F1185"/>
  <c r="E1185"/>
  <c r="I1186"/>
  <c r="H1186"/>
  <c r="G1186"/>
  <c r="F1186"/>
  <c r="E1186"/>
  <c r="D1185"/>
  <c r="D1186"/>
  <c r="C1187"/>
  <c r="C1188"/>
  <c r="I1120"/>
  <c r="H1120"/>
  <c r="G1120"/>
  <c r="F1120"/>
  <c r="E1120"/>
  <c r="I1121"/>
  <c r="H1121"/>
  <c r="G1121"/>
  <c r="F1121"/>
  <c r="E1121"/>
  <c r="D1121"/>
  <c r="C1125"/>
  <c r="C1124"/>
  <c r="D1215" l="1"/>
  <c r="C1315"/>
  <c r="C1316"/>
  <c r="G1216"/>
  <c r="D1216"/>
  <c r="I1215"/>
  <c r="H1215"/>
  <c r="G1215"/>
  <c r="F1215"/>
  <c r="E1216"/>
  <c r="I1216"/>
  <c r="F1216"/>
  <c r="H1216"/>
  <c r="C1212"/>
  <c r="C1217"/>
  <c r="C1218"/>
  <c r="C1185"/>
  <c r="C1186"/>
  <c r="I563"/>
  <c r="I561" s="1"/>
  <c r="I436" s="1"/>
  <c r="I398" s="1"/>
  <c r="I49" s="1"/>
  <c r="H563"/>
  <c r="H561" s="1"/>
  <c r="H436" s="1"/>
  <c r="H398" s="1"/>
  <c r="H49" s="1"/>
  <c r="G563"/>
  <c r="G561" s="1"/>
  <c r="G436" s="1"/>
  <c r="G398" s="1"/>
  <c r="G49" s="1"/>
  <c r="F563"/>
  <c r="F561" s="1"/>
  <c r="F436" s="1"/>
  <c r="F398" s="1"/>
  <c r="F49" s="1"/>
  <c r="E563"/>
  <c r="E561" s="1"/>
  <c r="E436" s="1"/>
  <c r="E398" s="1"/>
  <c r="E49" s="1"/>
  <c r="D563"/>
  <c r="D561" s="1"/>
  <c r="D436" s="1"/>
  <c r="I564"/>
  <c r="I562" s="1"/>
  <c r="I437" s="1"/>
  <c r="I399" s="1"/>
  <c r="I50" s="1"/>
  <c r="H564"/>
  <c r="H562" s="1"/>
  <c r="H437" s="1"/>
  <c r="H399" s="1"/>
  <c r="H50" s="1"/>
  <c r="G564"/>
  <c r="G562" s="1"/>
  <c r="G437" s="1"/>
  <c r="G399" s="1"/>
  <c r="G50" s="1"/>
  <c r="F564"/>
  <c r="F562" s="1"/>
  <c r="F437" s="1"/>
  <c r="F399" s="1"/>
  <c r="F50" s="1"/>
  <c r="E564"/>
  <c r="E562" s="1"/>
  <c r="E437" s="1"/>
  <c r="E399" s="1"/>
  <c r="E50" s="1"/>
  <c r="D564"/>
  <c r="C565"/>
  <c r="C566"/>
  <c r="C260"/>
  <c r="H259"/>
  <c r="C258"/>
  <c r="G257"/>
  <c r="C1075"/>
  <c r="C1076"/>
  <c r="I987"/>
  <c r="H987"/>
  <c r="G987"/>
  <c r="F987"/>
  <c r="E987"/>
  <c r="D987"/>
  <c r="I988"/>
  <c r="H988"/>
  <c r="G988"/>
  <c r="F988"/>
  <c r="E988"/>
  <c r="C989"/>
  <c r="C990"/>
  <c r="I1057"/>
  <c r="H1057"/>
  <c r="G1057"/>
  <c r="F1057"/>
  <c r="E1057"/>
  <c r="I1058"/>
  <c r="H1058"/>
  <c r="G1058"/>
  <c r="F1058"/>
  <c r="D1057"/>
  <c r="E1058"/>
  <c r="D1058"/>
  <c r="C1059"/>
  <c r="C1060"/>
  <c r="C1061"/>
  <c r="C1062"/>
  <c r="C1063"/>
  <c r="C1064"/>
  <c r="C1065"/>
  <c r="C1066"/>
  <c r="I997"/>
  <c r="H997"/>
  <c r="G997"/>
  <c r="F997"/>
  <c r="E997"/>
  <c r="I998"/>
  <c r="H998"/>
  <c r="G998"/>
  <c r="F998"/>
  <c r="E998"/>
  <c r="D997"/>
  <c r="D998"/>
  <c r="I841"/>
  <c r="H841"/>
  <c r="G841"/>
  <c r="F841"/>
  <c r="E841"/>
  <c r="I842"/>
  <c r="H842"/>
  <c r="G842"/>
  <c r="F842"/>
  <c r="D841"/>
  <c r="E842"/>
  <c r="D842"/>
  <c r="C843"/>
  <c r="C844"/>
  <c r="E953"/>
  <c r="D953"/>
  <c r="I954"/>
  <c r="H954"/>
  <c r="G954"/>
  <c r="F954"/>
  <c r="E954"/>
  <c r="D954"/>
  <c r="C971"/>
  <c r="C972"/>
  <c r="I753"/>
  <c r="H753"/>
  <c r="G753"/>
  <c r="F753"/>
  <c r="E753"/>
  <c r="I754"/>
  <c r="H754"/>
  <c r="G754"/>
  <c r="F754"/>
  <c r="E754"/>
  <c r="D753"/>
  <c r="D754"/>
  <c r="C755"/>
  <c r="C756"/>
  <c r="C757"/>
  <c r="C758"/>
  <c r="C759"/>
  <c r="C760"/>
  <c r="I859"/>
  <c r="H859"/>
  <c r="G859"/>
  <c r="F859"/>
  <c r="E859"/>
  <c r="D859"/>
  <c r="I860"/>
  <c r="H860"/>
  <c r="G860"/>
  <c r="F860"/>
  <c r="E860"/>
  <c r="D860"/>
  <c r="C885"/>
  <c r="C886"/>
  <c r="C887"/>
  <c r="C888"/>
  <c r="C889"/>
  <c r="C890"/>
  <c r="I891"/>
  <c r="H891"/>
  <c r="G891"/>
  <c r="F891"/>
  <c r="E891"/>
  <c r="I892"/>
  <c r="H892"/>
  <c r="G892"/>
  <c r="F892"/>
  <c r="E892"/>
  <c r="D891"/>
  <c r="D892"/>
  <c r="C907"/>
  <c r="C908"/>
  <c r="C909"/>
  <c r="C910"/>
  <c r="C911"/>
  <c r="C912"/>
  <c r="E923"/>
  <c r="I924"/>
  <c r="H924"/>
  <c r="G924"/>
  <c r="F924"/>
  <c r="E924"/>
  <c r="D923"/>
  <c r="D924"/>
  <c r="C925"/>
  <c r="C926"/>
  <c r="C927"/>
  <c r="C928"/>
  <c r="C929"/>
  <c r="C930"/>
  <c r="C931"/>
  <c r="C932"/>
  <c r="C933"/>
  <c r="C934"/>
  <c r="C935"/>
  <c r="C936"/>
  <c r="C937"/>
  <c r="C938"/>
  <c r="C939"/>
  <c r="C940"/>
  <c r="I761"/>
  <c r="H761"/>
  <c r="G761"/>
  <c r="F761"/>
  <c r="E761"/>
  <c r="I762"/>
  <c r="H762"/>
  <c r="G762"/>
  <c r="F762"/>
  <c r="E762"/>
  <c r="D761"/>
  <c r="D762"/>
  <c r="C791"/>
  <c r="C792"/>
  <c r="C793"/>
  <c r="C794"/>
  <c r="C795"/>
  <c r="C796"/>
  <c r="C797"/>
  <c r="C798"/>
  <c r="C799"/>
  <c r="C800"/>
  <c r="C801"/>
  <c r="C802"/>
  <c r="C803"/>
  <c r="C804"/>
  <c r="C805"/>
  <c r="C806"/>
  <c r="C807"/>
  <c r="C808"/>
  <c r="C809"/>
  <c r="C810"/>
  <c r="C811"/>
  <c r="C812"/>
  <c r="C813"/>
  <c r="C814"/>
  <c r="C815"/>
  <c r="C816"/>
  <c r="C817"/>
  <c r="C818"/>
  <c r="C819"/>
  <c r="C820"/>
  <c r="C821"/>
  <c r="C822"/>
  <c r="C823"/>
  <c r="C824"/>
  <c r="C825"/>
  <c r="C826"/>
  <c r="C827"/>
  <c r="C828"/>
  <c r="C829"/>
  <c r="C830"/>
  <c r="C831"/>
  <c r="C832"/>
  <c r="C833"/>
  <c r="C834"/>
  <c r="C835"/>
  <c r="C836"/>
  <c r="C837"/>
  <c r="C838"/>
  <c r="C839"/>
  <c r="C840"/>
  <c r="I573"/>
  <c r="H573"/>
  <c r="G573"/>
  <c r="F573"/>
  <c r="E573"/>
  <c r="I574"/>
  <c r="H574"/>
  <c r="G574"/>
  <c r="F574"/>
  <c r="E574"/>
  <c r="D573"/>
  <c r="D574"/>
  <c r="C734"/>
  <c r="C735"/>
  <c r="C736"/>
  <c r="C733"/>
  <c r="D398" l="1"/>
  <c r="C436"/>
  <c r="C259"/>
  <c r="H255"/>
  <c r="C257"/>
  <c r="G255"/>
  <c r="C1058"/>
  <c r="C1057"/>
  <c r="C564"/>
  <c r="D562"/>
  <c r="D437" s="1"/>
  <c r="C561"/>
  <c r="C563"/>
  <c r="D399" l="1"/>
  <c r="C437"/>
  <c r="C398"/>
  <c r="D49"/>
  <c r="C49" s="1"/>
  <c r="H234"/>
  <c r="G234"/>
  <c r="C562"/>
  <c r="I360"/>
  <c r="I234" s="1"/>
  <c r="H360"/>
  <c r="G360"/>
  <c r="F360"/>
  <c r="F234" s="1"/>
  <c r="E360"/>
  <c r="E234" s="1"/>
  <c r="I361"/>
  <c r="I235" s="1"/>
  <c r="H361"/>
  <c r="H235" s="1"/>
  <c r="G361"/>
  <c r="G235" s="1"/>
  <c r="F361"/>
  <c r="F235" s="1"/>
  <c r="E361"/>
  <c r="E235" s="1"/>
  <c r="D360"/>
  <c r="D361"/>
  <c r="C362"/>
  <c r="C363"/>
  <c r="C375"/>
  <c r="C784"/>
  <c r="C783"/>
  <c r="C780"/>
  <c r="C779"/>
  <c r="C774"/>
  <c r="C773"/>
  <c r="C775"/>
  <c r="C776"/>
  <c r="C765"/>
  <c r="C766"/>
  <c r="C767"/>
  <c r="C768"/>
  <c r="C769"/>
  <c r="C770"/>
  <c r="D50" l="1"/>
  <c r="C50" s="1"/>
  <c r="C399"/>
  <c r="C361"/>
  <c r="C360"/>
  <c r="C737"/>
  <c r="C738"/>
  <c r="C739"/>
  <c r="C740"/>
  <c r="C741"/>
  <c r="C742"/>
  <c r="I552"/>
  <c r="H552"/>
  <c r="G552"/>
  <c r="F552"/>
  <c r="E552"/>
  <c r="I553"/>
  <c r="H553"/>
  <c r="G553"/>
  <c r="F553"/>
  <c r="E553"/>
  <c r="D552"/>
  <c r="D553"/>
  <c r="C554"/>
  <c r="C555"/>
  <c r="I537"/>
  <c r="H537"/>
  <c r="G537"/>
  <c r="F537"/>
  <c r="E537"/>
  <c r="D537"/>
  <c r="I538"/>
  <c r="H538"/>
  <c r="G538"/>
  <c r="F538"/>
  <c r="E538"/>
  <c r="D538"/>
  <c r="I529"/>
  <c r="I527" s="1"/>
  <c r="H529"/>
  <c r="H527" s="1"/>
  <c r="G529"/>
  <c r="G527" s="1"/>
  <c r="F529"/>
  <c r="F527" s="1"/>
  <c r="E529"/>
  <c r="E527" s="1"/>
  <c r="I530"/>
  <c r="I528" s="1"/>
  <c r="H530"/>
  <c r="H528" s="1"/>
  <c r="G530"/>
  <c r="G528" s="1"/>
  <c r="F530"/>
  <c r="F528" s="1"/>
  <c r="E530"/>
  <c r="E528" s="1"/>
  <c r="D529"/>
  <c r="D530"/>
  <c r="C534"/>
  <c r="C533"/>
  <c r="H493"/>
  <c r="G493"/>
  <c r="F493"/>
  <c r="E493"/>
  <c r="H494"/>
  <c r="G494"/>
  <c r="F494"/>
  <c r="E494"/>
  <c r="D493"/>
  <c r="D494"/>
  <c r="C497"/>
  <c r="C498"/>
  <c r="C499"/>
  <c r="C500"/>
  <c r="C501"/>
  <c r="C502"/>
  <c r="I485"/>
  <c r="I428" s="1"/>
  <c r="H485"/>
  <c r="H428" s="1"/>
  <c r="G485"/>
  <c r="G428" s="1"/>
  <c r="F485"/>
  <c r="F428" s="1"/>
  <c r="E485"/>
  <c r="D485"/>
  <c r="D428" s="1"/>
  <c r="I486"/>
  <c r="I429" s="1"/>
  <c r="H486"/>
  <c r="H429" s="1"/>
  <c r="G486"/>
  <c r="G429" s="1"/>
  <c r="F486"/>
  <c r="F429" s="1"/>
  <c r="E486"/>
  <c r="E429" s="1"/>
  <c r="D486"/>
  <c r="D429" s="1"/>
  <c r="C489"/>
  <c r="C490"/>
  <c r="C491"/>
  <c r="C492"/>
  <c r="I457"/>
  <c r="H457"/>
  <c r="G457"/>
  <c r="F457"/>
  <c r="E457"/>
  <c r="I458"/>
  <c r="H458"/>
  <c r="G458"/>
  <c r="F458"/>
  <c r="E458"/>
  <c r="C475"/>
  <c r="C476"/>
  <c r="C477"/>
  <c r="C478"/>
  <c r="C479"/>
  <c r="C480"/>
  <c r="C481"/>
  <c r="C482"/>
  <c r="C483"/>
  <c r="C484"/>
  <c r="C552" l="1"/>
  <c r="C553"/>
  <c r="C374"/>
  <c r="C323" l="1"/>
  <c r="C324"/>
  <c r="I287"/>
  <c r="H287"/>
  <c r="G287"/>
  <c r="E286"/>
  <c r="F287"/>
  <c r="E287"/>
  <c r="D286"/>
  <c r="D287"/>
  <c r="I272"/>
  <c r="H272"/>
  <c r="G272"/>
  <c r="F272"/>
  <c r="I273"/>
  <c r="I271" s="1"/>
  <c r="H273"/>
  <c r="H271" s="1"/>
  <c r="G273"/>
  <c r="G271" s="1"/>
  <c r="F273"/>
  <c r="F271" s="1"/>
  <c r="E272"/>
  <c r="E270" s="1"/>
  <c r="D272"/>
  <c r="D270" s="1"/>
  <c r="D273"/>
  <c r="D271" s="1"/>
  <c r="E273"/>
  <c r="E271" s="1"/>
  <c r="D255"/>
  <c r="D234" s="1"/>
  <c r="D256"/>
  <c r="D235" s="1"/>
  <c r="F198"/>
  <c r="F199"/>
  <c r="I185"/>
  <c r="I179"/>
  <c r="G253" l="1"/>
  <c r="G251" s="1"/>
  <c r="F253"/>
  <c r="F251" s="1"/>
  <c r="H254"/>
  <c r="H252" s="1"/>
  <c r="G254"/>
  <c r="G252" s="1"/>
  <c r="I253"/>
  <c r="I251" s="1"/>
  <c r="H253"/>
  <c r="H251" s="1"/>
  <c r="E253"/>
  <c r="E251" s="1"/>
  <c r="I254"/>
  <c r="I252" s="1"/>
  <c r="F254"/>
  <c r="F252" s="1"/>
  <c r="E254"/>
  <c r="E252" s="1"/>
  <c r="C255"/>
  <c r="C253" s="1"/>
  <c r="C251" s="1"/>
  <c r="D253"/>
  <c r="D251" s="1"/>
  <c r="D254"/>
  <c r="D252" s="1"/>
  <c r="C256"/>
  <c r="C254" s="1"/>
  <c r="C252" s="1"/>
  <c r="E72" l="1"/>
  <c r="E154"/>
  <c r="E71" s="1"/>
  <c r="H155"/>
  <c r="H72" s="1"/>
  <c r="G155"/>
  <c r="G72" s="1"/>
  <c r="F155"/>
  <c r="F72" s="1"/>
  <c r="E155"/>
  <c r="D155"/>
  <c r="D72" s="1"/>
  <c r="I156"/>
  <c r="I154" s="1"/>
  <c r="I71" s="1"/>
  <c r="I157"/>
  <c r="I155" s="1"/>
  <c r="I72" s="1"/>
  <c r="C72" l="1"/>
  <c r="C372"/>
  <c r="C373"/>
  <c r="I1759"/>
  <c r="H1759"/>
  <c r="G1759"/>
  <c r="F1759"/>
  <c r="E1759"/>
  <c r="I1760"/>
  <c r="H1760"/>
  <c r="G1760"/>
  <c r="F1760"/>
  <c r="E1760"/>
  <c r="D1760"/>
  <c r="I1720" l="1"/>
  <c r="I1721"/>
  <c r="I1689" s="1"/>
  <c r="D1721"/>
  <c r="H173" l="1"/>
  <c r="G173"/>
  <c r="F173"/>
  <c r="I28" l="1"/>
  <c r="H28"/>
  <c r="G28"/>
  <c r="F28"/>
  <c r="D28"/>
  <c r="I96"/>
  <c r="H96"/>
  <c r="G96"/>
  <c r="F97"/>
  <c r="F99"/>
  <c r="F96"/>
  <c r="E96"/>
  <c r="D96"/>
  <c r="C1947"/>
  <c r="I1946"/>
  <c r="H1946"/>
  <c r="G1946"/>
  <c r="F1946"/>
  <c r="D1946"/>
  <c r="C1933"/>
  <c r="I1932"/>
  <c r="E1932"/>
  <c r="D1932"/>
  <c r="H1856"/>
  <c r="H1846" s="1"/>
  <c r="G1856"/>
  <c r="G1846" s="1"/>
  <c r="F1856"/>
  <c r="F1846" s="1"/>
  <c r="H1857"/>
  <c r="H1847" s="1"/>
  <c r="G1857"/>
  <c r="G1847" s="1"/>
  <c r="F1857"/>
  <c r="F1847" s="1"/>
  <c r="E1857"/>
  <c r="E1847" s="1"/>
  <c r="I1770"/>
  <c r="I1744" s="1"/>
  <c r="H1770"/>
  <c r="H1744" s="1"/>
  <c r="G1770"/>
  <c r="G1744" s="1"/>
  <c r="F1770"/>
  <c r="F1744" s="1"/>
  <c r="E1770"/>
  <c r="E1744" s="1"/>
  <c r="I1771"/>
  <c r="I1745" s="1"/>
  <c r="H1771"/>
  <c r="H1745" s="1"/>
  <c r="G1771"/>
  <c r="G1745" s="1"/>
  <c r="F1771"/>
  <c r="F1745" s="1"/>
  <c r="E1771"/>
  <c r="E1745" s="1"/>
  <c r="D1771"/>
  <c r="D1745" s="1"/>
  <c r="C1773"/>
  <c r="D1772"/>
  <c r="C1772" s="1"/>
  <c r="H1824"/>
  <c r="G1824"/>
  <c r="F1824"/>
  <c r="I1825"/>
  <c r="H1825"/>
  <c r="G1825"/>
  <c r="F1825"/>
  <c r="E1825"/>
  <c r="D1825"/>
  <c r="D1823" s="1"/>
  <c r="C1827"/>
  <c r="E1826"/>
  <c r="D1826"/>
  <c r="D2011" l="1"/>
  <c r="I2011"/>
  <c r="G2011"/>
  <c r="F2011"/>
  <c r="H2011"/>
  <c r="E2011"/>
  <c r="F95"/>
  <c r="C1946"/>
  <c r="D1770"/>
  <c r="C1825"/>
  <c r="C1932"/>
  <c r="C1826"/>
  <c r="F2010" l="1"/>
  <c r="H1805"/>
  <c r="H1786" s="1"/>
  <c r="G1805"/>
  <c r="G1786" s="1"/>
  <c r="F1805"/>
  <c r="F1786" s="1"/>
  <c r="E1805"/>
  <c r="E1786" s="1"/>
  <c r="H1806"/>
  <c r="H1787" s="1"/>
  <c r="G1806"/>
  <c r="G1787" s="1"/>
  <c r="F1806"/>
  <c r="F1787" s="1"/>
  <c r="E1806"/>
  <c r="E1787" s="1"/>
  <c r="D1805"/>
  <c r="D1786" s="1"/>
  <c r="D1806"/>
  <c r="D1787" s="1"/>
  <c r="C1725"/>
  <c r="I1724"/>
  <c r="D1724"/>
  <c r="C1723"/>
  <c r="I1722"/>
  <c r="D1722"/>
  <c r="C1721"/>
  <c r="D1720"/>
  <c r="C1717"/>
  <c r="I1716"/>
  <c r="E1716"/>
  <c r="D1716"/>
  <c r="C1715"/>
  <c r="I1714"/>
  <c r="D1714"/>
  <c r="C1713"/>
  <c r="I1712"/>
  <c r="D1712"/>
  <c r="C1699"/>
  <c r="I1698"/>
  <c r="D1698"/>
  <c r="C1697"/>
  <c r="D1696"/>
  <c r="C1696" s="1"/>
  <c r="C1695"/>
  <c r="C1694"/>
  <c r="C1488"/>
  <c r="C1487"/>
  <c r="I370"/>
  <c r="H370"/>
  <c r="G370"/>
  <c r="F370"/>
  <c r="I371"/>
  <c r="H371"/>
  <c r="G371"/>
  <c r="F371"/>
  <c r="E371"/>
  <c r="D370"/>
  <c r="D371"/>
  <c r="C227"/>
  <c r="C226"/>
  <c r="C225"/>
  <c r="E224"/>
  <c r="D224"/>
  <c r="C223"/>
  <c r="D222"/>
  <c r="C222" s="1"/>
  <c r="C221"/>
  <c r="D220"/>
  <c r="C220" s="1"/>
  <c r="C219"/>
  <c r="C218"/>
  <c r="C217"/>
  <c r="D216"/>
  <c r="C216" s="1"/>
  <c r="C215"/>
  <c r="D214"/>
  <c r="C214" s="1"/>
  <c r="C213"/>
  <c r="D212"/>
  <c r="C212" s="1"/>
  <c r="C211"/>
  <c r="D210"/>
  <c r="C210" s="1"/>
  <c r="C1720" l="1"/>
  <c r="C1716"/>
  <c r="C1724"/>
  <c r="C1722"/>
  <c r="C1714"/>
  <c r="C1712"/>
  <c r="C1698"/>
  <c r="C224"/>
  <c r="C121"/>
  <c r="E120"/>
  <c r="E118" s="1"/>
  <c r="I119"/>
  <c r="H119"/>
  <c r="G119"/>
  <c r="F119"/>
  <c r="E119"/>
  <c r="E117" s="1"/>
  <c r="D119"/>
  <c r="D117" s="1"/>
  <c r="I118"/>
  <c r="H118"/>
  <c r="G118"/>
  <c r="F118"/>
  <c r="D118"/>
  <c r="I116"/>
  <c r="H116"/>
  <c r="G116"/>
  <c r="F116"/>
  <c r="I115"/>
  <c r="I113" s="1"/>
  <c r="I111" s="1"/>
  <c r="I109" s="1"/>
  <c r="H115"/>
  <c r="H113" s="1"/>
  <c r="H111" s="1"/>
  <c r="H109" s="1"/>
  <c r="G115"/>
  <c r="G113" s="1"/>
  <c r="G111" s="1"/>
  <c r="G109" s="1"/>
  <c r="F115"/>
  <c r="F113" s="1"/>
  <c r="F111" s="1"/>
  <c r="F109" s="1"/>
  <c r="F114" l="1"/>
  <c r="F112" s="1"/>
  <c r="F110" s="1"/>
  <c r="F108" s="1"/>
  <c r="E116"/>
  <c r="E114" s="1"/>
  <c r="I114"/>
  <c r="I112" s="1"/>
  <c r="I110" s="1"/>
  <c r="I108" s="1"/>
  <c r="H114"/>
  <c r="H112" s="1"/>
  <c r="H110" s="1"/>
  <c r="H108" s="1"/>
  <c r="G114"/>
  <c r="G112" s="1"/>
  <c r="G110" s="1"/>
  <c r="G108" s="1"/>
  <c r="C120"/>
  <c r="D116"/>
  <c r="D115"/>
  <c r="C118"/>
  <c r="C119"/>
  <c r="E115"/>
  <c r="C117"/>
  <c r="D114" l="1"/>
  <c r="D112" s="1"/>
  <c r="D110" s="1"/>
  <c r="D108" s="1"/>
  <c r="D113"/>
  <c r="D111" s="1"/>
  <c r="D109" s="1"/>
  <c r="C116"/>
  <c r="E112"/>
  <c r="C115"/>
  <c r="E113"/>
  <c r="C114" l="1"/>
  <c r="E110"/>
  <c r="C112"/>
  <c r="C113"/>
  <c r="E111"/>
  <c r="E108" l="1"/>
  <c r="C108" s="1"/>
  <c r="C110"/>
  <c r="E109"/>
  <c r="C109" s="1"/>
  <c r="C111"/>
  <c r="C1762" l="1"/>
  <c r="D1761"/>
  <c r="I1758"/>
  <c r="I1756" s="1"/>
  <c r="I1754" s="1"/>
  <c r="H1758"/>
  <c r="H1756" s="1"/>
  <c r="H1754" s="1"/>
  <c r="G1758"/>
  <c r="G1756" s="1"/>
  <c r="G1754" s="1"/>
  <c r="F1758"/>
  <c r="F1756" s="1"/>
  <c r="F1754" s="1"/>
  <c r="E1758"/>
  <c r="E1756" s="1"/>
  <c r="E1754" s="1"/>
  <c r="I1757"/>
  <c r="I1755" s="1"/>
  <c r="I1753" s="1"/>
  <c r="H1757"/>
  <c r="H1755" s="1"/>
  <c r="H1753" s="1"/>
  <c r="G1757"/>
  <c r="G1755" s="1"/>
  <c r="G1753" s="1"/>
  <c r="F1757"/>
  <c r="F1755" s="1"/>
  <c r="F1753" s="1"/>
  <c r="E1757"/>
  <c r="E1755" s="1"/>
  <c r="E1753" s="1"/>
  <c r="D194"/>
  <c r="C194" s="1"/>
  <c r="C1761" l="1"/>
  <c r="D1759"/>
  <c r="C1760"/>
  <c r="D1758"/>
  <c r="C195"/>
  <c r="C1759" l="1"/>
  <c r="D1744"/>
  <c r="D1757"/>
  <c r="C1757" s="1"/>
  <c r="D1756"/>
  <c r="C1758"/>
  <c r="D1755" l="1"/>
  <c r="C1755" s="1"/>
  <c r="D1754"/>
  <c r="C1754" s="1"/>
  <c r="C1756"/>
  <c r="I1237"/>
  <c r="H1237"/>
  <c r="G1237"/>
  <c r="F1237"/>
  <c r="E1237"/>
  <c r="I1238"/>
  <c r="H1238"/>
  <c r="G1238"/>
  <c r="F1238"/>
  <c r="E1238"/>
  <c r="D1237"/>
  <c r="D1238"/>
  <c r="D1753" l="1"/>
  <c r="C1753" s="1"/>
  <c r="I1463"/>
  <c r="I1464"/>
  <c r="I1461"/>
  <c r="I1462"/>
  <c r="I1450" l="1"/>
  <c r="I1229"/>
  <c r="H1229"/>
  <c r="G1229"/>
  <c r="F1229"/>
  <c r="I1230"/>
  <c r="I1228" s="1"/>
  <c r="H1230"/>
  <c r="H1228" s="1"/>
  <c r="G1230"/>
  <c r="G1228" s="1"/>
  <c r="F1230"/>
  <c r="F1228" s="1"/>
  <c r="E1230"/>
  <c r="D1229"/>
  <c r="D1230"/>
  <c r="I1960" l="1"/>
  <c r="I1954" s="1"/>
  <c r="H1960"/>
  <c r="H1954" s="1"/>
  <c r="G1960"/>
  <c r="G1954" s="1"/>
  <c r="F1960"/>
  <c r="F1954" s="1"/>
  <c r="E1960"/>
  <c r="I1961"/>
  <c r="I1955" s="1"/>
  <c r="H1961"/>
  <c r="H1955" s="1"/>
  <c r="G1961"/>
  <c r="G1955" s="1"/>
  <c r="F1961"/>
  <c r="F1955" s="1"/>
  <c r="E1961"/>
  <c r="E1955" s="1"/>
  <c r="D1960"/>
  <c r="D1954" s="1"/>
  <c r="D1961"/>
  <c r="D1955" s="1"/>
  <c r="I1974" l="1"/>
  <c r="H1974"/>
  <c r="G1974"/>
  <c r="F1974"/>
  <c r="I1975"/>
  <c r="H1975"/>
  <c r="G1975"/>
  <c r="F1975"/>
  <c r="E1975"/>
  <c r="D1977"/>
  <c r="D1975" s="1"/>
  <c r="I1259"/>
  <c r="H1259"/>
  <c r="G1259"/>
  <c r="F1259"/>
  <c r="I1260"/>
  <c r="H1260"/>
  <c r="G1260"/>
  <c r="F1260"/>
  <c r="E1260"/>
  <c r="D1259"/>
  <c r="D1260"/>
  <c r="D148"/>
  <c r="I1673"/>
  <c r="I1671" s="1"/>
  <c r="E1673"/>
  <c r="E1671" s="1"/>
  <c r="E1674"/>
  <c r="E1672" s="1"/>
  <c r="I1674"/>
  <c r="I1672" s="1"/>
  <c r="G1647"/>
  <c r="F1647"/>
  <c r="I1648"/>
  <c r="H1648"/>
  <c r="G1648"/>
  <c r="F1648"/>
  <c r="E1648"/>
  <c r="D1647"/>
  <c r="D1648"/>
  <c r="C1213" l="1"/>
  <c r="C1214"/>
  <c r="I1205"/>
  <c r="H1205"/>
  <c r="G1205"/>
  <c r="F1205"/>
  <c r="E1205"/>
  <c r="I1206"/>
  <c r="H1206"/>
  <c r="G1206"/>
  <c r="F1206"/>
  <c r="E1206"/>
  <c r="D1205"/>
  <c r="D1206"/>
  <c r="C1638"/>
  <c r="C1637"/>
  <c r="C1635"/>
  <c r="C1636"/>
  <c r="C1633"/>
  <c r="C1634"/>
  <c r="C1631"/>
  <c r="C1632"/>
  <c r="C1205" l="1"/>
  <c r="C1183" l="1"/>
  <c r="C1184"/>
  <c r="C1181"/>
  <c r="C1182"/>
  <c r="C1179"/>
  <c r="C1180"/>
  <c r="C1177"/>
  <c r="C1178"/>
  <c r="C1175"/>
  <c r="C1176"/>
  <c r="D135"/>
  <c r="D133" s="1"/>
  <c r="D136"/>
  <c r="I1158"/>
  <c r="H1158"/>
  <c r="G1158"/>
  <c r="F1158"/>
  <c r="I1159"/>
  <c r="H1159"/>
  <c r="G1159"/>
  <c r="F1159"/>
  <c r="E1159"/>
  <c r="D1158"/>
  <c r="D1159"/>
  <c r="I1906"/>
  <c r="I1900" s="1"/>
  <c r="H1906"/>
  <c r="H1900" s="1"/>
  <c r="G1906"/>
  <c r="G1900" s="1"/>
  <c r="F1906"/>
  <c r="F1900" s="1"/>
  <c r="E1906"/>
  <c r="E1900" s="1"/>
  <c r="I1905"/>
  <c r="I1899" s="1"/>
  <c r="H1905"/>
  <c r="H1899" s="1"/>
  <c r="G1905"/>
  <c r="G1899" s="1"/>
  <c r="F1905"/>
  <c r="F1899" s="1"/>
  <c r="E1905"/>
  <c r="I1126"/>
  <c r="H1126"/>
  <c r="G1126"/>
  <c r="F1126"/>
  <c r="I1127"/>
  <c r="H1127"/>
  <c r="G1127"/>
  <c r="F1127"/>
  <c r="E1127"/>
  <c r="I1142"/>
  <c r="H1142"/>
  <c r="G1142"/>
  <c r="F1142"/>
  <c r="E1142"/>
  <c r="I1143"/>
  <c r="H1143"/>
  <c r="G1143"/>
  <c r="F1143"/>
  <c r="E1143"/>
  <c r="D1142"/>
  <c r="D1143"/>
  <c r="I1130"/>
  <c r="H1130"/>
  <c r="G1130"/>
  <c r="F1130"/>
  <c r="E1130"/>
  <c r="I1131"/>
  <c r="H1131"/>
  <c r="G1131"/>
  <c r="F1131"/>
  <c r="E1131"/>
  <c r="D1130"/>
  <c r="D1131"/>
  <c r="C1903"/>
  <c r="C1904"/>
  <c r="I1148"/>
  <c r="I1146" s="1"/>
  <c r="H1148"/>
  <c r="H1146" s="1"/>
  <c r="G1148"/>
  <c r="G1146" s="1"/>
  <c r="F1148"/>
  <c r="F1146" s="1"/>
  <c r="E1148"/>
  <c r="E1146" s="1"/>
  <c r="I1149"/>
  <c r="I1147" s="1"/>
  <c r="H1149"/>
  <c r="H1147" s="1"/>
  <c r="G1149"/>
  <c r="G1147" s="1"/>
  <c r="F1149"/>
  <c r="F1147" s="1"/>
  <c r="E1149"/>
  <c r="E1147" s="1"/>
  <c r="D1148"/>
  <c r="D1146" s="1"/>
  <c r="D1149"/>
  <c r="D1147" s="1"/>
  <c r="E1106"/>
  <c r="I1107"/>
  <c r="H1107"/>
  <c r="G1107"/>
  <c r="F1107"/>
  <c r="I1112"/>
  <c r="H1112"/>
  <c r="G1112"/>
  <c r="F1112"/>
  <c r="I1113"/>
  <c r="H1113"/>
  <c r="G1113"/>
  <c r="F1113"/>
  <c r="E1113"/>
  <c r="D1112"/>
  <c r="D1113"/>
  <c r="I1834" l="1"/>
  <c r="I1832" s="1"/>
  <c r="I1835"/>
  <c r="I1833" s="1"/>
  <c r="I1553"/>
  <c r="I1551" s="1"/>
  <c r="I1554"/>
  <c r="I1552" s="1"/>
  <c r="I1448" s="1"/>
  <c r="I743"/>
  <c r="H743"/>
  <c r="G743"/>
  <c r="F743"/>
  <c r="E743"/>
  <c r="I744"/>
  <c r="H744"/>
  <c r="G744"/>
  <c r="F744"/>
  <c r="E744"/>
  <c r="I991"/>
  <c r="H991"/>
  <c r="G991"/>
  <c r="F991"/>
  <c r="E991"/>
  <c r="I992"/>
  <c r="H992"/>
  <c r="G992"/>
  <c r="F992"/>
  <c r="E992"/>
  <c r="D991"/>
  <c r="D992"/>
  <c r="I975"/>
  <c r="H975"/>
  <c r="G975"/>
  <c r="F975"/>
  <c r="E975"/>
  <c r="I976"/>
  <c r="H976"/>
  <c r="G976"/>
  <c r="F976"/>
  <c r="E976"/>
  <c r="D975"/>
  <c r="D976"/>
  <c r="C289"/>
  <c r="D1883"/>
  <c r="D1881" s="1"/>
  <c r="I1560"/>
  <c r="I1559"/>
  <c r="H1560"/>
  <c r="H1448" s="1"/>
  <c r="H1559"/>
  <c r="G1560"/>
  <c r="F1560"/>
  <c r="F1448" s="1"/>
  <c r="F1559"/>
  <c r="E1559"/>
  <c r="E1560"/>
  <c r="E1448" s="1"/>
  <c r="D1559"/>
  <c r="D1560"/>
  <c r="D1448" s="1"/>
  <c r="C1561"/>
  <c r="C1562"/>
  <c r="I1863"/>
  <c r="I1857" s="1"/>
  <c r="I1847" s="1"/>
  <c r="D1863"/>
  <c r="D1857" s="1"/>
  <c r="D1847" l="1"/>
  <c r="G1559"/>
  <c r="C1559" s="1"/>
  <c r="G1448"/>
  <c r="C1560"/>
  <c r="D1428" l="1"/>
  <c r="D1426"/>
  <c r="I1422"/>
  <c r="I164" l="1"/>
  <c r="H164"/>
  <c r="G164"/>
  <c r="F164"/>
  <c r="F73" s="1"/>
  <c r="F29" s="1"/>
  <c r="E164"/>
  <c r="D164"/>
  <c r="I165"/>
  <c r="I74" s="1"/>
  <c r="I30" s="1"/>
  <c r="H165"/>
  <c r="H74" s="1"/>
  <c r="H30" s="1"/>
  <c r="G165"/>
  <c r="G74" s="1"/>
  <c r="G30" s="1"/>
  <c r="F165"/>
  <c r="F74" s="1"/>
  <c r="F30" s="1"/>
  <c r="E165"/>
  <c r="E74" s="1"/>
  <c r="E30" s="1"/>
  <c r="D165"/>
  <c r="D74" s="1"/>
  <c r="D30" s="1"/>
  <c r="C166"/>
  <c r="C167"/>
  <c r="C105"/>
  <c r="C106"/>
  <c r="C103"/>
  <c r="C104"/>
  <c r="G101"/>
  <c r="C101" s="1"/>
  <c r="C102"/>
  <c r="I99"/>
  <c r="H99"/>
  <c r="G99"/>
  <c r="E99"/>
  <c r="D99"/>
  <c r="C100"/>
  <c r="I97"/>
  <c r="H97"/>
  <c r="G97"/>
  <c r="E97"/>
  <c r="D97"/>
  <c r="C98"/>
  <c r="D2002"/>
  <c r="E2002"/>
  <c r="E370"/>
  <c r="I95" l="1"/>
  <c r="H95"/>
  <c r="G95"/>
  <c r="E95"/>
  <c r="D95"/>
  <c r="C164"/>
  <c r="C165"/>
  <c r="C97"/>
  <c r="C99"/>
  <c r="H2010" l="1"/>
  <c r="H73"/>
  <c r="H29" s="1"/>
  <c r="D2010"/>
  <c r="D73"/>
  <c r="D29" s="1"/>
  <c r="I2010"/>
  <c r="I73"/>
  <c r="I29" s="1"/>
  <c r="G2010"/>
  <c r="G73"/>
  <c r="G29" s="1"/>
  <c r="E2010"/>
  <c r="E73"/>
  <c r="E29" s="1"/>
  <c r="C209"/>
  <c r="D208"/>
  <c r="E206"/>
  <c r="D206"/>
  <c r="E204"/>
  <c r="D205"/>
  <c r="C2010" l="1"/>
  <c r="C208"/>
  <c r="C206"/>
  <c r="D197" l="1"/>
  <c r="D185"/>
  <c r="D179" l="1"/>
  <c r="D173" s="1"/>
  <c r="E178"/>
  <c r="D178" l="1"/>
  <c r="E515"/>
  <c r="E514"/>
  <c r="D515"/>
  <c r="D514"/>
  <c r="D1333"/>
  <c r="D337"/>
  <c r="E337"/>
  <c r="F337"/>
  <c r="G337"/>
  <c r="H337"/>
  <c r="I337"/>
  <c r="D338"/>
  <c r="E338"/>
  <c r="E336" s="1"/>
  <c r="F338"/>
  <c r="F336" s="1"/>
  <c r="G338"/>
  <c r="G336" s="1"/>
  <c r="H338"/>
  <c r="H336" s="1"/>
  <c r="I338"/>
  <c r="I336" s="1"/>
  <c r="C339"/>
  <c r="C337" s="1"/>
  <c r="D1107"/>
  <c r="D1106"/>
  <c r="D1246"/>
  <c r="D1228" s="1"/>
  <c r="D1245"/>
  <c r="D1227" s="1"/>
  <c r="I1190"/>
  <c r="I1172" s="1"/>
  <c r="I1170" s="1"/>
  <c r="H1190"/>
  <c r="H1172" s="1"/>
  <c r="H1170" s="1"/>
  <c r="G1190"/>
  <c r="G1172" s="1"/>
  <c r="G1170" s="1"/>
  <c r="F1190"/>
  <c r="F1172" s="1"/>
  <c r="F1170" s="1"/>
  <c r="E1190"/>
  <c r="E1172" s="1"/>
  <c r="I1189"/>
  <c r="I1171" s="1"/>
  <c r="H1189"/>
  <c r="H1171" s="1"/>
  <c r="G1189"/>
  <c r="G1171" s="1"/>
  <c r="F1189"/>
  <c r="F1171" s="1"/>
  <c r="E1189"/>
  <c r="D1190"/>
  <c r="D1172" s="1"/>
  <c r="D1189"/>
  <c r="D1171" s="1"/>
  <c r="D1652"/>
  <c r="D1612" s="1"/>
  <c r="D1651"/>
  <c r="D1611" s="1"/>
  <c r="D1169" l="1"/>
  <c r="D1332"/>
  <c r="D1330" s="1"/>
  <c r="D1331"/>
  <c r="C1331" s="1"/>
  <c r="C338"/>
  <c r="D336"/>
  <c r="C336" s="1"/>
  <c r="D465" l="1"/>
  <c r="I496" l="1"/>
  <c r="I494" s="1"/>
  <c r="I495"/>
  <c r="I493" s="1"/>
  <c r="I1434" l="1"/>
  <c r="I1412" s="1"/>
  <c r="D1434"/>
  <c r="I1435"/>
  <c r="I1413" s="1"/>
  <c r="I1812"/>
  <c r="I1811"/>
  <c r="I1810"/>
  <c r="I1809"/>
  <c r="I1806" l="1"/>
  <c r="I1787" s="1"/>
  <c r="D466"/>
  <c r="D458" s="1"/>
  <c r="D1719"/>
  <c r="D1689" s="1"/>
  <c r="D1718"/>
  <c r="C1718" s="1"/>
  <c r="D457" l="1"/>
  <c r="D204"/>
  <c r="D134"/>
  <c r="C135"/>
  <c r="C1961"/>
  <c r="C1960"/>
  <c r="C1963"/>
  <c r="C1962"/>
  <c r="C1935"/>
  <c r="C1934"/>
  <c r="C1727"/>
  <c r="I1726"/>
  <c r="H1726"/>
  <c r="G1726"/>
  <c r="F1726"/>
  <c r="F1688" s="1"/>
  <c r="D1726"/>
  <c r="E1652"/>
  <c r="E1612" s="1"/>
  <c r="E1651"/>
  <c r="C1662"/>
  <c r="C1661"/>
  <c r="C1660"/>
  <c r="C1659"/>
  <c r="C1630"/>
  <c r="C1629"/>
  <c r="C1628"/>
  <c r="C1627"/>
  <c r="C1626"/>
  <c r="C1625"/>
  <c r="C1624"/>
  <c r="C1623"/>
  <c r="C1622"/>
  <c r="C1621"/>
  <c r="C1620"/>
  <c r="C1619"/>
  <c r="C1618"/>
  <c r="C1617"/>
  <c r="C1616"/>
  <c r="C1615"/>
  <c r="C1466"/>
  <c r="C1465"/>
  <c r="C1464"/>
  <c r="C1463"/>
  <c r="E1082"/>
  <c r="E1081"/>
  <c r="C986"/>
  <c r="C985"/>
  <c r="C984"/>
  <c r="C983"/>
  <c r="C952"/>
  <c r="C951"/>
  <c r="C950"/>
  <c r="C949"/>
  <c r="C947"/>
  <c r="C948"/>
  <c r="C941"/>
  <c r="C858"/>
  <c r="C857"/>
  <c r="C851"/>
  <c r="C849"/>
  <c r="C845"/>
  <c r="C847"/>
  <c r="C732"/>
  <c r="C731"/>
  <c r="C730"/>
  <c r="C729"/>
  <c r="C728"/>
  <c r="C727"/>
  <c r="C726"/>
  <c r="C725"/>
  <c r="C724"/>
  <c r="C723"/>
  <c r="C722"/>
  <c r="C721"/>
  <c r="C720"/>
  <c r="C719"/>
  <c r="C285"/>
  <c r="C284"/>
  <c r="C283"/>
  <c r="C282"/>
  <c r="C276"/>
  <c r="I2099"/>
  <c r="I2097" s="1"/>
  <c r="I2095" s="1"/>
  <c r="H2099"/>
  <c r="H2097" s="1"/>
  <c r="H2095" s="1"/>
  <c r="G2099"/>
  <c r="G2097" s="1"/>
  <c r="G2095" s="1"/>
  <c r="F2099"/>
  <c r="F2097" s="1"/>
  <c r="F2095" s="1"/>
  <c r="E2099"/>
  <c r="E2097" s="1"/>
  <c r="E2095" s="1"/>
  <c r="D2099"/>
  <c r="D2097" s="1"/>
  <c r="I2098"/>
  <c r="I2096" s="1"/>
  <c r="I2094" s="1"/>
  <c r="H2098"/>
  <c r="H2096" s="1"/>
  <c r="H2094" s="1"/>
  <c r="G2098"/>
  <c r="G2096" s="1"/>
  <c r="G2094" s="1"/>
  <c r="F2098"/>
  <c r="F2096" s="1"/>
  <c r="F2094" s="1"/>
  <c r="E2098"/>
  <c r="E2096" s="1"/>
  <c r="E2094" s="1"/>
  <c r="D2098"/>
  <c r="D2096" s="1"/>
  <c r="I2092"/>
  <c r="I2090" s="1"/>
  <c r="H2092"/>
  <c r="H2090" s="1"/>
  <c r="G2092"/>
  <c r="G2090" s="1"/>
  <c r="F2092"/>
  <c r="F2090" s="1"/>
  <c r="E2092"/>
  <c r="E2090" s="1"/>
  <c r="D2092"/>
  <c r="D2090" s="1"/>
  <c r="I2091"/>
  <c r="I2089" s="1"/>
  <c r="H2091"/>
  <c r="H2089" s="1"/>
  <c r="G2091"/>
  <c r="G2089" s="1"/>
  <c r="F2091"/>
  <c r="F2089" s="1"/>
  <c r="E2091"/>
  <c r="D2091"/>
  <c r="D2089" s="1"/>
  <c r="I2086"/>
  <c r="H2086"/>
  <c r="G2086"/>
  <c r="F2086"/>
  <c r="E2086"/>
  <c r="D2086"/>
  <c r="I2085"/>
  <c r="H2085"/>
  <c r="G2085"/>
  <c r="F2085"/>
  <c r="E2085"/>
  <c r="D2085"/>
  <c r="I2074"/>
  <c r="H2074"/>
  <c r="G2074"/>
  <c r="F2074"/>
  <c r="D2074"/>
  <c r="H2032"/>
  <c r="H2030" s="1"/>
  <c r="G2032"/>
  <c r="G2030" s="1"/>
  <c r="F2032"/>
  <c r="F2030" s="1"/>
  <c r="H2033"/>
  <c r="H2031" s="1"/>
  <c r="G2033"/>
  <c r="G2031" s="1"/>
  <c r="F2033"/>
  <c r="F2031" s="1"/>
  <c r="C2003"/>
  <c r="C2002"/>
  <c r="I2001"/>
  <c r="I1999" s="1"/>
  <c r="I1997" s="1"/>
  <c r="I1995" s="1"/>
  <c r="I1993" s="1"/>
  <c r="H2001"/>
  <c r="H1999" s="1"/>
  <c r="H1997" s="1"/>
  <c r="H1995" s="1"/>
  <c r="H1993" s="1"/>
  <c r="G2001"/>
  <c r="G1999" s="1"/>
  <c r="G1997" s="1"/>
  <c r="G1995" s="1"/>
  <c r="G1993" s="1"/>
  <c r="F2001"/>
  <c r="F1999" s="1"/>
  <c r="F1997" s="1"/>
  <c r="F1995" s="1"/>
  <c r="F1993" s="1"/>
  <c r="E2001"/>
  <c r="D2001"/>
  <c r="D1999" s="1"/>
  <c r="D1997" s="1"/>
  <c r="I2000"/>
  <c r="H2000"/>
  <c r="H1998" s="1"/>
  <c r="H1996" s="1"/>
  <c r="H1994" s="1"/>
  <c r="H1992" s="1"/>
  <c r="G2000"/>
  <c r="G1998" s="1"/>
  <c r="G1996" s="1"/>
  <c r="G1994" s="1"/>
  <c r="G1992" s="1"/>
  <c r="F2000"/>
  <c r="F1998" s="1"/>
  <c r="F1996" s="1"/>
  <c r="F1994" s="1"/>
  <c r="F1992" s="1"/>
  <c r="E2000"/>
  <c r="E1998" s="1"/>
  <c r="D2000"/>
  <c r="D1998" s="1"/>
  <c r="D1996" s="1"/>
  <c r="C1990"/>
  <c r="C1989"/>
  <c r="I1988"/>
  <c r="I1986" s="1"/>
  <c r="I1984" s="1"/>
  <c r="I1982" s="1"/>
  <c r="I1980" s="1"/>
  <c r="H1988"/>
  <c r="H1986" s="1"/>
  <c r="H1984" s="1"/>
  <c r="H1982" s="1"/>
  <c r="H1980" s="1"/>
  <c r="G1988"/>
  <c r="G1986" s="1"/>
  <c r="G1984" s="1"/>
  <c r="G1982" s="1"/>
  <c r="G1980" s="1"/>
  <c r="F1988"/>
  <c r="F1986" s="1"/>
  <c r="F1984" s="1"/>
  <c r="F1982" s="1"/>
  <c r="F1980" s="1"/>
  <c r="E1988"/>
  <c r="E1986" s="1"/>
  <c r="E1984" s="1"/>
  <c r="E1982" s="1"/>
  <c r="E1980" s="1"/>
  <c r="D1988"/>
  <c r="I1987"/>
  <c r="H1987"/>
  <c r="H1985" s="1"/>
  <c r="H1983" s="1"/>
  <c r="H1981" s="1"/>
  <c r="H1979" s="1"/>
  <c r="G1987"/>
  <c r="G1985" s="1"/>
  <c r="G1983" s="1"/>
  <c r="G1981" s="1"/>
  <c r="G1979" s="1"/>
  <c r="F1987"/>
  <c r="F1985" s="1"/>
  <c r="F1983" s="1"/>
  <c r="F1981" s="1"/>
  <c r="F1979" s="1"/>
  <c r="E1987"/>
  <c r="E1985" s="1"/>
  <c r="D1987"/>
  <c r="D1985" s="1"/>
  <c r="D1983" s="1"/>
  <c r="C1977"/>
  <c r="E1976"/>
  <c r="E1974" s="1"/>
  <c r="D1976"/>
  <c r="D1974" s="1"/>
  <c r="I1968"/>
  <c r="H1968"/>
  <c r="G1968"/>
  <c r="F1968"/>
  <c r="H1969"/>
  <c r="G1969"/>
  <c r="F1969"/>
  <c r="C1959"/>
  <c r="E1958"/>
  <c r="F1953"/>
  <c r="F1952"/>
  <c r="I1944"/>
  <c r="I1942" s="1"/>
  <c r="I1945"/>
  <c r="I1943" s="1"/>
  <c r="E1945"/>
  <c r="D1945"/>
  <c r="D1943" s="1"/>
  <c r="G1942"/>
  <c r="I1930"/>
  <c r="I1928" s="1"/>
  <c r="I1931"/>
  <c r="I1929" s="1"/>
  <c r="I1927" s="1"/>
  <c r="E1931"/>
  <c r="D1931"/>
  <c r="D1929" s="1"/>
  <c r="G1930"/>
  <c r="G1928" s="1"/>
  <c r="C1914"/>
  <c r="C1913" s="1"/>
  <c r="C1908"/>
  <c r="C1907"/>
  <c r="D1906"/>
  <c r="D1900" s="1"/>
  <c r="D1905"/>
  <c r="D1899" s="1"/>
  <c r="C1883"/>
  <c r="I1882"/>
  <c r="I1880" s="1"/>
  <c r="D1882"/>
  <c r="D1880" s="1"/>
  <c r="C1879"/>
  <c r="C1875"/>
  <c r="C1874"/>
  <c r="C1873"/>
  <c r="C1872"/>
  <c r="C1864"/>
  <c r="C1863"/>
  <c r="I1862"/>
  <c r="I1856" s="1"/>
  <c r="E1862"/>
  <c r="E1856" s="1"/>
  <c r="D1862"/>
  <c r="D1856" s="1"/>
  <c r="C1861"/>
  <c r="C1860"/>
  <c r="C1853"/>
  <c r="C1852"/>
  <c r="C1851"/>
  <c r="C1850"/>
  <c r="C1841"/>
  <c r="C1840"/>
  <c r="E1839"/>
  <c r="D1838"/>
  <c r="C1835"/>
  <c r="C1834"/>
  <c r="C1831"/>
  <c r="I1830"/>
  <c r="D1830"/>
  <c r="D1824" s="1"/>
  <c r="C1829"/>
  <c r="I1828"/>
  <c r="E1828"/>
  <c r="E1824" s="1"/>
  <c r="C1812"/>
  <c r="C1811"/>
  <c r="C1808"/>
  <c r="I1807"/>
  <c r="I1805" s="1"/>
  <c r="I1786" s="1"/>
  <c r="I1804"/>
  <c r="I1802" s="1"/>
  <c r="I1800" s="1"/>
  <c r="H1804"/>
  <c r="H1802" s="1"/>
  <c r="H1800" s="1"/>
  <c r="G1804"/>
  <c r="G1802" s="1"/>
  <c r="G1800" s="1"/>
  <c r="D1804"/>
  <c r="D1802" s="1"/>
  <c r="H1803"/>
  <c r="H1801" s="1"/>
  <c r="H1799" s="1"/>
  <c r="G1803"/>
  <c r="G1801" s="1"/>
  <c r="G1799" s="1"/>
  <c r="F1803"/>
  <c r="F1801" s="1"/>
  <c r="F1799" s="1"/>
  <c r="I1743"/>
  <c r="I1741" s="1"/>
  <c r="H1769"/>
  <c r="H1767" s="1"/>
  <c r="G1769"/>
  <c r="G1767" s="1"/>
  <c r="F1769"/>
  <c r="F1767" s="1"/>
  <c r="E1769"/>
  <c r="E1767" s="1"/>
  <c r="I1742"/>
  <c r="I1740" s="1"/>
  <c r="H1768"/>
  <c r="H1766" s="1"/>
  <c r="G1742"/>
  <c r="G1740" s="1"/>
  <c r="F1768"/>
  <c r="F1766" s="1"/>
  <c r="E1742"/>
  <c r="E1740" s="1"/>
  <c r="G1749"/>
  <c r="G1747" s="1"/>
  <c r="F1749"/>
  <c r="F1747" s="1"/>
  <c r="E1749"/>
  <c r="E1747" s="1"/>
  <c r="C1719"/>
  <c r="C1711"/>
  <c r="E1710"/>
  <c r="E1688" s="1"/>
  <c r="D1710"/>
  <c r="C1709"/>
  <c r="C1708"/>
  <c r="C1707"/>
  <c r="D1706"/>
  <c r="C1705"/>
  <c r="C1704"/>
  <c r="C1703"/>
  <c r="I1702"/>
  <c r="D1702"/>
  <c r="C1701"/>
  <c r="C1700"/>
  <c r="C1693"/>
  <c r="D1692"/>
  <c r="C1691"/>
  <c r="D1690"/>
  <c r="I1687"/>
  <c r="F1687"/>
  <c r="D1687"/>
  <c r="D1394" s="1"/>
  <c r="H1687"/>
  <c r="G1687"/>
  <c r="C1674"/>
  <c r="I1669"/>
  <c r="I1667" s="1"/>
  <c r="I1665" s="1"/>
  <c r="I1663" s="1"/>
  <c r="D1673"/>
  <c r="D1671" s="1"/>
  <c r="H1670"/>
  <c r="H1668" s="1"/>
  <c r="H1666" s="1"/>
  <c r="H1664" s="1"/>
  <c r="G1670"/>
  <c r="G1668" s="1"/>
  <c r="G1666" s="1"/>
  <c r="G1664" s="1"/>
  <c r="F1670"/>
  <c r="F1668" s="1"/>
  <c r="F1666" s="1"/>
  <c r="F1664" s="1"/>
  <c r="E1670"/>
  <c r="D1670"/>
  <c r="D1668" s="1"/>
  <c r="H1669"/>
  <c r="H1667" s="1"/>
  <c r="H1665" s="1"/>
  <c r="H1663" s="1"/>
  <c r="G1669"/>
  <c r="G1667" s="1"/>
  <c r="G1665" s="1"/>
  <c r="G1663" s="1"/>
  <c r="F1669"/>
  <c r="F1667" s="1"/>
  <c r="F1665" s="1"/>
  <c r="F1663" s="1"/>
  <c r="C1658"/>
  <c r="C1657"/>
  <c r="C1656"/>
  <c r="C1655"/>
  <c r="C1654"/>
  <c r="C1653"/>
  <c r="I1652"/>
  <c r="I1612" s="1"/>
  <c r="I1610" s="1"/>
  <c r="I1608" s="1"/>
  <c r="I1606" s="1"/>
  <c r="H1652"/>
  <c r="H1612" s="1"/>
  <c r="H1610" s="1"/>
  <c r="H1608" s="1"/>
  <c r="H1606" s="1"/>
  <c r="G1652"/>
  <c r="G1612" s="1"/>
  <c r="G1610" s="1"/>
  <c r="G1608" s="1"/>
  <c r="G1606" s="1"/>
  <c r="F1652"/>
  <c r="F1612" s="1"/>
  <c r="F1610" s="1"/>
  <c r="F1608" s="1"/>
  <c r="F1606" s="1"/>
  <c r="I1651"/>
  <c r="H1651"/>
  <c r="G1651"/>
  <c r="G1611" s="1"/>
  <c r="G1609" s="1"/>
  <c r="G1607" s="1"/>
  <c r="G1605" s="1"/>
  <c r="F1651"/>
  <c r="F1611" s="1"/>
  <c r="F1609" s="1"/>
  <c r="F1607" s="1"/>
  <c r="F1605" s="1"/>
  <c r="C1650"/>
  <c r="I1649"/>
  <c r="I1647" s="1"/>
  <c r="H1649"/>
  <c r="H1647" s="1"/>
  <c r="E1649"/>
  <c r="E1647" s="1"/>
  <c r="E1611" s="1"/>
  <c r="C1648"/>
  <c r="C1601"/>
  <c r="D1600"/>
  <c r="C1599"/>
  <c r="D1598"/>
  <c r="C1598" s="1"/>
  <c r="I1597"/>
  <c r="H1597"/>
  <c r="G1597"/>
  <c r="F1597"/>
  <c r="E1597"/>
  <c r="D1597"/>
  <c r="I1596"/>
  <c r="H1596"/>
  <c r="G1596"/>
  <c r="F1596"/>
  <c r="E1596"/>
  <c r="D1595"/>
  <c r="C1595" s="1"/>
  <c r="D1594"/>
  <c r="D1592" s="1"/>
  <c r="I1593"/>
  <c r="H1593"/>
  <c r="G1593"/>
  <c r="F1593"/>
  <c r="E1593"/>
  <c r="I1592"/>
  <c r="I1572" s="1"/>
  <c r="H1592"/>
  <c r="H1572" s="1"/>
  <c r="G1592"/>
  <c r="G1572" s="1"/>
  <c r="F1592"/>
  <c r="E1592"/>
  <c r="C1591"/>
  <c r="C1590"/>
  <c r="C1589"/>
  <c r="C1588"/>
  <c r="C1587"/>
  <c r="C1586"/>
  <c r="C1585"/>
  <c r="C1584"/>
  <c r="C1583"/>
  <c r="C1582"/>
  <c r="C1581"/>
  <c r="C1580"/>
  <c r="C1579"/>
  <c r="C1578"/>
  <c r="C1577"/>
  <c r="C1576"/>
  <c r="D1575"/>
  <c r="D1574"/>
  <c r="C1558"/>
  <c r="C1554"/>
  <c r="C1553"/>
  <c r="C1550"/>
  <c r="C1549"/>
  <c r="C1546"/>
  <c r="C1545"/>
  <c r="C1544"/>
  <c r="C1543"/>
  <c r="C1542"/>
  <c r="C1541"/>
  <c r="C1540"/>
  <c r="C1539"/>
  <c r="C1538"/>
  <c r="C1537"/>
  <c r="C1536"/>
  <c r="C1535"/>
  <c r="C1522"/>
  <c r="I1521"/>
  <c r="H1521"/>
  <c r="G1521"/>
  <c r="F1521"/>
  <c r="D1521"/>
  <c r="C1520"/>
  <c r="C1519" s="1"/>
  <c r="I1519"/>
  <c r="H1519"/>
  <c r="G1519"/>
  <c r="F1519"/>
  <c r="D1519"/>
  <c r="C1518"/>
  <c r="C1517" s="1"/>
  <c r="I1517"/>
  <c r="H1517"/>
  <c r="G1517"/>
  <c r="F1517"/>
  <c r="D1517"/>
  <c r="C1516"/>
  <c r="C1515" s="1"/>
  <c r="I1515"/>
  <c r="H1515"/>
  <c r="G1515"/>
  <c r="F1515"/>
  <c r="D1515"/>
  <c r="C1506"/>
  <c r="I1505"/>
  <c r="D1505"/>
  <c r="C1504"/>
  <c r="I1503"/>
  <c r="D1503"/>
  <c r="C1502"/>
  <c r="I1501"/>
  <c r="D1501"/>
  <c r="C1500"/>
  <c r="I1499"/>
  <c r="D1499"/>
  <c r="C1498"/>
  <c r="I1497"/>
  <c r="D1497"/>
  <c r="C1495"/>
  <c r="C1494"/>
  <c r="I1493"/>
  <c r="D1493"/>
  <c r="C1492"/>
  <c r="I1491"/>
  <c r="D1491"/>
  <c r="C1490"/>
  <c r="I1489"/>
  <c r="D1489"/>
  <c r="C1462"/>
  <c r="C1461"/>
  <c r="C1459"/>
  <c r="C1458"/>
  <c r="C1457"/>
  <c r="C1456"/>
  <c r="C1455"/>
  <c r="C1454"/>
  <c r="I1453"/>
  <c r="I1449" s="1"/>
  <c r="E1453"/>
  <c r="E1449" s="1"/>
  <c r="E1447" s="1"/>
  <c r="D1453"/>
  <c r="D1449" s="1"/>
  <c r="C1435"/>
  <c r="C1434"/>
  <c r="C1431"/>
  <c r="C1430" s="1"/>
  <c r="C1429"/>
  <c r="C1428"/>
  <c r="C1427"/>
  <c r="C1426" s="1"/>
  <c r="C1425"/>
  <c r="C1424" s="1"/>
  <c r="C1423"/>
  <c r="C1422" s="1"/>
  <c r="I1410"/>
  <c r="C1421"/>
  <c r="C1420"/>
  <c r="C1419"/>
  <c r="D1418"/>
  <c r="D1412" s="1"/>
  <c r="C1417"/>
  <c r="C1416"/>
  <c r="C1415"/>
  <c r="C1414"/>
  <c r="D1411"/>
  <c r="H1410"/>
  <c r="G1410"/>
  <c r="F1410"/>
  <c r="H1411"/>
  <c r="G1411"/>
  <c r="F1411"/>
  <c r="C1374"/>
  <c r="C1373"/>
  <c r="C1372"/>
  <c r="C1371"/>
  <c r="C1370"/>
  <c r="C1369"/>
  <c r="C1368"/>
  <c r="C1367"/>
  <c r="C1366"/>
  <c r="C1365"/>
  <c r="C1364"/>
  <c r="C1363"/>
  <c r="C1362"/>
  <c r="C1361"/>
  <c r="C1360"/>
  <c r="C1359"/>
  <c r="C1358"/>
  <c r="C1357"/>
  <c r="C1333"/>
  <c r="E1329"/>
  <c r="I1328"/>
  <c r="H1328"/>
  <c r="G1328"/>
  <c r="F1328"/>
  <c r="I1329"/>
  <c r="H1329"/>
  <c r="G1329"/>
  <c r="F1329"/>
  <c r="D1303"/>
  <c r="I1304"/>
  <c r="H1304"/>
  <c r="H1292" s="1"/>
  <c r="G1304"/>
  <c r="G1292" s="1"/>
  <c r="G1258" s="1"/>
  <c r="F1304"/>
  <c r="F1292" s="1"/>
  <c r="D1304"/>
  <c r="D1292" s="1"/>
  <c r="D1258" s="1"/>
  <c r="I1303"/>
  <c r="H1303"/>
  <c r="G1303"/>
  <c r="F1303"/>
  <c r="C1300"/>
  <c r="C1299"/>
  <c r="C1298"/>
  <c r="C1297"/>
  <c r="C1296"/>
  <c r="E1295"/>
  <c r="E1293" s="1"/>
  <c r="I1292"/>
  <c r="C1288"/>
  <c r="C1287"/>
  <c r="C1274"/>
  <c r="C1273" s="1"/>
  <c r="C1272"/>
  <c r="C1271" s="1"/>
  <c r="C1270"/>
  <c r="E1269"/>
  <c r="C1269" s="1"/>
  <c r="C1268"/>
  <c r="E1267"/>
  <c r="C1267" s="1"/>
  <c r="C1266"/>
  <c r="E1265"/>
  <c r="C1265" s="1"/>
  <c r="C1264"/>
  <c r="E1263"/>
  <c r="C1252"/>
  <c r="C1251" s="1"/>
  <c r="C1250"/>
  <c r="C1249" s="1"/>
  <c r="C1248"/>
  <c r="C1247" s="1"/>
  <c r="I1245"/>
  <c r="I1227" s="1"/>
  <c r="I1169" s="1"/>
  <c r="H1245"/>
  <c r="H1227" s="1"/>
  <c r="H1169" s="1"/>
  <c r="G1245"/>
  <c r="G1227" s="1"/>
  <c r="G1169" s="1"/>
  <c r="F1245"/>
  <c r="F1227" s="1"/>
  <c r="F1169" s="1"/>
  <c r="C1244"/>
  <c r="C1243"/>
  <c r="C1242"/>
  <c r="C1241"/>
  <c r="C1240"/>
  <c r="C1239"/>
  <c r="C1238"/>
  <c r="C1236"/>
  <c r="E1235"/>
  <c r="C1235" s="1"/>
  <c r="C1234"/>
  <c r="C1233" s="1"/>
  <c r="E1233"/>
  <c r="C1232"/>
  <c r="C1231" s="1"/>
  <c r="E1231"/>
  <c r="C1230"/>
  <c r="C1224"/>
  <c r="E1223"/>
  <c r="E1221" s="1"/>
  <c r="E1215" s="1"/>
  <c r="E428" s="1"/>
  <c r="C1210"/>
  <c r="C1209" s="1"/>
  <c r="C1208"/>
  <c r="C1207" s="1"/>
  <c r="C1198"/>
  <c r="C1197" s="1"/>
  <c r="E1197"/>
  <c r="C1196"/>
  <c r="C1195" s="1"/>
  <c r="E1195"/>
  <c r="C1192"/>
  <c r="C1191" s="1"/>
  <c r="C1161"/>
  <c r="C1160" s="1"/>
  <c r="E1160"/>
  <c r="E1158" s="1"/>
  <c r="C1159"/>
  <c r="C1158" s="1"/>
  <c r="C1157"/>
  <c r="I1156"/>
  <c r="I1154" s="1"/>
  <c r="I1152" s="1"/>
  <c r="H1156"/>
  <c r="H1154" s="1"/>
  <c r="H1152" s="1"/>
  <c r="G1156"/>
  <c r="G1154" s="1"/>
  <c r="G1152" s="1"/>
  <c r="F1156"/>
  <c r="F1154" s="1"/>
  <c r="F1152" s="1"/>
  <c r="E1154"/>
  <c r="D1156"/>
  <c r="I1155"/>
  <c r="I1153" s="1"/>
  <c r="I1103" s="1"/>
  <c r="I1101" s="1"/>
  <c r="H1155"/>
  <c r="H1153" s="1"/>
  <c r="H1103" s="1"/>
  <c r="H1101" s="1"/>
  <c r="G1155"/>
  <c r="G1153" s="1"/>
  <c r="G1103" s="1"/>
  <c r="G1101" s="1"/>
  <c r="F1155"/>
  <c r="F1153" s="1"/>
  <c r="E1155"/>
  <c r="E1153" s="1"/>
  <c r="D1155"/>
  <c r="D1153" s="1"/>
  <c r="C1151"/>
  <c r="C1150" s="1"/>
  <c r="C1149"/>
  <c r="C1148" s="1"/>
  <c r="C1145"/>
  <c r="C1143"/>
  <c r="C1141"/>
  <c r="C1140"/>
  <c r="C1139"/>
  <c r="C1138"/>
  <c r="E1137"/>
  <c r="C1137" s="1"/>
  <c r="I1136"/>
  <c r="H1136"/>
  <c r="G1136"/>
  <c r="F1136"/>
  <c r="D1136"/>
  <c r="C1135"/>
  <c r="C1134"/>
  <c r="C1133"/>
  <c r="C1132"/>
  <c r="C1129"/>
  <c r="E1128"/>
  <c r="D1127"/>
  <c r="D1126"/>
  <c r="C1123"/>
  <c r="D1122"/>
  <c r="D1120" s="1"/>
  <c r="C1119"/>
  <c r="C1118" s="1"/>
  <c r="C1117"/>
  <c r="C1116" s="1"/>
  <c r="E1116"/>
  <c r="E1112" s="1"/>
  <c r="C1115"/>
  <c r="C1114" s="1"/>
  <c r="C1111"/>
  <c r="I1110"/>
  <c r="H1110"/>
  <c r="G1110"/>
  <c r="F1110"/>
  <c r="C1109"/>
  <c r="I1108"/>
  <c r="H1108"/>
  <c r="G1108"/>
  <c r="F1108"/>
  <c r="E1107"/>
  <c r="I1104"/>
  <c r="H1104"/>
  <c r="G1104"/>
  <c r="F1104"/>
  <c r="I1098"/>
  <c r="I1096" s="1"/>
  <c r="D1098"/>
  <c r="D1096" s="1"/>
  <c r="D434" s="1"/>
  <c r="C1098"/>
  <c r="I1097"/>
  <c r="I2051" s="1"/>
  <c r="H1097"/>
  <c r="H2051" s="1"/>
  <c r="G1097"/>
  <c r="G435" s="1"/>
  <c r="F1097"/>
  <c r="F2051" s="1"/>
  <c r="E1097"/>
  <c r="E2051" s="1"/>
  <c r="D1097"/>
  <c r="D2051" s="1"/>
  <c r="H1096"/>
  <c r="H2050" s="1"/>
  <c r="G1096"/>
  <c r="G2050" s="1"/>
  <c r="F1096"/>
  <c r="F2050" s="1"/>
  <c r="E1096"/>
  <c r="E434" s="1"/>
  <c r="C1090"/>
  <c r="C1089"/>
  <c r="E1088"/>
  <c r="C1088" s="1"/>
  <c r="E1087"/>
  <c r="C1087" s="1"/>
  <c r="C1084"/>
  <c r="C1083"/>
  <c r="I1082"/>
  <c r="H1082"/>
  <c r="G1082"/>
  <c r="F1082"/>
  <c r="D1082"/>
  <c r="I1081"/>
  <c r="H1081"/>
  <c r="G1081"/>
  <c r="F1081"/>
  <c r="D1081"/>
  <c r="C1080"/>
  <c r="C1079"/>
  <c r="I1078"/>
  <c r="H1078"/>
  <c r="G1078"/>
  <c r="F1078"/>
  <c r="E1078"/>
  <c r="D1078"/>
  <c r="I1077"/>
  <c r="H1077"/>
  <c r="G1077"/>
  <c r="F1077"/>
  <c r="E1077"/>
  <c r="D1077"/>
  <c r="I1074"/>
  <c r="H1074"/>
  <c r="H1068" s="1"/>
  <c r="G1074"/>
  <c r="F1074"/>
  <c r="F1068" s="1"/>
  <c r="F447" s="1"/>
  <c r="E1074"/>
  <c r="D1074"/>
  <c r="I1073"/>
  <c r="H1073"/>
  <c r="G1073"/>
  <c r="F1073"/>
  <c r="E1073"/>
  <c r="C1072"/>
  <c r="C1071" s="1"/>
  <c r="E1069"/>
  <c r="I1069"/>
  <c r="H1069"/>
  <c r="G1069"/>
  <c r="F1069"/>
  <c r="D1069"/>
  <c r="C1056"/>
  <c r="C1055"/>
  <c r="C1054"/>
  <c r="C1053"/>
  <c r="C1052"/>
  <c r="C1051"/>
  <c r="C1050"/>
  <c r="C1049"/>
  <c r="I1048"/>
  <c r="H1048"/>
  <c r="G1048"/>
  <c r="F1048"/>
  <c r="E1048"/>
  <c r="D1048"/>
  <c r="I1047"/>
  <c r="H1047"/>
  <c r="G1047"/>
  <c r="F1047"/>
  <c r="E1047"/>
  <c r="D1047"/>
  <c r="C1046"/>
  <c r="C1045"/>
  <c r="I1044"/>
  <c r="H1044"/>
  <c r="G1044"/>
  <c r="F1044"/>
  <c r="E1044"/>
  <c r="D1044"/>
  <c r="I1043"/>
  <c r="H1043"/>
  <c r="G1043"/>
  <c r="F1043"/>
  <c r="E1043"/>
  <c r="D1043"/>
  <c r="C1042"/>
  <c r="C1041"/>
  <c r="C1040"/>
  <c r="C1039"/>
  <c r="C1038"/>
  <c r="C1037"/>
  <c r="C1036"/>
  <c r="C1035"/>
  <c r="C1034"/>
  <c r="C1033"/>
  <c r="C1032"/>
  <c r="C1031"/>
  <c r="C1030"/>
  <c r="C1029"/>
  <c r="C1028"/>
  <c r="C1027"/>
  <c r="C1026"/>
  <c r="C1025"/>
  <c r="C1024"/>
  <c r="C1023"/>
  <c r="C1022"/>
  <c r="C1021"/>
  <c r="C1020"/>
  <c r="C1019"/>
  <c r="C1018"/>
  <c r="C1017"/>
  <c r="C1016"/>
  <c r="C1015"/>
  <c r="C1014"/>
  <c r="C1013"/>
  <c r="C1012"/>
  <c r="C1011"/>
  <c r="C1010"/>
  <c r="C1009"/>
  <c r="C1008"/>
  <c r="C1007"/>
  <c r="C1006"/>
  <c r="C1005"/>
  <c r="C1004"/>
  <c r="C1003"/>
  <c r="C1002"/>
  <c r="C1001"/>
  <c r="C1000"/>
  <c r="C999"/>
  <c r="C998"/>
  <c r="C997"/>
  <c r="C996"/>
  <c r="C995"/>
  <c r="C994"/>
  <c r="C993"/>
  <c r="C992"/>
  <c r="C991"/>
  <c r="D988"/>
  <c r="C982"/>
  <c r="C981" s="1"/>
  <c r="C980"/>
  <c r="C979" s="1"/>
  <c r="C970"/>
  <c r="C969"/>
  <c r="C968"/>
  <c r="C967"/>
  <c r="C966"/>
  <c r="C965"/>
  <c r="C964"/>
  <c r="C963"/>
  <c r="C962"/>
  <c r="C961"/>
  <c r="C960"/>
  <c r="I959"/>
  <c r="I953" s="1"/>
  <c r="H959"/>
  <c r="H953" s="1"/>
  <c r="G959"/>
  <c r="G953" s="1"/>
  <c r="F959"/>
  <c r="F953" s="1"/>
  <c r="C957"/>
  <c r="C956"/>
  <c r="C955"/>
  <c r="C946"/>
  <c r="I945"/>
  <c r="H945"/>
  <c r="G945"/>
  <c r="F945"/>
  <c r="C944"/>
  <c r="C943" s="1"/>
  <c r="I943"/>
  <c r="H943"/>
  <c r="G943"/>
  <c r="F943"/>
  <c r="C922"/>
  <c r="C921"/>
  <c r="C920"/>
  <c r="C919"/>
  <c r="C918"/>
  <c r="C917"/>
  <c r="C916"/>
  <c r="C915"/>
  <c r="C914"/>
  <c r="C913"/>
  <c r="E906"/>
  <c r="E905"/>
  <c r="E904"/>
  <c r="E903"/>
  <c r="E902"/>
  <c r="E901"/>
  <c r="E900"/>
  <c r="E899"/>
  <c r="I898"/>
  <c r="H898"/>
  <c r="G898"/>
  <c r="F898"/>
  <c r="E898"/>
  <c r="I897"/>
  <c r="H897"/>
  <c r="G897"/>
  <c r="F897"/>
  <c r="E897"/>
  <c r="E896"/>
  <c r="E895"/>
  <c r="I894"/>
  <c r="H894"/>
  <c r="G894"/>
  <c r="F894"/>
  <c r="E894"/>
  <c r="I893"/>
  <c r="H893"/>
  <c r="G893"/>
  <c r="F893"/>
  <c r="E893"/>
  <c r="C884"/>
  <c r="C883"/>
  <c r="C872"/>
  <c r="C871" s="1"/>
  <c r="C870"/>
  <c r="C869" s="1"/>
  <c r="C868"/>
  <c r="C867" s="1"/>
  <c r="C866"/>
  <c r="C865" s="1"/>
  <c r="C864"/>
  <c r="C863" s="1"/>
  <c r="C862"/>
  <c r="C861" s="1"/>
  <c r="C856"/>
  <c r="C855"/>
  <c r="C854"/>
  <c r="C853"/>
  <c r="C852"/>
  <c r="C850"/>
  <c r="C848"/>
  <c r="C846"/>
  <c r="C790"/>
  <c r="C789"/>
  <c r="C788"/>
  <c r="C787"/>
  <c r="C786"/>
  <c r="C785"/>
  <c r="C782"/>
  <c r="C781"/>
  <c r="C778"/>
  <c r="C777"/>
  <c r="C772"/>
  <c r="C771"/>
  <c r="C763"/>
  <c r="C752"/>
  <c r="C751"/>
  <c r="C750"/>
  <c r="C749"/>
  <c r="C748"/>
  <c r="D747"/>
  <c r="C747" s="1"/>
  <c r="C746"/>
  <c r="D745"/>
  <c r="D744"/>
  <c r="C718"/>
  <c r="C717"/>
  <c r="C716"/>
  <c r="C715"/>
  <c r="C714"/>
  <c r="C713"/>
  <c r="C712"/>
  <c r="C711"/>
  <c r="C710"/>
  <c r="C709"/>
  <c r="C708"/>
  <c r="C707"/>
  <c r="C706"/>
  <c r="C705"/>
  <c r="C704"/>
  <c r="C703"/>
  <c r="C702"/>
  <c r="C701"/>
  <c r="C700"/>
  <c r="C699"/>
  <c r="C698"/>
  <c r="C697"/>
  <c r="C696"/>
  <c r="C695"/>
  <c r="C694"/>
  <c r="C693"/>
  <c r="C692"/>
  <c r="C691"/>
  <c r="C690"/>
  <c r="C689"/>
  <c r="C688"/>
  <c r="C687"/>
  <c r="C686"/>
  <c r="C685"/>
  <c r="C684"/>
  <c r="C683"/>
  <c r="C682"/>
  <c r="C681"/>
  <c r="C680"/>
  <c r="C679"/>
  <c r="C678"/>
  <c r="C677"/>
  <c r="C676"/>
  <c r="C675"/>
  <c r="C674"/>
  <c r="C673"/>
  <c r="C672"/>
  <c r="C671"/>
  <c r="C670"/>
  <c r="C669"/>
  <c r="C668"/>
  <c r="C667"/>
  <c r="C666"/>
  <c r="C665"/>
  <c r="C664"/>
  <c r="C663"/>
  <c r="C662"/>
  <c r="C661"/>
  <c r="C660"/>
  <c r="C659"/>
  <c r="C658"/>
  <c r="C657"/>
  <c r="C656"/>
  <c r="C655"/>
  <c r="C654"/>
  <c r="C653"/>
  <c r="C652"/>
  <c r="C651"/>
  <c r="C650"/>
  <c r="C649"/>
  <c r="C648"/>
  <c r="C647"/>
  <c r="C646"/>
  <c r="C645"/>
  <c r="C644"/>
  <c r="C643"/>
  <c r="C642"/>
  <c r="C641"/>
  <c r="C640"/>
  <c r="C639"/>
  <c r="C638"/>
  <c r="C637"/>
  <c r="C636"/>
  <c r="C635"/>
  <c r="C634"/>
  <c r="C633"/>
  <c r="C632"/>
  <c r="C631"/>
  <c r="C630"/>
  <c r="C628"/>
  <c r="C627"/>
  <c r="C626"/>
  <c r="C625"/>
  <c r="C624"/>
  <c r="C623"/>
  <c r="C621"/>
  <c r="C620"/>
  <c r="C619"/>
  <c r="C618"/>
  <c r="C617"/>
  <c r="C616"/>
  <c r="C615"/>
  <c r="C614"/>
  <c r="C613"/>
  <c r="C612"/>
  <c r="C611"/>
  <c r="C610"/>
  <c r="C609"/>
  <c r="C608"/>
  <c r="C607"/>
  <c r="C606"/>
  <c r="C605"/>
  <c r="C604"/>
  <c r="C603"/>
  <c r="C602"/>
  <c r="C601"/>
  <c r="C600"/>
  <c r="C599"/>
  <c r="C598"/>
  <c r="C597"/>
  <c r="C596"/>
  <c r="C595"/>
  <c r="C594"/>
  <c r="C593"/>
  <c r="C592"/>
  <c r="C591"/>
  <c r="C590"/>
  <c r="C589"/>
  <c r="C588"/>
  <c r="C587"/>
  <c r="C586"/>
  <c r="C585"/>
  <c r="C584"/>
  <c r="C583"/>
  <c r="C582"/>
  <c r="C581"/>
  <c r="C580"/>
  <c r="C579"/>
  <c r="C578"/>
  <c r="C577"/>
  <c r="C576"/>
  <c r="C575"/>
  <c r="I551"/>
  <c r="H551"/>
  <c r="G551"/>
  <c r="F551"/>
  <c r="D551"/>
  <c r="D549" s="1"/>
  <c r="I550"/>
  <c r="H550"/>
  <c r="G550"/>
  <c r="F550"/>
  <c r="E550"/>
  <c r="D550"/>
  <c r="D548" s="1"/>
  <c r="E551"/>
  <c r="C540"/>
  <c r="C539"/>
  <c r="I536"/>
  <c r="I431" s="1"/>
  <c r="H536"/>
  <c r="H431" s="1"/>
  <c r="G536"/>
  <c r="G431" s="1"/>
  <c r="E536"/>
  <c r="D536"/>
  <c r="D431" s="1"/>
  <c r="I535"/>
  <c r="I430" s="1"/>
  <c r="H535"/>
  <c r="H430" s="1"/>
  <c r="G535"/>
  <c r="G430" s="1"/>
  <c r="F535"/>
  <c r="F430" s="1"/>
  <c r="D535"/>
  <c r="D430" s="1"/>
  <c r="C532"/>
  <c r="D528"/>
  <c r="C517"/>
  <c r="C516"/>
  <c r="E512"/>
  <c r="E510" s="1"/>
  <c r="E508" s="1"/>
  <c r="E2019" s="1"/>
  <c r="D513"/>
  <c r="I514"/>
  <c r="I512" s="1"/>
  <c r="I510" s="1"/>
  <c r="I508" s="1"/>
  <c r="H514"/>
  <c r="H512" s="1"/>
  <c r="G514"/>
  <c r="G512" s="1"/>
  <c r="G510" s="1"/>
  <c r="G508" s="1"/>
  <c r="G2019" s="1"/>
  <c r="F514"/>
  <c r="F512" s="1"/>
  <c r="F510" s="1"/>
  <c r="F508" s="1"/>
  <c r="F2019" s="1"/>
  <c r="I513"/>
  <c r="I511" s="1"/>
  <c r="I509" s="1"/>
  <c r="I2020" s="1"/>
  <c r="H513"/>
  <c r="H511" s="1"/>
  <c r="H509" s="1"/>
  <c r="H2020" s="1"/>
  <c r="G513"/>
  <c r="G511" s="1"/>
  <c r="G509" s="1"/>
  <c r="G2020" s="1"/>
  <c r="F513"/>
  <c r="F511" s="1"/>
  <c r="F509" s="1"/>
  <c r="F2020" s="1"/>
  <c r="C496"/>
  <c r="C495"/>
  <c r="C474"/>
  <c r="C473"/>
  <c r="C472"/>
  <c r="C471"/>
  <c r="C470"/>
  <c r="C469"/>
  <c r="C468"/>
  <c r="C467"/>
  <c r="C466"/>
  <c r="C465"/>
  <c r="C464"/>
  <c r="C462"/>
  <c r="C461"/>
  <c r="C460"/>
  <c r="C459"/>
  <c r="I456"/>
  <c r="I454" s="1"/>
  <c r="H456"/>
  <c r="H454" s="1"/>
  <c r="G456"/>
  <c r="G454" s="1"/>
  <c r="F456"/>
  <c r="F454" s="1"/>
  <c r="C415"/>
  <c r="C414"/>
  <c r="H369"/>
  <c r="G369"/>
  <c r="D369"/>
  <c r="D365" s="1"/>
  <c r="D359" s="1"/>
  <c r="I368"/>
  <c r="H368"/>
  <c r="G368"/>
  <c r="F368"/>
  <c r="D368"/>
  <c r="C354"/>
  <c r="C353"/>
  <c r="I352"/>
  <c r="H352"/>
  <c r="G352"/>
  <c r="F352"/>
  <c r="E352"/>
  <c r="D352"/>
  <c r="I351"/>
  <c r="I349" s="1"/>
  <c r="I347" s="1"/>
  <c r="I345" s="1"/>
  <c r="I343" s="1"/>
  <c r="I341" s="1"/>
  <c r="H351"/>
  <c r="H349" s="1"/>
  <c r="H347" s="1"/>
  <c r="H345" s="1"/>
  <c r="H343" s="1"/>
  <c r="H341" s="1"/>
  <c r="G351"/>
  <c r="G349" s="1"/>
  <c r="G347" s="1"/>
  <c r="G345" s="1"/>
  <c r="G343" s="1"/>
  <c r="G341" s="1"/>
  <c r="F351"/>
  <c r="F349" s="1"/>
  <c r="F347" s="1"/>
  <c r="F345" s="1"/>
  <c r="F343" s="1"/>
  <c r="F341" s="1"/>
  <c r="E351"/>
  <c r="E349" s="1"/>
  <c r="E347" s="1"/>
  <c r="E345" s="1"/>
  <c r="E343" s="1"/>
  <c r="E341" s="1"/>
  <c r="D351"/>
  <c r="D349" s="1"/>
  <c r="I334"/>
  <c r="G334"/>
  <c r="F334"/>
  <c r="D335"/>
  <c r="H334"/>
  <c r="I322"/>
  <c r="I320" s="1"/>
  <c r="H322"/>
  <c r="H320" s="1"/>
  <c r="G322"/>
  <c r="G320" s="1"/>
  <c r="G249" s="1"/>
  <c r="F322"/>
  <c r="F320" s="1"/>
  <c r="F249" s="1"/>
  <c r="E322"/>
  <c r="E320" s="1"/>
  <c r="D322"/>
  <c r="I321"/>
  <c r="I319" s="1"/>
  <c r="I317" s="1"/>
  <c r="I315" s="1"/>
  <c r="H321"/>
  <c r="H319" s="1"/>
  <c r="H317" s="1"/>
  <c r="H315" s="1"/>
  <c r="G321"/>
  <c r="G319" s="1"/>
  <c r="F321"/>
  <c r="E321"/>
  <c r="E319" s="1"/>
  <c r="D321"/>
  <c r="D319" s="1"/>
  <c r="I288"/>
  <c r="I286" s="1"/>
  <c r="I270" s="1"/>
  <c r="I248" s="1"/>
  <c r="H288"/>
  <c r="H286" s="1"/>
  <c r="G288"/>
  <c r="G286" s="1"/>
  <c r="F288"/>
  <c r="F286" s="1"/>
  <c r="C287"/>
  <c r="C281"/>
  <c r="C280"/>
  <c r="C279"/>
  <c r="C278"/>
  <c r="C277"/>
  <c r="C275"/>
  <c r="C274"/>
  <c r="H269"/>
  <c r="H267" s="1"/>
  <c r="H265" s="1"/>
  <c r="H263" s="1"/>
  <c r="G269"/>
  <c r="G267" s="1"/>
  <c r="G265" s="1"/>
  <c r="G263" s="1"/>
  <c r="F269"/>
  <c r="F267" s="1"/>
  <c r="F265" s="1"/>
  <c r="F263" s="1"/>
  <c r="D269"/>
  <c r="I204"/>
  <c r="H204"/>
  <c r="G204"/>
  <c r="G172" s="1"/>
  <c r="F204"/>
  <c r="C203"/>
  <c r="F202"/>
  <c r="E202"/>
  <c r="D202"/>
  <c r="C201"/>
  <c r="C200"/>
  <c r="C199"/>
  <c r="I198"/>
  <c r="E198"/>
  <c r="D198"/>
  <c r="C197"/>
  <c r="I196"/>
  <c r="E196"/>
  <c r="D196"/>
  <c r="C193"/>
  <c r="I192"/>
  <c r="E192"/>
  <c r="D192"/>
  <c r="C191"/>
  <c r="I190"/>
  <c r="E189"/>
  <c r="C189" s="1"/>
  <c r="E188"/>
  <c r="C188" s="1"/>
  <c r="C187"/>
  <c r="D186"/>
  <c r="C186" s="1"/>
  <c r="C185"/>
  <c r="I184"/>
  <c r="H184"/>
  <c r="E184"/>
  <c r="D184"/>
  <c r="C183"/>
  <c r="C182"/>
  <c r="C181"/>
  <c r="C180"/>
  <c r="C179"/>
  <c r="I178"/>
  <c r="I177"/>
  <c r="I173" s="1"/>
  <c r="E177"/>
  <c r="I176"/>
  <c r="E176"/>
  <c r="C175"/>
  <c r="C174"/>
  <c r="H171"/>
  <c r="H169" s="1"/>
  <c r="H163" s="1"/>
  <c r="G171"/>
  <c r="G169" s="1"/>
  <c r="G163" s="1"/>
  <c r="F171"/>
  <c r="F169" s="1"/>
  <c r="F163" s="1"/>
  <c r="C157"/>
  <c r="H156"/>
  <c r="H154" s="1"/>
  <c r="H71" s="1"/>
  <c r="G156"/>
  <c r="G154" s="1"/>
  <c r="G71" s="1"/>
  <c r="F156"/>
  <c r="F154" s="1"/>
  <c r="F71" s="1"/>
  <c r="E27"/>
  <c r="D156"/>
  <c r="D154" s="1"/>
  <c r="D71" s="1"/>
  <c r="I153"/>
  <c r="I152" s="1"/>
  <c r="I150" s="1"/>
  <c r="H153"/>
  <c r="H151" s="1"/>
  <c r="G153"/>
  <c r="G151" s="1"/>
  <c r="F153"/>
  <c r="F151" s="1"/>
  <c r="D153"/>
  <c r="C148"/>
  <c r="F147"/>
  <c r="F143" s="1"/>
  <c r="F87" s="1"/>
  <c r="E147"/>
  <c r="D147"/>
  <c r="D145" s="1"/>
  <c r="D143" s="1"/>
  <c r="I146"/>
  <c r="I144" s="1"/>
  <c r="H146"/>
  <c r="H144" s="1"/>
  <c r="G146"/>
  <c r="G144" s="1"/>
  <c r="F144"/>
  <c r="E144"/>
  <c r="D146"/>
  <c r="D144" s="1"/>
  <c r="D88" s="1"/>
  <c r="I145"/>
  <c r="I143" s="1"/>
  <c r="H145"/>
  <c r="H143" s="1"/>
  <c r="G145"/>
  <c r="G143" s="1"/>
  <c r="G87" s="1"/>
  <c r="I134"/>
  <c r="I132" s="1"/>
  <c r="H134"/>
  <c r="H132" s="1"/>
  <c r="G134"/>
  <c r="G132" s="1"/>
  <c r="F134"/>
  <c r="F132" s="1"/>
  <c r="I133"/>
  <c r="I131" s="1"/>
  <c r="I129" s="1"/>
  <c r="I127" s="1"/>
  <c r="I125" s="1"/>
  <c r="H133"/>
  <c r="H131" s="1"/>
  <c r="G133"/>
  <c r="G131" s="1"/>
  <c r="G129" s="1"/>
  <c r="G127" s="1"/>
  <c r="G125" s="1"/>
  <c r="F133"/>
  <c r="F131" s="1"/>
  <c r="I318" l="1"/>
  <c r="I316" s="1"/>
  <c r="I314" s="1"/>
  <c r="I298" s="1"/>
  <c r="I249"/>
  <c r="F1685"/>
  <c r="F1683" s="1"/>
  <c r="F1681" s="1"/>
  <c r="F1679" s="1"/>
  <c r="F1394"/>
  <c r="I141"/>
  <c r="I139" s="1"/>
  <c r="I137" s="1"/>
  <c r="I87"/>
  <c r="H268"/>
  <c r="H266" s="1"/>
  <c r="H264" s="1"/>
  <c r="H262" s="1"/>
  <c r="H270"/>
  <c r="H248" s="1"/>
  <c r="H318"/>
  <c r="H316" s="1"/>
  <c r="H314" s="1"/>
  <c r="H298" s="1"/>
  <c r="H249"/>
  <c r="H247" s="1"/>
  <c r="H245" s="1"/>
  <c r="H243" s="1"/>
  <c r="I548"/>
  <c r="I426"/>
  <c r="H141"/>
  <c r="H139" s="1"/>
  <c r="H137" s="1"/>
  <c r="H87"/>
  <c r="E396"/>
  <c r="H1685"/>
  <c r="H1683" s="1"/>
  <c r="H1681" s="1"/>
  <c r="H1679" s="1"/>
  <c r="H1394"/>
  <c r="G270"/>
  <c r="G248" s="1"/>
  <c r="H548"/>
  <c r="H426"/>
  <c r="H386" s="1"/>
  <c r="H37" s="1"/>
  <c r="F268"/>
  <c r="F266" s="1"/>
  <c r="F264" s="1"/>
  <c r="F262" s="1"/>
  <c r="F270"/>
  <c r="G548"/>
  <c r="G426"/>
  <c r="G1685"/>
  <c r="G1683" s="1"/>
  <c r="G1681" s="1"/>
  <c r="G1679" s="1"/>
  <c r="G1394"/>
  <c r="E1954"/>
  <c r="E1956"/>
  <c r="F548"/>
  <c r="F426"/>
  <c r="F386" s="1"/>
  <c r="E548"/>
  <c r="D1409"/>
  <c r="H1408"/>
  <c r="H1406" s="1"/>
  <c r="H1404" s="1"/>
  <c r="I142"/>
  <c r="I140" s="1"/>
  <c r="I138" s="1"/>
  <c r="I88"/>
  <c r="I332"/>
  <c r="I330" s="1"/>
  <c r="I328" s="1"/>
  <c r="I326" s="1"/>
  <c r="I240"/>
  <c r="E549"/>
  <c r="E427"/>
  <c r="G397"/>
  <c r="G1408"/>
  <c r="G1406" s="1"/>
  <c r="G1404" s="1"/>
  <c r="G2013"/>
  <c r="G332"/>
  <c r="G330" s="1"/>
  <c r="G328" s="1"/>
  <c r="G326" s="1"/>
  <c r="G240"/>
  <c r="I1408"/>
  <c r="I1406" s="1"/>
  <c r="I1404" s="1"/>
  <c r="I427"/>
  <c r="I387" s="1"/>
  <c r="D141"/>
  <c r="D139" s="1"/>
  <c r="D137" s="1"/>
  <c r="D87"/>
  <c r="F332"/>
  <c r="F330" s="1"/>
  <c r="F328" s="1"/>
  <c r="F326" s="1"/>
  <c r="F240"/>
  <c r="H1409"/>
  <c r="H1407" s="1"/>
  <c r="H1405" s="1"/>
  <c r="H1392"/>
  <c r="H427"/>
  <c r="G142"/>
  <c r="G140" s="1"/>
  <c r="G138" s="1"/>
  <c r="G88"/>
  <c r="F142"/>
  <c r="F140" s="1"/>
  <c r="F138" s="1"/>
  <c r="F88"/>
  <c r="E317"/>
  <c r="E315" s="1"/>
  <c r="E313" s="1"/>
  <c r="E297" s="1"/>
  <c r="E248"/>
  <c r="D333"/>
  <c r="D331" s="1"/>
  <c r="D329" s="1"/>
  <c r="D327" s="1"/>
  <c r="D241"/>
  <c r="G549"/>
  <c r="G427"/>
  <c r="G1409"/>
  <c r="G1407" s="1"/>
  <c r="G1405" s="1"/>
  <c r="G1392"/>
  <c r="H2013"/>
  <c r="H2009" s="1"/>
  <c r="H447"/>
  <c r="E318"/>
  <c r="E316" s="1"/>
  <c r="E314" s="1"/>
  <c r="E298" s="1"/>
  <c r="E249"/>
  <c r="F452"/>
  <c r="F450" s="1"/>
  <c r="H142"/>
  <c r="H140" s="1"/>
  <c r="H138" s="1"/>
  <c r="H88"/>
  <c r="E142"/>
  <c r="E88"/>
  <c r="D317"/>
  <c r="D248"/>
  <c r="H332"/>
  <c r="H330" s="1"/>
  <c r="H328" s="1"/>
  <c r="H326" s="1"/>
  <c r="H240"/>
  <c r="I1685"/>
  <c r="I1683" s="1"/>
  <c r="I1681" s="1"/>
  <c r="I1679" s="1"/>
  <c r="I1394"/>
  <c r="F427"/>
  <c r="F1408"/>
  <c r="F1406" s="1"/>
  <c r="F1404" s="1"/>
  <c r="F1409"/>
  <c r="F1407" s="1"/>
  <c r="F1405" s="1"/>
  <c r="F1392"/>
  <c r="E1572"/>
  <c r="E1570" s="1"/>
  <c r="E1568" s="1"/>
  <c r="E1566" s="1"/>
  <c r="E1564" s="1"/>
  <c r="I1926"/>
  <c r="G1926"/>
  <c r="G1924" s="1"/>
  <c r="G1922" s="1"/>
  <c r="G1920" s="1"/>
  <c r="I1846"/>
  <c r="D1846"/>
  <c r="E1930"/>
  <c r="E1928" s="1"/>
  <c r="E1929"/>
  <c r="G1068"/>
  <c r="G447" s="1"/>
  <c r="D1822"/>
  <c r="I1688"/>
  <c r="I1686" s="1"/>
  <c r="F1572"/>
  <c r="F1570" s="1"/>
  <c r="F1568" s="1"/>
  <c r="F1566" s="1"/>
  <c r="F1564" s="1"/>
  <c r="E1838"/>
  <c r="E1822" s="1"/>
  <c r="E1823"/>
  <c r="F1573"/>
  <c r="F1571" s="1"/>
  <c r="F1569" s="1"/>
  <c r="F1567" s="1"/>
  <c r="F1565" s="1"/>
  <c r="H1688"/>
  <c r="H1686" s="1"/>
  <c r="G1688"/>
  <c r="G1686" s="1"/>
  <c r="G1393" s="1"/>
  <c r="I1611"/>
  <c r="I1609" s="1"/>
  <c r="I1607" s="1"/>
  <c r="I1605" s="1"/>
  <c r="I1603" s="1"/>
  <c r="D1688"/>
  <c r="D1686" s="1"/>
  <c r="D1393" s="1"/>
  <c r="H1611"/>
  <c r="H1609" s="1"/>
  <c r="H1607" s="1"/>
  <c r="H1605" s="1"/>
  <c r="H1603" s="1"/>
  <c r="G1573"/>
  <c r="G1571" s="1"/>
  <c r="G1569" s="1"/>
  <c r="G1567" s="1"/>
  <c r="G1565" s="1"/>
  <c r="E1573"/>
  <c r="E1571" s="1"/>
  <c r="E1569" s="1"/>
  <c r="E1567" s="1"/>
  <c r="E1565" s="1"/>
  <c r="I1573"/>
  <c r="I1571" s="1"/>
  <c r="I1569" s="1"/>
  <c r="I1567" s="1"/>
  <c r="I1565" s="1"/>
  <c r="H1573"/>
  <c r="H1571" s="1"/>
  <c r="H1569" s="1"/>
  <c r="H1567" s="1"/>
  <c r="H1565" s="1"/>
  <c r="H1513"/>
  <c r="H1447" s="1"/>
  <c r="G1513"/>
  <c r="G1447" s="1"/>
  <c r="G1445" s="1"/>
  <c r="G1443" s="1"/>
  <c r="G1441" s="1"/>
  <c r="G1439" s="1"/>
  <c r="I1513"/>
  <c r="F1513"/>
  <c r="D1513"/>
  <c r="I1485"/>
  <c r="D1485"/>
  <c r="I1068"/>
  <c r="I447" s="1"/>
  <c r="D1068"/>
  <c r="D447" s="1"/>
  <c r="I1291"/>
  <c r="I1257" s="1"/>
  <c r="I1258"/>
  <c r="F1291"/>
  <c r="F1257" s="1"/>
  <c r="F1258"/>
  <c r="E1261"/>
  <c r="H1291"/>
  <c r="H1257" s="1"/>
  <c r="H1258"/>
  <c r="E1327"/>
  <c r="E1325" s="1"/>
  <c r="E1323" s="1"/>
  <c r="E1321" s="1"/>
  <c r="I1326"/>
  <c r="I1324" s="1"/>
  <c r="I1322" s="1"/>
  <c r="I1320" s="1"/>
  <c r="H1326"/>
  <c r="H1324" s="1"/>
  <c r="H1322" s="1"/>
  <c r="H1320" s="1"/>
  <c r="G1326"/>
  <c r="G1324" s="1"/>
  <c r="G1322" s="1"/>
  <c r="G1320" s="1"/>
  <c r="F1326"/>
  <c r="F1324" s="1"/>
  <c r="F1322" s="1"/>
  <c r="F1320" s="1"/>
  <c r="I1327"/>
  <c r="I1325" s="1"/>
  <c r="I1323" s="1"/>
  <c r="I1321" s="1"/>
  <c r="H1327"/>
  <c r="H1325" s="1"/>
  <c r="H1323" s="1"/>
  <c r="H1321" s="1"/>
  <c r="G1327"/>
  <c r="G1325" s="1"/>
  <c r="G1323" s="1"/>
  <c r="G1321" s="1"/>
  <c r="F1327"/>
  <c r="F1325" s="1"/>
  <c r="F1323" s="1"/>
  <c r="F1321" s="1"/>
  <c r="E1303"/>
  <c r="C1303" s="1"/>
  <c r="E1292"/>
  <c r="H974"/>
  <c r="H445" s="1"/>
  <c r="H407" s="1"/>
  <c r="H60" s="1"/>
  <c r="E1193"/>
  <c r="E1171" s="1"/>
  <c r="E426" s="1"/>
  <c r="G974"/>
  <c r="G445" s="1"/>
  <c r="G407" s="1"/>
  <c r="G60" s="1"/>
  <c r="E1152"/>
  <c r="E973"/>
  <c r="G973"/>
  <c r="I974"/>
  <c r="I445" s="1"/>
  <c r="I407" s="1"/>
  <c r="I60" s="1"/>
  <c r="E1067"/>
  <c r="E446" s="1"/>
  <c r="F973"/>
  <c r="I1067"/>
  <c r="I446" s="1"/>
  <c r="H1067"/>
  <c r="H446" s="1"/>
  <c r="D973"/>
  <c r="G1067"/>
  <c r="G446" s="1"/>
  <c r="F1067"/>
  <c r="F446" s="1"/>
  <c r="E974"/>
  <c r="I973"/>
  <c r="F974"/>
  <c r="F445" s="1"/>
  <c r="F407" s="1"/>
  <c r="F60" s="1"/>
  <c r="C988"/>
  <c r="D974"/>
  <c r="H973"/>
  <c r="I923"/>
  <c r="H923"/>
  <c r="G923"/>
  <c r="G571" s="1"/>
  <c r="G442" s="1"/>
  <c r="F923"/>
  <c r="I549"/>
  <c r="I547" s="1"/>
  <c r="I545" s="1"/>
  <c r="I543" s="1"/>
  <c r="H549"/>
  <c r="H547" s="1"/>
  <c r="H545" s="1"/>
  <c r="H543" s="1"/>
  <c r="F549"/>
  <c r="F547" s="1"/>
  <c r="F545" s="1"/>
  <c r="F543" s="1"/>
  <c r="F172"/>
  <c r="F170" s="1"/>
  <c r="F168" s="1"/>
  <c r="F162" s="1"/>
  <c r="C71"/>
  <c r="I172"/>
  <c r="I170" s="1"/>
  <c r="I168" s="1"/>
  <c r="I162" s="1"/>
  <c r="E172"/>
  <c r="H172"/>
  <c r="H79" s="1"/>
  <c r="H77" s="1"/>
  <c r="H75" s="1"/>
  <c r="H69" s="1"/>
  <c r="D172"/>
  <c r="D170" s="1"/>
  <c r="E173"/>
  <c r="E171" s="1"/>
  <c r="I2073"/>
  <c r="I2071" s="1"/>
  <c r="I2069" s="1"/>
  <c r="I27"/>
  <c r="H2073"/>
  <c r="H2071" s="1"/>
  <c r="H2069" s="1"/>
  <c r="H27"/>
  <c r="G2073"/>
  <c r="G2071" s="1"/>
  <c r="G2069" s="1"/>
  <c r="G27"/>
  <c r="F2073"/>
  <c r="F2071" s="1"/>
  <c r="F2069" s="1"/>
  <c r="F27"/>
  <c r="E2074"/>
  <c r="C2074" s="1"/>
  <c r="E28"/>
  <c r="I1824"/>
  <c r="D2073"/>
  <c r="D27"/>
  <c r="C1450"/>
  <c r="C573"/>
  <c r="E1229"/>
  <c r="C537"/>
  <c r="C458"/>
  <c r="E455"/>
  <c r="E453" s="1"/>
  <c r="C493"/>
  <c r="C1958"/>
  <c r="C1263"/>
  <c r="I1446"/>
  <c r="I1444" s="1"/>
  <c r="I1442" s="1"/>
  <c r="I1440" s="1"/>
  <c r="C1223"/>
  <c r="E388"/>
  <c r="E39" s="1"/>
  <c r="F1106"/>
  <c r="F1604"/>
  <c r="H1106"/>
  <c r="H434"/>
  <c r="C1128"/>
  <c r="E1126"/>
  <c r="C1126" s="1"/>
  <c r="I1106"/>
  <c r="G1106"/>
  <c r="G1446"/>
  <c r="G1444" s="1"/>
  <c r="G1442" s="1"/>
  <c r="G1440" s="1"/>
  <c r="G434"/>
  <c r="F1446"/>
  <c r="F1444" s="1"/>
  <c r="F1442" s="1"/>
  <c r="F1440" s="1"/>
  <c r="H1352"/>
  <c r="H1350" s="1"/>
  <c r="H1348" s="1"/>
  <c r="C1551"/>
  <c r="C745"/>
  <c r="D743"/>
  <c r="C743" s="1"/>
  <c r="D894"/>
  <c r="C894" s="1"/>
  <c r="C1521"/>
  <c r="C859"/>
  <c r="C136"/>
  <c r="I435"/>
  <c r="H161"/>
  <c r="G161"/>
  <c r="F161"/>
  <c r="G2072"/>
  <c r="G2070" s="1"/>
  <c r="C1086"/>
  <c r="I171"/>
  <c r="I169" s="1"/>
  <c r="I163" s="1"/>
  <c r="D152"/>
  <c r="D150" s="1"/>
  <c r="H435"/>
  <c r="E435"/>
  <c r="F1950"/>
  <c r="F1948" s="1"/>
  <c r="F1944" s="1"/>
  <c r="I393"/>
  <c r="I44" s="1"/>
  <c r="E1743"/>
  <c r="E1741" s="1"/>
  <c r="E1739" s="1"/>
  <c r="F435"/>
  <c r="H152"/>
  <c r="H150" s="1"/>
  <c r="D1593"/>
  <c r="D1573" s="1"/>
  <c r="F546"/>
  <c r="F544" s="1"/>
  <c r="F542" s="1"/>
  <c r="G387"/>
  <c r="D1329"/>
  <c r="D427" s="1"/>
  <c r="H335"/>
  <c r="G572"/>
  <c r="G443" s="1"/>
  <c r="D1821"/>
  <c r="C205"/>
  <c r="C1905"/>
  <c r="F1951"/>
  <c r="F1949" s="1"/>
  <c r="F1931" s="1"/>
  <c r="F1929" s="1"/>
  <c r="D171"/>
  <c r="D169" s="1"/>
  <c r="D163" s="1"/>
  <c r="C1649"/>
  <c r="C178"/>
  <c r="H1742"/>
  <c r="H1740" s="1"/>
  <c r="F434"/>
  <c r="I2072"/>
  <c r="I2070" s="1"/>
  <c r="C1690"/>
  <c r="G94"/>
  <c r="G92" s="1"/>
  <c r="C1144"/>
  <c r="E1686"/>
  <c r="G152"/>
  <c r="G150" s="1"/>
  <c r="F1103"/>
  <c r="F1101" s="1"/>
  <c r="C1499"/>
  <c r="C841"/>
  <c r="F572"/>
  <c r="F443" s="1"/>
  <c r="C196"/>
  <c r="I1898"/>
  <c r="I1896" s="1"/>
  <c r="I1894" s="1"/>
  <c r="I1892" s="1"/>
  <c r="G546"/>
  <c r="G544" s="1"/>
  <c r="G542" s="1"/>
  <c r="I1352"/>
  <c r="I1350" s="1"/>
  <c r="I1348" s="1"/>
  <c r="D1769"/>
  <c r="D1767" s="1"/>
  <c r="D1765" s="1"/>
  <c r="E1878"/>
  <c r="E1876" s="1"/>
  <c r="E1846" s="1"/>
  <c r="H1748"/>
  <c r="H1746" s="1"/>
  <c r="F94"/>
  <c r="F92" s="1"/>
  <c r="I526"/>
  <c r="I524" s="1"/>
  <c r="I522" s="1"/>
  <c r="I520" s="1"/>
  <c r="E1246"/>
  <c r="C1906"/>
  <c r="H93"/>
  <c r="H91" s="1"/>
  <c r="F1839"/>
  <c r="F1823" s="1"/>
  <c r="F1795" s="1"/>
  <c r="F1793" s="1"/>
  <c r="C1880"/>
  <c r="C1902"/>
  <c r="E1999"/>
  <c r="E1997" s="1"/>
  <c r="E1995" s="1"/>
  <c r="E1993" s="1"/>
  <c r="E93"/>
  <c r="E91" s="1"/>
  <c r="C1078"/>
  <c r="C1497"/>
  <c r="F1743"/>
  <c r="F1741" s="1"/>
  <c r="F1739" s="1"/>
  <c r="I1839"/>
  <c r="I1823" s="1"/>
  <c r="I1821" s="1"/>
  <c r="F387"/>
  <c r="F38" s="1"/>
  <c r="D456"/>
  <c r="D454" s="1"/>
  <c r="E513"/>
  <c r="E511" s="1"/>
  <c r="E509" s="1"/>
  <c r="G1102"/>
  <c r="G1100" s="1"/>
  <c r="C1710"/>
  <c r="I455"/>
  <c r="I453" s="1"/>
  <c r="C764"/>
  <c r="C1503"/>
  <c r="I1769"/>
  <c r="I1767" s="1"/>
  <c r="I1765" s="1"/>
  <c r="G1897"/>
  <c r="G1895" s="1"/>
  <c r="G1893" s="1"/>
  <c r="G1891" s="1"/>
  <c r="F1897"/>
  <c r="F1895" s="1"/>
  <c r="F1893" s="1"/>
  <c r="F1891" s="1"/>
  <c r="C271"/>
  <c r="G525"/>
  <c r="G523" s="1"/>
  <c r="G521" s="1"/>
  <c r="G519" s="1"/>
  <c r="C892"/>
  <c r="C177"/>
  <c r="C1673"/>
  <c r="C2091"/>
  <c r="C1113"/>
  <c r="C1112" s="1"/>
  <c r="C1453"/>
  <c r="C1672"/>
  <c r="C1706"/>
  <c r="I94"/>
  <c r="I92" s="1"/>
  <c r="C288"/>
  <c r="E1245"/>
  <c r="C1245" s="1"/>
  <c r="D132"/>
  <c r="D130" s="1"/>
  <c r="D128" s="1"/>
  <c r="D126" s="1"/>
  <c r="D131"/>
  <c r="D129" s="1"/>
  <c r="D127" s="1"/>
  <c r="D125" s="1"/>
  <c r="D123" s="1"/>
  <c r="G1784"/>
  <c r="G1782" s="1"/>
  <c r="C1726"/>
  <c r="E1687"/>
  <c r="E86"/>
  <c r="E84" s="1"/>
  <c r="E82" s="1"/>
  <c r="G1291"/>
  <c r="G1257" s="1"/>
  <c r="G130"/>
  <c r="G128" s="1"/>
  <c r="G126" s="1"/>
  <c r="G80"/>
  <c r="G78" s="1"/>
  <c r="G76" s="1"/>
  <c r="G70" s="1"/>
  <c r="H86"/>
  <c r="H84" s="1"/>
  <c r="H82" s="1"/>
  <c r="C322"/>
  <c r="C198"/>
  <c r="F86"/>
  <c r="F84" s="1"/>
  <c r="F82" s="1"/>
  <c r="G335"/>
  <c r="C531"/>
  <c r="H1094"/>
  <c r="H1092" s="1"/>
  <c r="C1222"/>
  <c r="C1489"/>
  <c r="C1514"/>
  <c r="F1686"/>
  <c r="H1897"/>
  <c r="H1895" s="1"/>
  <c r="H1893" s="1"/>
  <c r="H1891" s="1"/>
  <c r="H2072"/>
  <c r="H2070" s="1"/>
  <c r="C192"/>
  <c r="C204"/>
  <c r="D455"/>
  <c r="H546"/>
  <c r="H544" s="1"/>
  <c r="H542" s="1"/>
  <c r="I546"/>
  <c r="I544" s="1"/>
  <c r="I542" s="1"/>
  <c r="C574"/>
  <c r="F1094"/>
  <c r="F1092" s="1"/>
  <c r="C1120"/>
  <c r="C1130"/>
  <c r="E389"/>
  <c r="E40" s="1"/>
  <c r="C1647"/>
  <c r="C1849"/>
  <c r="D1785"/>
  <c r="D1783" s="1"/>
  <c r="D512"/>
  <c r="C512" s="1"/>
  <c r="C2000"/>
  <c r="C147"/>
  <c r="F1603"/>
  <c r="C1862"/>
  <c r="C202"/>
  <c r="C494"/>
  <c r="I1570"/>
  <c r="I1568" s="1"/>
  <c r="I1566" s="1"/>
  <c r="I1564" s="1"/>
  <c r="I1102"/>
  <c r="I1100" s="1"/>
  <c r="D1352"/>
  <c r="H94"/>
  <c r="H92" s="1"/>
  <c r="C1194"/>
  <c r="F388"/>
  <c r="F39" s="1"/>
  <c r="C1493"/>
  <c r="C1501"/>
  <c r="C1652"/>
  <c r="E1669"/>
  <c r="E1667" s="1"/>
  <c r="E1665" s="1"/>
  <c r="E1663" s="1"/>
  <c r="C1702"/>
  <c r="C1806"/>
  <c r="H1838"/>
  <c r="H1822" s="1"/>
  <c r="H1820" s="1"/>
  <c r="H1898"/>
  <c r="H1896" s="1"/>
  <c r="H1894" s="1"/>
  <c r="H1892" s="1"/>
  <c r="F2072"/>
  <c r="F2070" s="1"/>
  <c r="C959"/>
  <c r="D1105"/>
  <c r="I389"/>
  <c r="I40" s="1"/>
  <c r="C1548"/>
  <c r="F1898"/>
  <c r="F1896" s="1"/>
  <c r="F1894" s="1"/>
  <c r="F1892" s="1"/>
  <c r="F1102"/>
  <c r="F1100" s="1"/>
  <c r="C1491"/>
  <c r="G1604"/>
  <c r="C1988"/>
  <c r="C2092"/>
  <c r="I86"/>
  <c r="I84" s="1"/>
  <c r="I82" s="1"/>
  <c r="E131"/>
  <c r="E129" s="1"/>
  <c r="E127" s="1"/>
  <c r="I335"/>
  <c r="H455"/>
  <c r="H453" s="1"/>
  <c r="E526"/>
  <c r="E524" s="1"/>
  <c r="E522" s="1"/>
  <c r="E520" s="1"/>
  <c r="D1073"/>
  <c r="D1067" s="1"/>
  <c r="G1351"/>
  <c r="G1349" s="1"/>
  <c r="G1347" s="1"/>
  <c r="C2085"/>
  <c r="C144"/>
  <c r="G386"/>
  <c r="H1095"/>
  <c r="H1093" s="1"/>
  <c r="C1295"/>
  <c r="I1351"/>
  <c r="I1349" s="1"/>
  <c r="I1347" s="1"/>
  <c r="F1351"/>
  <c r="F1349" s="1"/>
  <c r="F1347" s="1"/>
  <c r="D1596"/>
  <c r="C1596" s="1"/>
  <c r="E1768"/>
  <c r="E1766" s="1"/>
  <c r="E1764" s="1"/>
  <c r="C1830"/>
  <c r="I1897"/>
  <c r="I1895" s="1"/>
  <c r="I1893" s="1"/>
  <c r="I1891" s="1"/>
  <c r="C1976"/>
  <c r="C1081"/>
  <c r="C1085"/>
  <c r="C942"/>
  <c r="I123"/>
  <c r="G367"/>
  <c r="G365"/>
  <c r="G359" s="1"/>
  <c r="H1749"/>
  <c r="H1747" s="1"/>
  <c r="D1610"/>
  <c r="D1608" s="1"/>
  <c r="D1606" s="1"/>
  <c r="H387"/>
  <c r="H38" s="1"/>
  <c r="H364"/>
  <c r="H358" s="1"/>
  <c r="H238"/>
  <c r="H236" s="1"/>
  <c r="H366"/>
  <c r="G366"/>
  <c r="G364"/>
  <c r="G358" s="1"/>
  <c r="I130"/>
  <c r="I128" s="1"/>
  <c r="I126" s="1"/>
  <c r="I124" s="1"/>
  <c r="F318"/>
  <c r="F316" s="1"/>
  <c r="F314" s="1"/>
  <c r="F298" s="1"/>
  <c r="F319"/>
  <c r="F317" s="1"/>
  <c r="F315" s="1"/>
  <c r="F313" s="1"/>
  <c r="F297" s="1"/>
  <c r="I2050"/>
  <c r="I1094"/>
  <c r="I1092" s="1"/>
  <c r="I434"/>
  <c r="E1351"/>
  <c r="E1349" s="1"/>
  <c r="E1347" s="1"/>
  <c r="H80"/>
  <c r="H78" s="1"/>
  <c r="H76" s="1"/>
  <c r="H70" s="1"/>
  <c r="H130"/>
  <c r="H128" s="1"/>
  <c r="H126" s="1"/>
  <c r="E2073"/>
  <c r="D396"/>
  <c r="G170"/>
  <c r="G168" s="1"/>
  <c r="G162" s="1"/>
  <c r="G79"/>
  <c r="G77" s="1"/>
  <c r="G75" s="1"/>
  <c r="G69" s="1"/>
  <c r="I1748"/>
  <c r="I1746" s="1"/>
  <c r="I1738" s="1"/>
  <c r="H85"/>
  <c r="H83" s="1"/>
  <c r="H81" s="1"/>
  <c r="F80"/>
  <c r="F78" s="1"/>
  <c r="F76" s="1"/>
  <c r="F70" s="1"/>
  <c r="F130"/>
  <c r="F128" s="1"/>
  <c r="F126" s="1"/>
  <c r="F124" s="1"/>
  <c r="G86"/>
  <c r="G84" s="1"/>
  <c r="G82" s="1"/>
  <c r="D142"/>
  <c r="C486"/>
  <c r="C1043"/>
  <c r="C1505"/>
  <c r="G1570"/>
  <c r="G1568" s="1"/>
  <c r="G1566" s="1"/>
  <c r="G1564" s="1"/>
  <c r="G1603"/>
  <c r="D1669"/>
  <c r="D1667" s="1"/>
  <c r="C2001"/>
  <c r="D151"/>
  <c r="F335"/>
  <c r="F525"/>
  <c r="F523" s="1"/>
  <c r="F521" s="1"/>
  <c r="F519" s="1"/>
  <c r="G1168"/>
  <c r="G1166" s="1"/>
  <c r="G1352"/>
  <c r="G1350" s="1"/>
  <c r="G1348" s="1"/>
  <c r="C146"/>
  <c r="G93"/>
  <c r="G91" s="1"/>
  <c r="E153"/>
  <c r="E151" s="1"/>
  <c r="C352"/>
  <c r="D527"/>
  <c r="C538"/>
  <c r="C1044"/>
  <c r="C1142"/>
  <c r="C1574"/>
  <c r="C1600"/>
  <c r="H1604"/>
  <c r="C1912"/>
  <c r="C1911" s="1"/>
  <c r="C1987"/>
  <c r="C2098"/>
  <c r="D1803"/>
  <c r="E1911"/>
  <c r="C1971"/>
  <c r="C1970" s="1"/>
  <c r="D93"/>
  <c r="D91" s="1"/>
  <c r="C321"/>
  <c r="E335"/>
  <c r="C463"/>
  <c r="C485"/>
  <c r="H510"/>
  <c r="H508" s="1"/>
  <c r="C1048"/>
  <c r="E1105"/>
  <c r="E1136"/>
  <c r="C1206"/>
  <c r="C1552"/>
  <c r="G1768"/>
  <c r="G1766" s="1"/>
  <c r="G1764" s="1"/>
  <c r="C1077"/>
  <c r="C1156"/>
  <c r="C1304"/>
  <c r="C1547"/>
  <c r="C1651"/>
  <c r="H1743"/>
  <c r="H1741" s="1"/>
  <c r="C2086"/>
  <c r="C145"/>
  <c r="C891"/>
  <c r="C1082"/>
  <c r="F1095"/>
  <c r="F1093" s="1"/>
  <c r="H1351"/>
  <c r="H1349" s="1"/>
  <c r="H1347" s="1"/>
  <c r="C1692"/>
  <c r="G1743"/>
  <c r="G1741" s="1"/>
  <c r="G1739" s="1"/>
  <c r="C1833"/>
  <c r="C1881"/>
  <c r="D1898"/>
  <c r="G85"/>
  <c r="G83" s="1"/>
  <c r="G81" s="1"/>
  <c r="F152"/>
  <c r="F150" s="1"/>
  <c r="G388"/>
  <c r="G39" s="1"/>
  <c r="C286"/>
  <c r="C1592"/>
  <c r="I151"/>
  <c r="C156"/>
  <c r="D320"/>
  <c r="C515"/>
  <c r="G1094"/>
  <c r="G1092" s="1"/>
  <c r="C1110"/>
  <c r="C1122"/>
  <c r="C1575"/>
  <c r="C1594"/>
  <c r="I525"/>
  <c r="I523" s="1"/>
  <c r="I521" s="1"/>
  <c r="I519" s="1"/>
  <c r="H572"/>
  <c r="H443" s="1"/>
  <c r="C1047"/>
  <c r="C1828"/>
  <c r="C184"/>
  <c r="D334"/>
  <c r="C945"/>
  <c r="C1107"/>
  <c r="H1570"/>
  <c r="H1568" s="1"/>
  <c r="H1566" s="1"/>
  <c r="H1564" s="1"/>
  <c r="C1597"/>
  <c r="F1742"/>
  <c r="F1740" s="1"/>
  <c r="I1785"/>
  <c r="I1783" s="1"/>
  <c r="C1957"/>
  <c r="D1986"/>
  <c r="D1984" s="1"/>
  <c r="D1982" s="1"/>
  <c r="H246"/>
  <c r="H244" s="1"/>
  <c r="H242" s="1"/>
  <c r="G247"/>
  <c r="G245" s="1"/>
  <c r="G243" s="1"/>
  <c r="G246"/>
  <c r="G244" s="1"/>
  <c r="G242" s="1"/>
  <c r="I369"/>
  <c r="I367" s="1"/>
  <c r="E368"/>
  <c r="C368" s="1"/>
  <c r="E369"/>
  <c r="H365"/>
  <c r="H359" s="1"/>
  <c r="H367"/>
  <c r="G2018"/>
  <c r="G2016" s="1"/>
  <c r="G507"/>
  <c r="G505" s="1"/>
  <c r="E2017"/>
  <c r="E2015" s="1"/>
  <c r="E506"/>
  <c r="E504" s="1"/>
  <c r="F129"/>
  <c r="F127" s="1"/>
  <c r="F125" s="1"/>
  <c r="I2019"/>
  <c r="I2017" s="1"/>
  <c r="I2015" s="1"/>
  <c r="I506"/>
  <c r="I504" s="1"/>
  <c r="I85"/>
  <c r="I83" s="1"/>
  <c r="I81" s="1"/>
  <c r="C134"/>
  <c r="E132"/>
  <c r="I268"/>
  <c r="I266" s="1"/>
  <c r="I264" s="1"/>
  <c r="I262" s="1"/>
  <c r="G317"/>
  <c r="G315" s="1"/>
  <c r="I2018"/>
  <c r="I2016" s="1"/>
  <c r="I507"/>
  <c r="I505" s="1"/>
  <c r="I572"/>
  <c r="I443" s="1"/>
  <c r="F85"/>
  <c r="F83" s="1"/>
  <c r="F81" s="1"/>
  <c r="F141"/>
  <c r="F139" s="1"/>
  <c r="F137" s="1"/>
  <c r="D315"/>
  <c r="I366"/>
  <c r="I238"/>
  <c r="I236" s="1"/>
  <c r="I364"/>
  <c r="I358" s="1"/>
  <c r="H452"/>
  <c r="H450" s="1"/>
  <c r="F2018"/>
  <c r="F2016" s="1"/>
  <c r="F507"/>
  <c r="F505" s="1"/>
  <c r="C550"/>
  <c r="D268"/>
  <c r="G2009"/>
  <c r="G452"/>
  <c r="G450" s="1"/>
  <c r="D511"/>
  <c r="H525"/>
  <c r="H523" s="1"/>
  <c r="H521" s="1"/>
  <c r="H519" s="1"/>
  <c r="E47"/>
  <c r="D526"/>
  <c r="C528"/>
  <c r="C976"/>
  <c r="I269"/>
  <c r="I267" s="1"/>
  <c r="I265" s="1"/>
  <c r="I263" s="1"/>
  <c r="G318"/>
  <c r="G316" s="1"/>
  <c r="C975"/>
  <c r="C761"/>
  <c r="G506"/>
  <c r="G504" s="1"/>
  <c r="G547"/>
  <c r="G545" s="1"/>
  <c r="G543" s="1"/>
  <c r="D364"/>
  <c r="D358" s="1"/>
  <c r="D366"/>
  <c r="F506"/>
  <c r="F504" s="1"/>
  <c r="D267"/>
  <c r="I313"/>
  <c r="I297" s="1"/>
  <c r="D347"/>
  <c r="C349"/>
  <c r="H2018"/>
  <c r="H2016" s="1"/>
  <c r="H507"/>
  <c r="H505" s="1"/>
  <c r="C551"/>
  <c r="C1413"/>
  <c r="H1764"/>
  <c r="D1942"/>
  <c r="D1981"/>
  <c r="E94"/>
  <c r="E92" s="1"/>
  <c r="C96"/>
  <c r="C176"/>
  <c r="C351"/>
  <c r="H526"/>
  <c r="H524" s="1"/>
  <c r="H522" s="1"/>
  <c r="H520" s="1"/>
  <c r="C622"/>
  <c r="C629"/>
  <c r="C762"/>
  <c r="C958"/>
  <c r="C1097"/>
  <c r="C1121"/>
  <c r="C1262"/>
  <c r="D1666"/>
  <c r="D1800"/>
  <c r="H1952"/>
  <c r="H1950" s="1"/>
  <c r="H1948" s="1"/>
  <c r="D94"/>
  <c r="H129"/>
  <c r="H127" s="1"/>
  <c r="H125" s="1"/>
  <c r="H123" s="1"/>
  <c r="G141"/>
  <c r="G139" s="1"/>
  <c r="G137" s="1"/>
  <c r="G123" s="1"/>
  <c r="C190"/>
  <c r="H313"/>
  <c r="H297" s="1"/>
  <c r="F366"/>
  <c r="G455"/>
  <c r="G453" s="1"/>
  <c r="G2012" s="1"/>
  <c r="G526"/>
  <c r="G524" s="1"/>
  <c r="G522" s="1"/>
  <c r="G520" s="1"/>
  <c r="C530"/>
  <c r="E1070"/>
  <c r="E1068" s="1"/>
  <c r="E447" s="1"/>
  <c r="C1074"/>
  <c r="C1832"/>
  <c r="D1743"/>
  <c r="G1952"/>
  <c r="G1950" s="1"/>
  <c r="G1944"/>
  <c r="E152"/>
  <c r="E150" s="1"/>
  <c r="C154"/>
  <c r="F455"/>
  <c r="F453" s="1"/>
  <c r="F2012" s="1"/>
  <c r="C987"/>
  <c r="C1809"/>
  <c r="E1803"/>
  <c r="E1801" s="1"/>
  <c r="E1799" s="1"/>
  <c r="I93"/>
  <c r="I91" s="1"/>
  <c r="F364"/>
  <c r="F358" s="1"/>
  <c r="D435"/>
  <c r="C1190"/>
  <c r="D1927"/>
  <c r="C2011"/>
  <c r="E1328"/>
  <c r="C1332"/>
  <c r="D2095"/>
  <c r="C2095" s="1"/>
  <c r="C2097"/>
  <c r="F369"/>
  <c r="C860"/>
  <c r="C1108"/>
  <c r="C2090"/>
  <c r="D1407"/>
  <c r="E2050"/>
  <c r="C1418"/>
  <c r="C754"/>
  <c r="C1131"/>
  <c r="C1155"/>
  <c r="C1237"/>
  <c r="C1286"/>
  <c r="C1096"/>
  <c r="D2050"/>
  <c r="G1748"/>
  <c r="G1746" s="1"/>
  <c r="G1738" s="1"/>
  <c r="F1764"/>
  <c r="I1952"/>
  <c r="I1950" s="1"/>
  <c r="I1948" s="1"/>
  <c r="F93"/>
  <c r="F91" s="1"/>
  <c r="G1765"/>
  <c r="E1748"/>
  <c r="E1746" s="1"/>
  <c r="E1738" s="1"/>
  <c r="D1768"/>
  <c r="C1770"/>
  <c r="H1953"/>
  <c r="H1951" s="1"/>
  <c r="H1949" s="1"/>
  <c r="D1995"/>
  <c r="C95"/>
  <c r="C155"/>
  <c r="C978"/>
  <c r="C977" s="1"/>
  <c r="I1095"/>
  <c r="I1093" s="1"/>
  <c r="I1924"/>
  <c r="I1922" s="1"/>
  <c r="I1784"/>
  <c r="I1782" s="1"/>
  <c r="G2051"/>
  <c r="C2051" s="1"/>
  <c r="G1095"/>
  <c r="G1093" s="1"/>
  <c r="F1352"/>
  <c r="F1350" s="1"/>
  <c r="F1348" s="1"/>
  <c r="E334"/>
  <c r="D367"/>
  <c r="I452"/>
  <c r="I450" s="1"/>
  <c r="F536"/>
  <c r="C1189"/>
  <c r="D1994"/>
  <c r="D1685"/>
  <c r="D1392" s="1"/>
  <c r="I1749"/>
  <c r="I1747" s="1"/>
  <c r="I1739" s="1"/>
  <c r="C1127"/>
  <c r="E1410"/>
  <c r="F1390"/>
  <c r="F1388" s="1"/>
  <c r="C1460"/>
  <c r="E1765"/>
  <c r="H1765"/>
  <c r="I1803"/>
  <c r="I1801" s="1"/>
  <c r="I1799" s="1"/>
  <c r="D2094"/>
  <c r="C2094" s="1"/>
  <c r="C2096"/>
  <c r="E140"/>
  <c r="E138" s="1"/>
  <c r="H1102"/>
  <c r="H1100" s="1"/>
  <c r="D1154"/>
  <c r="C1174"/>
  <c r="C1771"/>
  <c r="C1865"/>
  <c r="D1930"/>
  <c r="D1928" s="1"/>
  <c r="I1969"/>
  <c r="F1804"/>
  <c r="F1802" s="1"/>
  <c r="F1800" s="1"/>
  <c r="C1882"/>
  <c r="E1944"/>
  <c r="I1670"/>
  <c r="I1668" s="1"/>
  <c r="I1666" s="1"/>
  <c r="I1664" s="1"/>
  <c r="I1604" s="1"/>
  <c r="F1748"/>
  <c r="F1746" s="1"/>
  <c r="F1765"/>
  <c r="I1768"/>
  <c r="I1766" s="1"/>
  <c r="G1898"/>
  <c r="G1896" s="1"/>
  <c r="G1894" s="1"/>
  <c r="G1892" s="1"/>
  <c r="D1944"/>
  <c r="I1953"/>
  <c r="I1985"/>
  <c r="I1983" s="1"/>
  <c r="I1981" s="1"/>
  <c r="I1979" s="1"/>
  <c r="I1998"/>
  <c r="I1996" s="1"/>
  <c r="I1994" s="1"/>
  <c r="I1992" s="1"/>
  <c r="I1925"/>
  <c r="I1923" s="1"/>
  <c r="E1411"/>
  <c r="C1173"/>
  <c r="C2099"/>
  <c r="E2089"/>
  <c r="C2089" s="1"/>
  <c r="C1807"/>
  <c r="C1810"/>
  <c r="C1910"/>
  <c r="E1668"/>
  <c r="E1666" s="1"/>
  <c r="E1664" s="1"/>
  <c r="E1943"/>
  <c r="E1942" s="1"/>
  <c r="E1983"/>
  <c r="E1981" s="1"/>
  <c r="E1979" s="1"/>
  <c r="E1969" s="1"/>
  <c r="E1996"/>
  <c r="E1994" s="1"/>
  <c r="E1992" s="1"/>
  <c r="G333" l="1"/>
  <c r="G331" s="1"/>
  <c r="G329" s="1"/>
  <c r="G327" s="1"/>
  <c r="G241"/>
  <c r="D452"/>
  <c r="D2013"/>
  <c r="H124"/>
  <c r="F248"/>
  <c r="D47"/>
  <c r="F396"/>
  <c r="D446"/>
  <c r="G48"/>
  <c r="F526"/>
  <c r="F524" s="1"/>
  <c r="F522" s="1"/>
  <c r="F520" s="1"/>
  <c r="F431"/>
  <c r="G396"/>
  <c r="E1685"/>
  <c r="E1683" s="1"/>
  <c r="E1681" s="1"/>
  <c r="E1679" s="1"/>
  <c r="E1394"/>
  <c r="H1684"/>
  <c r="H1393"/>
  <c r="I1684"/>
  <c r="I1393"/>
  <c r="H333"/>
  <c r="H331" s="1"/>
  <c r="H329" s="1"/>
  <c r="H327" s="1"/>
  <c r="H241"/>
  <c r="F397"/>
  <c r="I451"/>
  <c r="I449" s="1"/>
  <c r="I2012"/>
  <c r="E1408"/>
  <c r="E1406" s="1"/>
  <c r="E1404" s="1"/>
  <c r="H397"/>
  <c r="H396"/>
  <c r="E241"/>
  <c r="E445"/>
  <c r="F333"/>
  <c r="F331" s="1"/>
  <c r="F329" s="1"/>
  <c r="F327" s="1"/>
  <c r="F241"/>
  <c r="F1684"/>
  <c r="F1393"/>
  <c r="E397"/>
  <c r="G124"/>
  <c r="C320"/>
  <c r="D249"/>
  <c r="D247" s="1"/>
  <c r="D245" s="1"/>
  <c r="D243" s="1"/>
  <c r="E1684"/>
  <c r="E1682" s="1"/>
  <c r="E1680" s="1"/>
  <c r="E1678" s="1"/>
  <c r="E1393"/>
  <c r="D1926"/>
  <c r="E2012"/>
  <c r="G268"/>
  <c r="G266" s="1"/>
  <c r="G264" s="1"/>
  <c r="G262" s="1"/>
  <c r="E1409"/>
  <c r="E1407" s="1"/>
  <c r="E1405" s="1"/>
  <c r="I396"/>
  <c r="I333"/>
  <c r="I331" s="1"/>
  <c r="I329" s="1"/>
  <c r="I327" s="1"/>
  <c r="I241"/>
  <c r="E332"/>
  <c r="E330" s="1"/>
  <c r="E328" s="1"/>
  <c r="E326" s="1"/>
  <c r="E240"/>
  <c r="D332"/>
  <c r="D330" s="1"/>
  <c r="D328" s="1"/>
  <c r="D240"/>
  <c r="D140"/>
  <c r="D138" s="1"/>
  <c r="D86"/>
  <c r="H451"/>
  <c r="H449" s="1"/>
  <c r="H2012"/>
  <c r="I397"/>
  <c r="F2013"/>
  <c r="E170"/>
  <c r="E168" s="1"/>
  <c r="E162" s="1"/>
  <c r="E79"/>
  <c r="E77" s="1"/>
  <c r="E75" s="1"/>
  <c r="E69" s="1"/>
  <c r="E1784"/>
  <c r="E1782" s="1"/>
  <c r="E1926"/>
  <c r="E1927"/>
  <c r="E1909"/>
  <c r="E1899" s="1"/>
  <c r="G1684"/>
  <c r="D1447"/>
  <c r="I1447"/>
  <c r="I1401" s="1"/>
  <c r="D1571"/>
  <c r="D1569" s="1"/>
  <c r="D1572"/>
  <c r="D1570" s="1"/>
  <c r="D1568" s="1"/>
  <c r="F1447"/>
  <c r="F1445" s="1"/>
  <c r="F1443" s="1"/>
  <c r="F1441" s="1"/>
  <c r="F1439" s="1"/>
  <c r="H444"/>
  <c r="H406" s="1"/>
  <c r="H59" s="1"/>
  <c r="F444"/>
  <c r="F406" s="1"/>
  <c r="F59" s="1"/>
  <c r="I444"/>
  <c r="I406" s="1"/>
  <c r="I59" s="1"/>
  <c r="E1291"/>
  <c r="E444" s="1"/>
  <c r="E1258"/>
  <c r="E1256" s="1"/>
  <c r="E1254" s="1"/>
  <c r="C1329"/>
  <c r="D1327"/>
  <c r="C1327" s="1"/>
  <c r="E1326"/>
  <c r="E1324" s="1"/>
  <c r="E1322" s="1"/>
  <c r="E1320" s="1"/>
  <c r="C1261"/>
  <c r="E1259"/>
  <c r="C1229"/>
  <c r="E1227"/>
  <c r="E1169" s="1"/>
  <c r="E1167" s="1"/>
  <c r="E1165" s="1"/>
  <c r="E1228"/>
  <c r="C1154"/>
  <c r="D1152"/>
  <c r="C1152" s="1"/>
  <c r="G444"/>
  <c r="G406" s="1"/>
  <c r="G59" s="1"/>
  <c r="C28"/>
  <c r="C27"/>
  <c r="H506"/>
  <c r="H504" s="1"/>
  <c r="H2019"/>
  <c r="H2017" s="1"/>
  <c r="H2015" s="1"/>
  <c r="G2007"/>
  <c r="C2073"/>
  <c r="E2020"/>
  <c r="E2018" s="1"/>
  <c r="E2016" s="1"/>
  <c r="H2007"/>
  <c r="H2024"/>
  <c r="H2022" s="1"/>
  <c r="I2025"/>
  <c r="I2023" s="1"/>
  <c r="I2024"/>
  <c r="I2022" s="1"/>
  <c r="C1878"/>
  <c r="C1876"/>
  <c r="F392"/>
  <c r="F43" s="1"/>
  <c r="C1593"/>
  <c r="I356"/>
  <c r="I350" s="1"/>
  <c r="I348" s="1"/>
  <c r="I346" s="1"/>
  <c r="I344" s="1"/>
  <c r="I342" s="1"/>
  <c r="H356"/>
  <c r="H350" s="1"/>
  <c r="H348" s="1"/>
  <c r="H346" s="1"/>
  <c r="H344" s="1"/>
  <c r="H342" s="1"/>
  <c r="G356"/>
  <c r="G350" s="1"/>
  <c r="G348" s="1"/>
  <c r="G346" s="1"/>
  <c r="G344" s="1"/>
  <c r="G342" s="1"/>
  <c r="G357"/>
  <c r="F356"/>
  <c r="F350" s="1"/>
  <c r="F348" s="1"/>
  <c r="F346" s="1"/>
  <c r="F344" s="1"/>
  <c r="F342" s="1"/>
  <c r="H357"/>
  <c r="F1942"/>
  <c r="C1193"/>
  <c r="C1997"/>
  <c r="F1930"/>
  <c r="D1819"/>
  <c r="D1817" s="1"/>
  <c r="D1815" s="1"/>
  <c r="C1856"/>
  <c r="H570"/>
  <c r="H568" s="1"/>
  <c r="H560" s="1"/>
  <c r="D1170"/>
  <c r="D1168" s="1"/>
  <c r="D1795"/>
  <c r="D1793" s="1"/>
  <c r="I1838"/>
  <c r="I1822" s="1"/>
  <c r="I1794" s="1"/>
  <c r="I1792" s="1"/>
  <c r="E1804"/>
  <c r="E1802" s="1"/>
  <c r="C1106"/>
  <c r="F1256"/>
  <c r="F1254" s="1"/>
  <c r="H1739"/>
  <c r="C1613"/>
  <c r="E1104"/>
  <c r="G1796"/>
  <c r="G410" s="1"/>
  <c r="G63" s="1"/>
  <c r="I80"/>
  <c r="I78" s="1"/>
  <c r="I76" s="1"/>
  <c r="C1513"/>
  <c r="I571"/>
  <c r="H571"/>
  <c r="H1738"/>
  <c r="H170"/>
  <c r="H168" s="1"/>
  <c r="H162" s="1"/>
  <c r="H160" s="1"/>
  <c r="D571"/>
  <c r="D442" s="1"/>
  <c r="I1256"/>
  <c r="I1254" s="1"/>
  <c r="C1857"/>
  <c r="H1255"/>
  <c r="H2064" s="1"/>
  <c r="H2048"/>
  <c r="H2046" s="1"/>
  <c r="C842"/>
  <c r="F571"/>
  <c r="G160"/>
  <c r="F160"/>
  <c r="I161"/>
  <c r="H68"/>
  <c r="G67"/>
  <c r="F1255"/>
  <c r="F2064" s="1"/>
  <c r="C1221"/>
  <c r="C171"/>
  <c r="F1943"/>
  <c r="F1927" s="1"/>
  <c r="F1925" s="1"/>
  <c r="F1923" s="1"/>
  <c r="F1921" s="1"/>
  <c r="H67"/>
  <c r="F1945"/>
  <c r="G389"/>
  <c r="G40" s="1"/>
  <c r="F68"/>
  <c r="D898"/>
  <c r="C898" s="1"/>
  <c r="I2032"/>
  <c r="I2030" s="1"/>
  <c r="D80"/>
  <c r="D78" s="1"/>
  <c r="D76" s="1"/>
  <c r="D70" s="1"/>
  <c r="D510"/>
  <c r="C510" s="1"/>
  <c r="C514"/>
  <c r="I1168"/>
  <c r="I1166" s="1"/>
  <c r="C744"/>
  <c r="F393"/>
  <c r="F44" s="1"/>
  <c r="C1246"/>
  <c r="I232"/>
  <c r="C1767"/>
  <c r="C1824"/>
  <c r="D572"/>
  <c r="E507"/>
  <c r="E505" s="1"/>
  <c r="H35"/>
  <c r="I1255"/>
  <c r="I1253" s="1"/>
  <c r="G570"/>
  <c r="G568" s="1"/>
  <c r="G560" s="1"/>
  <c r="I2049"/>
  <c r="I2047" s="1"/>
  <c r="D906"/>
  <c r="C906" s="1"/>
  <c r="I1819"/>
  <c r="I1817" s="1"/>
  <c r="I1815" s="1"/>
  <c r="I1797"/>
  <c r="I411" s="1"/>
  <c r="I64" s="1"/>
  <c r="H1794"/>
  <c r="H1792" s="1"/>
  <c r="D1794"/>
  <c r="D1792" s="1"/>
  <c r="E535"/>
  <c r="C272"/>
  <c r="F1738"/>
  <c r="C1671"/>
  <c r="F1821"/>
  <c r="F1819" s="1"/>
  <c r="F1817" s="1"/>
  <c r="F1815" s="1"/>
  <c r="H392"/>
  <c r="H43" s="1"/>
  <c r="C317"/>
  <c r="H405"/>
  <c r="H1796"/>
  <c r="H410" s="1"/>
  <c r="H63" s="1"/>
  <c r="C1986"/>
  <c r="C1984"/>
  <c r="C434"/>
  <c r="F1796"/>
  <c r="G1838"/>
  <c r="G1822" s="1"/>
  <c r="G1820" s="1"/>
  <c r="G1818" s="1"/>
  <c r="G1816" s="1"/>
  <c r="G1814" s="1"/>
  <c r="C138"/>
  <c r="C1573"/>
  <c r="C396"/>
  <c r="G1167"/>
  <c r="G1165" s="1"/>
  <c r="H1401"/>
  <c r="H1399" s="1"/>
  <c r="H1397" s="1"/>
  <c r="H1395" s="1"/>
  <c r="G2088"/>
  <c r="C1769"/>
  <c r="I365"/>
  <c r="I359" s="1"/>
  <c r="E1785"/>
  <c r="E1783" s="1"/>
  <c r="E547"/>
  <c r="E545" s="1"/>
  <c r="E543" s="1"/>
  <c r="E2033"/>
  <c r="E2031" s="1"/>
  <c r="H1256"/>
  <c r="H1254" s="1"/>
  <c r="F2049"/>
  <c r="F2047" s="1"/>
  <c r="F1167"/>
  <c r="F1165" s="1"/>
  <c r="C1105"/>
  <c r="G2048"/>
  <c r="G2046" s="1"/>
  <c r="C1954"/>
  <c r="D1104"/>
  <c r="C1866"/>
  <c r="H1445"/>
  <c r="H1443" s="1"/>
  <c r="H1441" s="1"/>
  <c r="H1439" s="1"/>
  <c r="C1073"/>
  <c r="C457"/>
  <c r="D391"/>
  <c r="G56"/>
  <c r="C954"/>
  <c r="G1401"/>
  <c r="G1399" s="1"/>
  <c r="G1397" s="1"/>
  <c r="G1395" s="1"/>
  <c r="I392"/>
  <c r="I43" s="1"/>
  <c r="C1669"/>
  <c r="I79"/>
  <c r="I77" s="1"/>
  <c r="I75" s="1"/>
  <c r="D900"/>
  <c r="C900" s="1"/>
  <c r="C273"/>
  <c r="C131"/>
  <c r="G569"/>
  <c r="G567" s="1"/>
  <c r="G559" s="1"/>
  <c r="C1999"/>
  <c r="E456"/>
  <c r="E454" s="1"/>
  <c r="D392"/>
  <c r="F56"/>
  <c r="C548"/>
  <c r="D896"/>
  <c r="C896" s="1"/>
  <c r="C1745"/>
  <c r="C319"/>
  <c r="F79"/>
  <c r="F77" s="1"/>
  <c r="F75" s="1"/>
  <c r="G68"/>
  <c r="C335"/>
  <c r="F1402"/>
  <c r="F1400" s="1"/>
  <c r="F1398" s="1"/>
  <c r="F1396" s="1"/>
  <c r="F1386" s="1"/>
  <c r="H55"/>
  <c r="C513"/>
  <c r="H1797"/>
  <c r="H411" s="1"/>
  <c r="H64" s="1"/>
  <c r="D1609"/>
  <c r="D902"/>
  <c r="C902" s="1"/>
  <c r="C1877"/>
  <c r="C1486"/>
  <c r="D124"/>
  <c r="F1797"/>
  <c r="F411" s="1"/>
  <c r="F64" s="1"/>
  <c r="D904"/>
  <c r="C904" s="1"/>
  <c r="I2048"/>
  <c r="I2046" s="1"/>
  <c r="C529"/>
  <c r="G393"/>
  <c r="G44" s="1"/>
  <c r="C1956"/>
  <c r="C1172"/>
  <c r="E169"/>
  <c r="E163" s="1"/>
  <c r="C173"/>
  <c r="D79"/>
  <c r="D77" s="1"/>
  <c r="C133"/>
  <c r="F1838"/>
  <c r="F1822" s="1"/>
  <c r="F1794" s="1"/>
  <c r="F1792" s="1"/>
  <c r="C1688"/>
  <c r="I390"/>
  <c r="I41" s="1"/>
  <c r="H1839"/>
  <c r="H1823" s="1"/>
  <c r="H1821" s="1"/>
  <c r="H1819" s="1"/>
  <c r="H1817" s="1"/>
  <c r="H1815" s="1"/>
  <c r="E1797"/>
  <c r="E411" s="1"/>
  <c r="E64" s="1"/>
  <c r="C1687"/>
  <c r="C1689"/>
  <c r="E1609"/>
  <c r="E1607" s="1"/>
  <c r="E1605" s="1"/>
  <c r="E1603" s="1"/>
  <c r="E1610"/>
  <c r="E1608" s="1"/>
  <c r="C1612"/>
  <c r="C1614"/>
  <c r="C1900"/>
  <c r="E143"/>
  <c r="H1818"/>
  <c r="H1816" s="1"/>
  <c r="H1814" s="1"/>
  <c r="I1781"/>
  <c r="I1779" s="1"/>
  <c r="C150"/>
  <c r="D2033"/>
  <c r="F570"/>
  <c r="F568" s="1"/>
  <c r="F560" s="1"/>
  <c r="C142"/>
  <c r="H2049"/>
  <c r="H2047" s="1"/>
  <c r="E571"/>
  <c r="E442" s="1"/>
  <c r="C151"/>
  <c r="E366"/>
  <c r="C366" s="1"/>
  <c r="E333"/>
  <c r="C88"/>
  <c r="G1402"/>
  <c r="G1400" s="1"/>
  <c r="G1398" s="1"/>
  <c r="G1396" s="1"/>
  <c r="C1136"/>
  <c r="F247"/>
  <c r="F245" s="1"/>
  <c r="F2017"/>
  <c r="F2015" s="1"/>
  <c r="D387"/>
  <c r="C953"/>
  <c r="C1867"/>
  <c r="F238"/>
  <c r="F236" s="1"/>
  <c r="G1255"/>
  <c r="G1253" s="1"/>
  <c r="C91"/>
  <c r="C369"/>
  <c r="C924"/>
  <c r="E572"/>
  <c r="E443" s="1"/>
  <c r="H232"/>
  <c r="H230" s="1"/>
  <c r="I1920"/>
  <c r="C1171"/>
  <c r="C370"/>
  <c r="H56"/>
  <c r="C1485"/>
  <c r="H2088"/>
  <c r="C1805"/>
  <c r="F2048"/>
  <c r="F2046" s="1"/>
  <c r="D85"/>
  <c r="D83" s="1"/>
  <c r="D81" s="1"/>
  <c r="C235"/>
  <c r="I1795"/>
  <c r="I1793" s="1"/>
  <c r="C1146"/>
  <c r="C1901"/>
  <c r="D1897"/>
  <c r="D1895" s="1"/>
  <c r="D1893" s="1"/>
  <c r="H1168"/>
  <c r="H1166" s="1"/>
  <c r="I1167"/>
  <c r="I1165" s="1"/>
  <c r="I388"/>
  <c r="I39" s="1"/>
  <c r="C1848"/>
  <c r="C152"/>
  <c r="D318"/>
  <c r="H1402"/>
  <c r="H1446"/>
  <c r="H1444" s="1"/>
  <c r="H1442" s="1"/>
  <c r="H1440" s="1"/>
  <c r="C1996"/>
  <c r="C153"/>
  <c r="D56"/>
  <c r="I425"/>
  <c r="I423" s="1"/>
  <c r="I421" s="1"/>
  <c r="G55"/>
  <c r="E364"/>
  <c r="E358" s="1"/>
  <c r="E238"/>
  <c r="E236" s="1"/>
  <c r="E239"/>
  <c r="C371"/>
  <c r="E365"/>
  <c r="E359" s="1"/>
  <c r="E367"/>
  <c r="C270"/>
  <c r="E268"/>
  <c r="E266" s="1"/>
  <c r="E264" s="1"/>
  <c r="E262" s="1"/>
  <c r="E269"/>
  <c r="C172"/>
  <c r="E1968"/>
  <c r="E1952" s="1"/>
  <c r="E1950" s="1"/>
  <c r="E1948" s="1"/>
  <c r="E1953"/>
  <c r="E1951" s="1"/>
  <c r="E1949" s="1"/>
  <c r="D345"/>
  <c r="C347"/>
  <c r="D266"/>
  <c r="D453"/>
  <c r="C455"/>
  <c r="C1070"/>
  <c r="C1069" s="1"/>
  <c r="G314"/>
  <c r="G298" s="1"/>
  <c r="D246"/>
  <c r="D313"/>
  <c r="D297" s="1"/>
  <c r="C315"/>
  <c r="G37"/>
  <c r="C527"/>
  <c r="D525"/>
  <c r="D450"/>
  <c r="I386"/>
  <c r="G36"/>
  <c r="G239"/>
  <c r="G237" s="1"/>
  <c r="G233" s="1"/>
  <c r="G231" s="1"/>
  <c r="C1765"/>
  <c r="C974"/>
  <c r="C93"/>
  <c r="D1665"/>
  <c r="C1667"/>
  <c r="D1683"/>
  <c r="C1685"/>
  <c r="I1764"/>
  <c r="C2050"/>
  <c r="F365"/>
  <c r="F359" s="1"/>
  <c r="F367"/>
  <c r="C1153"/>
  <c r="F1785"/>
  <c r="D1446"/>
  <c r="D1402"/>
  <c r="D1741"/>
  <c r="C1743"/>
  <c r="G451"/>
  <c r="G449" s="1"/>
  <c r="E2008"/>
  <c r="E451"/>
  <c r="E449" s="1"/>
  <c r="C332"/>
  <c r="C127"/>
  <c r="E125"/>
  <c r="E1821"/>
  <c r="E1795"/>
  <c r="D1742"/>
  <c r="C1744"/>
  <c r="I38"/>
  <c r="D238"/>
  <c r="C511"/>
  <c r="D509"/>
  <c r="D2020" s="1"/>
  <c r="D2018" s="1"/>
  <c r="D546"/>
  <c r="C132"/>
  <c r="E130"/>
  <c r="E80"/>
  <c r="H36"/>
  <c r="H239"/>
  <c r="H237" s="1"/>
  <c r="H233" s="1"/>
  <c r="H231" s="1"/>
  <c r="C753"/>
  <c r="D1103"/>
  <c r="D1748"/>
  <c r="C1750"/>
  <c r="D1766"/>
  <c r="C1768"/>
  <c r="D1328"/>
  <c r="D1326" s="1"/>
  <c r="C1330"/>
  <c r="D445"/>
  <c r="C1293"/>
  <c r="C1294"/>
  <c r="H1944"/>
  <c r="C1944" s="1"/>
  <c r="H1930"/>
  <c r="H1928" s="1"/>
  <c r="H1942"/>
  <c r="I160"/>
  <c r="G2049"/>
  <c r="G2047" s="1"/>
  <c r="D1992"/>
  <c r="C1992" s="1"/>
  <c r="C1994"/>
  <c r="F1168"/>
  <c r="C1216"/>
  <c r="G1839"/>
  <c r="G1823" s="1"/>
  <c r="G1821" s="1"/>
  <c r="G1819" s="1"/>
  <c r="G1817" s="1"/>
  <c r="G1815" s="1"/>
  <c r="G1797"/>
  <c r="G411" s="1"/>
  <c r="G64" s="1"/>
  <c r="H1943"/>
  <c r="H1945"/>
  <c r="H1931"/>
  <c r="H1929" s="1"/>
  <c r="D265"/>
  <c r="G38"/>
  <c r="I570"/>
  <c r="I568" s="1"/>
  <c r="I246"/>
  <c r="I244" s="1"/>
  <c r="I242" s="1"/>
  <c r="I55"/>
  <c r="D84"/>
  <c r="C86"/>
  <c r="I1402"/>
  <c r="C140"/>
  <c r="D1390"/>
  <c r="H1390"/>
  <c r="H1388" s="1"/>
  <c r="D1820"/>
  <c r="C1260"/>
  <c r="C536"/>
  <c r="D1980"/>
  <c r="C1982"/>
  <c r="D1993"/>
  <c r="C1993" s="1"/>
  <c r="C1995"/>
  <c r="D1350"/>
  <c r="G313"/>
  <c r="G297" s="1"/>
  <c r="F451"/>
  <c r="F449" s="1"/>
  <c r="I247"/>
  <c r="I245" s="1"/>
  <c r="I243" s="1"/>
  <c r="I56"/>
  <c r="E2025"/>
  <c r="E2023" s="1"/>
  <c r="E1898"/>
  <c r="E1896" s="1"/>
  <c r="C1449"/>
  <c r="H1167"/>
  <c r="C1412"/>
  <c r="D1410"/>
  <c r="D1391" s="1"/>
  <c r="D1684"/>
  <c r="C1686"/>
  <c r="D1801"/>
  <c r="C1803"/>
  <c r="D524"/>
  <c r="C526"/>
  <c r="G238"/>
  <c r="G236" s="1"/>
  <c r="G35"/>
  <c r="C1983"/>
  <c r="C334"/>
  <c r="C1955"/>
  <c r="G1953"/>
  <c r="G1951" s="1"/>
  <c r="G1949" s="1"/>
  <c r="C1355"/>
  <c r="D1405"/>
  <c r="D397"/>
  <c r="C435"/>
  <c r="H47"/>
  <c r="F246"/>
  <c r="F244" s="1"/>
  <c r="F242" s="1"/>
  <c r="F55"/>
  <c r="D92"/>
  <c r="C92" s="1"/>
  <c r="C94"/>
  <c r="G1256"/>
  <c r="D1979"/>
  <c r="C1981"/>
  <c r="I391"/>
  <c r="I42" s="1"/>
  <c r="I1411"/>
  <c r="D389"/>
  <c r="C1998"/>
  <c r="C1668"/>
  <c r="F424"/>
  <c r="F422" s="1"/>
  <c r="F420" s="1"/>
  <c r="F123"/>
  <c r="C1356"/>
  <c r="C1751"/>
  <c r="D1749"/>
  <c r="D1664"/>
  <c r="C1666"/>
  <c r="D547"/>
  <c r="C549"/>
  <c r="D326"/>
  <c r="C326" s="1"/>
  <c r="C328"/>
  <c r="F37"/>
  <c r="D357"/>
  <c r="C1534"/>
  <c r="D168"/>
  <c r="D162" s="1"/>
  <c r="D160" s="1"/>
  <c r="G1390"/>
  <c r="G1388" s="1"/>
  <c r="C1215"/>
  <c r="C74"/>
  <c r="D1925"/>
  <c r="D1896"/>
  <c r="C1985"/>
  <c r="E1925"/>
  <c r="I1951"/>
  <c r="C1670"/>
  <c r="C330"/>
  <c r="C129"/>
  <c r="I560" l="1"/>
  <c r="I558" s="1"/>
  <c r="I2044"/>
  <c r="I2040" s="1"/>
  <c r="I2038" s="1"/>
  <c r="H48"/>
  <c r="F569"/>
  <c r="F567" s="1"/>
  <c r="F559" s="1"/>
  <c r="F442"/>
  <c r="E452"/>
  <c r="E450" s="1"/>
  <c r="E2013"/>
  <c r="C535"/>
  <c r="E430"/>
  <c r="I1682"/>
  <c r="I1391"/>
  <c r="I1389" s="1"/>
  <c r="I1387" s="1"/>
  <c r="D570"/>
  <c r="D443"/>
  <c r="I569"/>
  <c r="I567" s="1"/>
  <c r="I559" s="1"/>
  <c r="I442"/>
  <c r="D426"/>
  <c r="H404"/>
  <c r="H442"/>
  <c r="E1170"/>
  <c r="E1168" s="1"/>
  <c r="E1166" s="1"/>
  <c r="E431"/>
  <c r="E425" s="1"/>
  <c r="E423" s="1"/>
  <c r="E421" s="1"/>
  <c r="F48"/>
  <c r="G47"/>
  <c r="I1409"/>
  <c r="I1392"/>
  <c r="I1390" s="1"/>
  <c r="I1388" s="1"/>
  <c r="F1682"/>
  <c r="F1391"/>
  <c r="F1389" s="1"/>
  <c r="F1387" s="1"/>
  <c r="G1682"/>
  <c r="G1680" s="1"/>
  <c r="G1678" s="1"/>
  <c r="G1391"/>
  <c r="C143"/>
  <c r="E87"/>
  <c r="E48"/>
  <c r="H1682"/>
  <c r="H1680" s="1"/>
  <c r="H1678" s="1"/>
  <c r="H1391"/>
  <c r="H1389" s="1"/>
  <c r="H1387" s="1"/>
  <c r="H1385" s="1"/>
  <c r="F47"/>
  <c r="E1392"/>
  <c r="E1390" s="1"/>
  <c r="E1388" s="1"/>
  <c r="I48"/>
  <c r="I47"/>
  <c r="E1391"/>
  <c r="H1926"/>
  <c r="H1924" s="1"/>
  <c r="H1922" s="1"/>
  <c r="H1920" s="1"/>
  <c r="C1909"/>
  <c r="C1571"/>
  <c r="H1927"/>
  <c r="F1928"/>
  <c r="F1784" s="1"/>
  <c r="F1782" s="1"/>
  <c r="F1780" s="1"/>
  <c r="F1778" s="1"/>
  <c r="G1794"/>
  <c r="G1792" s="1"/>
  <c r="G1790" s="1"/>
  <c r="G1788" s="1"/>
  <c r="I1820"/>
  <c r="I1818" s="1"/>
  <c r="I1816" s="1"/>
  <c r="I1814" s="1"/>
  <c r="G1795"/>
  <c r="G1793" s="1"/>
  <c r="G1791" s="1"/>
  <c r="G1789" s="1"/>
  <c r="H1795"/>
  <c r="H1793" s="1"/>
  <c r="H1791" s="1"/>
  <c r="H1789" s="1"/>
  <c r="C1823"/>
  <c r="F1820"/>
  <c r="F1818" s="1"/>
  <c r="F1816" s="1"/>
  <c r="F1814" s="1"/>
  <c r="C1822"/>
  <c r="F1790"/>
  <c r="F1788" s="1"/>
  <c r="G2087"/>
  <c r="G1389"/>
  <c r="G1387" s="1"/>
  <c r="G1385" s="1"/>
  <c r="F1401"/>
  <c r="F1399" s="1"/>
  <c r="F1397" s="1"/>
  <c r="F1395" s="1"/>
  <c r="F1385" s="1"/>
  <c r="E1257"/>
  <c r="C1228"/>
  <c r="F558"/>
  <c r="G557"/>
  <c r="G558"/>
  <c r="H558"/>
  <c r="H393"/>
  <c r="H44" s="1"/>
  <c r="F69"/>
  <c r="F67" s="1"/>
  <c r="I70"/>
  <c r="I68" s="1"/>
  <c r="I69"/>
  <c r="I67" s="1"/>
  <c r="D2009"/>
  <c r="D2007" s="1"/>
  <c r="H2025"/>
  <c r="H2023" s="1"/>
  <c r="G2008"/>
  <c r="G2006" s="1"/>
  <c r="F2024"/>
  <c r="F2022" s="1"/>
  <c r="F2008"/>
  <c r="F2006" s="1"/>
  <c r="F2009"/>
  <c r="F2007" s="1"/>
  <c r="I2008"/>
  <c r="I2006" s="1"/>
  <c r="G2025"/>
  <c r="G2023" s="1"/>
  <c r="G2024"/>
  <c r="G2022" s="1"/>
  <c r="H2008"/>
  <c r="H2006" s="1"/>
  <c r="E357"/>
  <c r="E2087"/>
  <c r="C358"/>
  <c r="C1942"/>
  <c r="C170"/>
  <c r="F2065"/>
  <c r="E2006"/>
  <c r="I1445"/>
  <c r="I1443" s="1"/>
  <c r="I1441" s="1"/>
  <c r="I1439" s="1"/>
  <c r="I230"/>
  <c r="I1796"/>
  <c r="I410" s="1"/>
  <c r="I63" s="1"/>
  <c r="C1804"/>
  <c r="C1104"/>
  <c r="I1164"/>
  <c r="H569"/>
  <c r="H567" s="1"/>
  <c r="H559" s="1"/>
  <c r="G425"/>
  <c r="G423" s="1"/>
  <c r="G421" s="1"/>
  <c r="I36"/>
  <c r="I34" s="1"/>
  <c r="I32" s="1"/>
  <c r="I26" s="1"/>
  <c r="H1253"/>
  <c r="I440"/>
  <c r="I438" s="1"/>
  <c r="I432" s="1"/>
  <c r="C1846"/>
  <c r="C1447"/>
  <c r="F404"/>
  <c r="F57" s="1"/>
  <c r="C1533"/>
  <c r="H2087"/>
  <c r="C429"/>
  <c r="H440"/>
  <c r="H438" s="1"/>
  <c r="H432" s="1"/>
  <c r="F2037"/>
  <c r="F557"/>
  <c r="D161"/>
  <c r="H2065"/>
  <c r="F1253"/>
  <c r="F1163" s="1"/>
  <c r="D405"/>
  <c r="H408"/>
  <c r="H61" s="1"/>
  <c r="D35"/>
  <c r="I239"/>
  <c r="I237" s="1"/>
  <c r="I233" s="1"/>
  <c r="I231" s="1"/>
  <c r="H441"/>
  <c r="H439" s="1"/>
  <c r="H433" s="1"/>
  <c r="I2064"/>
  <c r="D905"/>
  <c r="C905" s="1"/>
  <c r="I1163"/>
  <c r="D895"/>
  <c r="C895" s="1"/>
  <c r="C923"/>
  <c r="F409"/>
  <c r="F62" s="1"/>
  <c r="D893"/>
  <c r="C893" s="1"/>
  <c r="D903"/>
  <c r="C903" s="1"/>
  <c r="F410"/>
  <c r="F63" s="1"/>
  <c r="E1164"/>
  <c r="C73"/>
  <c r="G1386"/>
  <c r="H1164"/>
  <c r="F2038"/>
  <c r="C29"/>
  <c r="C1570"/>
  <c r="I1791"/>
  <c r="I1789" s="1"/>
  <c r="I1777" s="1"/>
  <c r="D508"/>
  <c r="I2033"/>
  <c r="I2031" s="1"/>
  <c r="D1325"/>
  <c r="C1325" s="1"/>
  <c r="G440"/>
  <c r="G438" s="1"/>
  <c r="G432" s="1"/>
  <c r="C572"/>
  <c r="E424"/>
  <c r="E422" s="1"/>
  <c r="E420" s="1"/>
  <c r="E525"/>
  <c r="E523" s="1"/>
  <c r="E521" s="1"/>
  <c r="E519" s="1"/>
  <c r="C1838"/>
  <c r="D386"/>
  <c r="G1163"/>
  <c r="C234"/>
  <c r="F1791"/>
  <c r="F1789" s="1"/>
  <c r="G2037"/>
  <c r="H1790"/>
  <c r="H1788" s="1"/>
  <c r="E232"/>
  <c r="D404"/>
  <c r="I2088"/>
  <c r="I35"/>
  <c r="C87"/>
  <c r="F35"/>
  <c r="C1839"/>
  <c r="G404"/>
  <c r="G57" s="1"/>
  <c r="D901"/>
  <c r="C901" s="1"/>
  <c r="D425"/>
  <c r="D423" s="1"/>
  <c r="D1256"/>
  <c r="I1780"/>
  <c r="I1778" s="1"/>
  <c r="C571"/>
  <c r="E2009"/>
  <c r="E387"/>
  <c r="C387" s="1"/>
  <c r="C427"/>
  <c r="C1572"/>
  <c r="D55"/>
  <c r="E141"/>
  <c r="C141" s="1"/>
  <c r="C454"/>
  <c r="C456"/>
  <c r="G232"/>
  <c r="G230" s="1"/>
  <c r="I424"/>
  <c r="I422" s="1"/>
  <c r="I420" s="1"/>
  <c r="F232"/>
  <c r="F230" s="1"/>
  <c r="E546"/>
  <c r="E544" s="1"/>
  <c r="E542" s="1"/>
  <c r="E2032"/>
  <c r="E2030" s="1"/>
  <c r="C364"/>
  <c r="C169"/>
  <c r="E35"/>
  <c r="C79"/>
  <c r="C1610"/>
  <c r="C1847"/>
  <c r="E1389"/>
  <c r="E1387" s="1"/>
  <c r="C1611"/>
  <c r="E331"/>
  <c r="C333"/>
  <c r="C1411"/>
  <c r="E406"/>
  <c r="E59" s="1"/>
  <c r="C1147"/>
  <c r="E407"/>
  <c r="E60" s="1"/>
  <c r="E1102"/>
  <c r="E1100" s="1"/>
  <c r="E1094" s="1"/>
  <c r="G2064"/>
  <c r="C1392"/>
  <c r="C1898"/>
  <c r="D897"/>
  <c r="C897" s="1"/>
  <c r="E2065"/>
  <c r="D569"/>
  <c r="D567" s="1"/>
  <c r="D559" s="1"/>
  <c r="D393"/>
  <c r="D44" s="1"/>
  <c r="D1781"/>
  <c r="D1779" s="1"/>
  <c r="D899"/>
  <c r="C899" s="1"/>
  <c r="C1169"/>
  <c r="H2038"/>
  <c r="F391"/>
  <c r="F42" s="1"/>
  <c r="E1103"/>
  <c r="E1101" s="1"/>
  <c r="E1095" s="1"/>
  <c r="E1093" s="1"/>
  <c r="E1092" s="1"/>
  <c r="H389"/>
  <c r="H40" s="1"/>
  <c r="H425"/>
  <c r="H423" s="1"/>
  <c r="H421" s="1"/>
  <c r="D239"/>
  <c r="D237" s="1"/>
  <c r="D233" s="1"/>
  <c r="D231" s="1"/>
  <c r="D36"/>
  <c r="D316"/>
  <c r="C318"/>
  <c r="H1400"/>
  <c r="H1398" s="1"/>
  <c r="H1396" s="1"/>
  <c r="H1386" s="1"/>
  <c r="C268"/>
  <c r="C241"/>
  <c r="C367"/>
  <c r="C240"/>
  <c r="E267"/>
  <c r="C269"/>
  <c r="E247"/>
  <c r="E56"/>
  <c r="C56" s="1"/>
  <c r="C249"/>
  <c r="D1663"/>
  <c r="C1663" s="1"/>
  <c r="C1665"/>
  <c r="D544"/>
  <c r="C1896"/>
  <c r="D1894"/>
  <c r="D545"/>
  <c r="C547"/>
  <c r="E1352"/>
  <c r="C1354"/>
  <c r="C1979"/>
  <c r="D1351"/>
  <c r="C1353"/>
  <c r="D1799"/>
  <c r="C1799" s="1"/>
  <c r="C1801"/>
  <c r="H388"/>
  <c r="H424"/>
  <c r="H422" s="1"/>
  <c r="H420" s="1"/>
  <c r="D263"/>
  <c r="C1328"/>
  <c r="C130"/>
  <c r="E128"/>
  <c r="D1891"/>
  <c r="C297"/>
  <c r="C313"/>
  <c r="G392"/>
  <c r="G43" s="1"/>
  <c r="G1780"/>
  <c r="G1778" s="1"/>
  <c r="I37"/>
  <c r="I384"/>
  <c r="I382" s="1"/>
  <c r="I380" s="1"/>
  <c r="I1399"/>
  <c r="I1397" s="1"/>
  <c r="I1395" s="1"/>
  <c r="I1385" s="1"/>
  <c r="I408"/>
  <c r="I61" s="1"/>
  <c r="D1348"/>
  <c r="I1400"/>
  <c r="I1398" s="1"/>
  <c r="I1396" s="1"/>
  <c r="I1386" s="1"/>
  <c r="I409"/>
  <c r="I62" s="1"/>
  <c r="H1784"/>
  <c r="F441"/>
  <c r="F439" s="1"/>
  <c r="F433" s="1"/>
  <c r="F405"/>
  <c r="C80"/>
  <c r="E78"/>
  <c r="E36"/>
  <c r="D236"/>
  <c r="C238"/>
  <c r="H57"/>
  <c r="C1170"/>
  <c r="H1165"/>
  <c r="C1980"/>
  <c r="D1166"/>
  <c r="C1168"/>
  <c r="F1783"/>
  <c r="G2038"/>
  <c r="E1781"/>
  <c r="E393"/>
  <c r="G2065"/>
  <c r="G1254"/>
  <c r="G1164" s="1"/>
  <c r="D2032"/>
  <c r="C1068"/>
  <c r="D1681"/>
  <c r="C1683"/>
  <c r="I1407"/>
  <c r="G1943"/>
  <c r="C1943" s="1"/>
  <c r="G1945"/>
  <c r="C1945" s="1"/>
  <c r="G1931"/>
  <c r="G1929" s="1"/>
  <c r="H58"/>
  <c r="D1101"/>
  <c r="D1784"/>
  <c r="D356"/>
  <c r="D343"/>
  <c r="C345"/>
  <c r="D2031"/>
  <c r="D43"/>
  <c r="C1766"/>
  <c r="D1764"/>
  <c r="C1764" s="1"/>
  <c r="G441"/>
  <c r="G439" s="1"/>
  <c r="G433" s="1"/>
  <c r="G405"/>
  <c r="D1740"/>
  <c r="C1742"/>
  <c r="C973"/>
  <c r="C428"/>
  <c r="D388"/>
  <c r="D568"/>
  <c r="D560" s="1"/>
  <c r="D522"/>
  <c r="C524"/>
  <c r="D1408"/>
  <c r="D2012" s="1"/>
  <c r="C1410"/>
  <c r="D1388"/>
  <c r="C1390"/>
  <c r="C1285"/>
  <c r="D1567"/>
  <c r="C1569"/>
  <c r="D1746"/>
  <c r="C1746" s="1"/>
  <c r="C1748"/>
  <c r="C125"/>
  <c r="D385"/>
  <c r="D38"/>
  <c r="D1444"/>
  <c r="D523"/>
  <c r="C1930"/>
  <c r="C168"/>
  <c r="G2017"/>
  <c r="G2015" s="1"/>
  <c r="D407"/>
  <c r="I441"/>
  <c r="I439" s="1"/>
  <c r="I405"/>
  <c r="D264"/>
  <c r="C266"/>
  <c r="E1924"/>
  <c r="E1923"/>
  <c r="E1921" s="1"/>
  <c r="C1664"/>
  <c r="D1604"/>
  <c r="D48"/>
  <c r="C397"/>
  <c r="C1227"/>
  <c r="F243"/>
  <c r="D1607"/>
  <c r="C1609"/>
  <c r="F1166"/>
  <c r="F1164" s="1"/>
  <c r="D1291"/>
  <c r="D444" s="1"/>
  <c r="C1292"/>
  <c r="D1400"/>
  <c r="D2088"/>
  <c r="C1394"/>
  <c r="C47"/>
  <c r="I385"/>
  <c r="I383" s="1"/>
  <c r="I381" s="1"/>
  <c r="C450"/>
  <c r="E1793"/>
  <c r="F239"/>
  <c r="F237" s="1"/>
  <c r="F233" s="1"/>
  <c r="F36"/>
  <c r="E1446"/>
  <c r="E1444" s="1"/>
  <c r="E1442" s="1"/>
  <c r="E1440" s="1"/>
  <c r="E1402"/>
  <c r="E1400" s="1"/>
  <c r="E1398" s="1"/>
  <c r="E1396" s="1"/>
  <c r="E1386" s="1"/>
  <c r="E1820"/>
  <c r="E1794"/>
  <c r="D1747"/>
  <c r="C1747" s="1"/>
  <c r="C1749"/>
  <c r="D244"/>
  <c r="C30"/>
  <c r="E1606"/>
  <c r="C1608"/>
  <c r="E237"/>
  <c r="D1682"/>
  <c r="C1684"/>
  <c r="E1894"/>
  <c r="E1892" s="1"/>
  <c r="E1800"/>
  <c r="C1800" s="1"/>
  <c r="C1802"/>
  <c r="H1785"/>
  <c r="H1925"/>
  <c r="F389"/>
  <c r="F425"/>
  <c r="F423" s="1"/>
  <c r="F421" s="1"/>
  <c r="D1401"/>
  <c r="D1445"/>
  <c r="C1741"/>
  <c r="C365"/>
  <c r="F2088"/>
  <c r="D451"/>
  <c r="C453"/>
  <c r="E570"/>
  <c r="E568" s="1"/>
  <c r="E560" s="1"/>
  <c r="C1448"/>
  <c r="D1102"/>
  <c r="C452"/>
  <c r="D1923"/>
  <c r="E160"/>
  <c r="C160" s="1"/>
  <c r="C162"/>
  <c r="D40"/>
  <c r="D42"/>
  <c r="I1949"/>
  <c r="I1921" s="1"/>
  <c r="I2065"/>
  <c r="C77"/>
  <c r="D75"/>
  <c r="D69" s="1"/>
  <c r="E1897"/>
  <c r="C1899"/>
  <c r="D1818"/>
  <c r="F2025"/>
  <c r="F2023" s="1"/>
  <c r="C84"/>
  <c r="D82"/>
  <c r="C82" s="1"/>
  <c r="D507"/>
  <c r="C509"/>
  <c r="C1821"/>
  <c r="E1819"/>
  <c r="E386"/>
  <c r="C1568"/>
  <c r="D1566"/>
  <c r="G390"/>
  <c r="G424"/>
  <c r="G422" s="1"/>
  <c r="G420" s="1"/>
  <c r="I557"/>
  <c r="D409"/>
  <c r="C1409" l="1"/>
  <c r="I2013"/>
  <c r="C2013" s="1"/>
  <c r="F1680"/>
  <c r="F2087"/>
  <c r="I433"/>
  <c r="I419" s="1"/>
  <c r="I1680"/>
  <c r="I2087"/>
  <c r="F1924"/>
  <c r="F2056" s="1"/>
  <c r="F1926"/>
  <c r="C1926" s="1"/>
  <c r="G1927"/>
  <c r="C1928"/>
  <c r="F390"/>
  <c r="F384" s="1"/>
  <c r="F382" s="1"/>
  <c r="F380" s="1"/>
  <c r="G408"/>
  <c r="G61" s="1"/>
  <c r="G53" s="1"/>
  <c r="G51" s="1"/>
  <c r="G45" s="1"/>
  <c r="F1776"/>
  <c r="C1795"/>
  <c r="G409"/>
  <c r="G62" s="1"/>
  <c r="H409"/>
  <c r="H62" s="1"/>
  <c r="H54" s="1"/>
  <c r="H52" s="1"/>
  <c r="H46" s="1"/>
  <c r="F408"/>
  <c r="F61" s="1"/>
  <c r="F53" s="1"/>
  <c r="F51" s="1"/>
  <c r="F45" s="1"/>
  <c r="E391"/>
  <c r="E42" s="1"/>
  <c r="C444"/>
  <c r="D1257"/>
  <c r="C431"/>
  <c r="C1787"/>
  <c r="H557"/>
  <c r="C508"/>
  <c r="D2019"/>
  <c r="C2019" s="1"/>
  <c r="F2057"/>
  <c r="G1776"/>
  <c r="I404"/>
  <c r="I57" s="1"/>
  <c r="I53" s="1"/>
  <c r="I51" s="1"/>
  <c r="I45" s="1"/>
  <c r="I1790"/>
  <c r="I1788" s="1"/>
  <c r="I1776" s="1"/>
  <c r="I2037"/>
  <c r="F440"/>
  <c r="F438" s="1"/>
  <c r="H2037"/>
  <c r="G419"/>
  <c r="I2056"/>
  <c r="H1163"/>
  <c r="E1796"/>
  <c r="E410" s="1"/>
  <c r="E63" s="1"/>
  <c r="E1818"/>
  <c r="E1816" s="1"/>
  <c r="E1814" s="1"/>
  <c r="D441"/>
  <c r="D439" s="1"/>
  <c r="D433" s="1"/>
  <c r="C443"/>
  <c r="I2057"/>
  <c r="H418"/>
  <c r="C445"/>
  <c r="H402"/>
  <c r="H400" s="1"/>
  <c r="H394" s="1"/>
  <c r="C2031"/>
  <c r="H53"/>
  <c r="H51" s="1"/>
  <c r="H45" s="1"/>
  <c r="H419"/>
  <c r="G418"/>
  <c r="C525"/>
  <c r="E2024"/>
  <c r="E2022" s="1"/>
  <c r="C2033"/>
  <c r="D506"/>
  <c r="C506" s="1"/>
  <c r="C426"/>
  <c r="I418"/>
  <c r="D408"/>
  <c r="D61" s="1"/>
  <c r="C2035"/>
  <c r="D2076"/>
  <c r="D1323"/>
  <c r="C1323" s="1"/>
  <c r="G2056"/>
  <c r="C1258"/>
  <c r="E390"/>
  <c r="E41" s="1"/>
  <c r="E85"/>
  <c r="C85" s="1"/>
  <c r="C389"/>
  <c r="E55"/>
  <c r="C55" s="1"/>
  <c r="I33"/>
  <c r="I31" s="1"/>
  <c r="I25" s="1"/>
  <c r="C35"/>
  <c r="I357"/>
  <c r="C546"/>
  <c r="C2034"/>
  <c r="C1820"/>
  <c r="D1167"/>
  <c r="D1165" s="1"/>
  <c r="D2087"/>
  <c r="C2087" s="1"/>
  <c r="E405"/>
  <c r="C405" s="1"/>
  <c r="E38"/>
  <c r="C38" s="1"/>
  <c r="E139"/>
  <c r="E137" s="1"/>
  <c r="E2049"/>
  <c r="E2047" s="1"/>
  <c r="C1103"/>
  <c r="E2057"/>
  <c r="C239"/>
  <c r="E356"/>
  <c r="E350" s="1"/>
  <c r="E348" s="1"/>
  <c r="E346" s="1"/>
  <c r="E344" s="1"/>
  <c r="E342" s="1"/>
  <c r="C163"/>
  <c r="E161"/>
  <c r="C161" s="1"/>
  <c r="C1393"/>
  <c r="E329"/>
  <c r="C331"/>
  <c r="H2056"/>
  <c r="D314"/>
  <c r="D298" s="1"/>
  <c r="C316"/>
  <c r="C248"/>
  <c r="E246"/>
  <c r="C570"/>
  <c r="C1446"/>
  <c r="C1402"/>
  <c r="D68"/>
  <c r="F231"/>
  <c r="C425"/>
  <c r="F419"/>
  <c r="E265"/>
  <c r="C267"/>
  <c r="E245"/>
  <c r="C247"/>
  <c r="D383"/>
  <c r="E1791"/>
  <c r="E1789" s="1"/>
  <c r="C1793"/>
  <c r="E37"/>
  <c r="E1922"/>
  <c r="E1920" s="1"/>
  <c r="D1442"/>
  <c r="C1444"/>
  <c r="E1255"/>
  <c r="C1259"/>
  <c r="D1924"/>
  <c r="C36"/>
  <c r="D1892"/>
  <c r="C1892" s="1"/>
  <c r="C1894"/>
  <c r="D39"/>
  <c r="C388"/>
  <c r="D1816"/>
  <c r="G58"/>
  <c r="D57"/>
  <c r="D34"/>
  <c r="E409"/>
  <c r="E62" s="1"/>
  <c r="C447"/>
  <c r="C1974"/>
  <c r="D1968"/>
  <c r="F357"/>
  <c r="C359"/>
  <c r="D1679"/>
  <c r="C1679" s="1"/>
  <c r="C1681"/>
  <c r="D232"/>
  <c r="C236"/>
  <c r="D543"/>
  <c r="C543" s="1"/>
  <c r="C545"/>
  <c r="E441"/>
  <c r="E439" s="1"/>
  <c r="E1817"/>
  <c r="C1819"/>
  <c r="D1443"/>
  <c r="D262"/>
  <c r="C262" s="1"/>
  <c r="C264"/>
  <c r="C568"/>
  <c r="C1067"/>
  <c r="E569"/>
  <c r="D242"/>
  <c r="D1782"/>
  <c r="C1784"/>
  <c r="E76"/>
  <c r="E70" s="1"/>
  <c r="C78"/>
  <c r="D62"/>
  <c r="E2038"/>
  <c r="E558"/>
  <c r="D1564"/>
  <c r="C1564" s="1"/>
  <c r="C1566"/>
  <c r="C75"/>
  <c r="E1445"/>
  <c r="E1443" s="1"/>
  <c r="E1441" s="1"/>
  <c r="E1439" s="1"/>
  <c r="E1401"/>
  <c r="E1399" s="1"/>
  <c r="E1397" s="1"/>
  <c r="E1395" s="1"/>
  <c r="E1385" s="1"/>
  <c r="D521"/>
  <c r="C523"/>
  <c r="D520"/>
  <c r="C520" s="1"/>
  <c r="C522"/>
  <c r="D1254"/>
  <c r="C1254" s="1"/>
  <c r="C1256"/>
  <c r="D350"/>
  <c r="C1931"/>
  <c r="E392"/>
  <c r="E1780"/>
  <c r="E1778" s="1"/>
  <c r="C1786"/>
  <c r="D1399"/>
  <c r="F403"/>
  <c r="F401" s="1"/>
  <c r="F395" s="1"/>
  <c r="F58"/>
  <c r="F54" s="1"/>
  <c r="F52" s="1"/>
  <c r="F46" s="1"/>
  <c r="D403"/>
  <c r="D58"/>
  <c r="D1738"/>
  <c r="C1738" s="1"/>
  <c r="C1740"/>
  <c r="H39"/>
  <c r="C430"/>
  <c r="D390"/>
  <c r="D384" s="1"/>
  <c r="G41"/>
  <c r="G33" s="1"/>
  <c r="G31" s="1"/>
  <c r="G25" s="1"/>
  <c r="G384"/>
  <c r="G382" s="1"/>
  <c r="G380" s="1"/>
  <c r="E1604"/>
  <c r="C1604" s="1"/>
  <c r="C1606"/>
  <c r="D1605"/>
  <c r="C1607"/>
  <c r="D1565"/>
  <c r="C1565" s="1"/>
  <c r="C1567"/>
  <c r="E1779"/>
  <c r="E1350"/>
  <c r="E2088"/>
  <c r="C2088" s="1"/>
  <c r="C1352"/>
  <c r="D1739"/>
  <c r="C1739" s="1"/>
  <c r="D424"/>
  <c r="D2025"/>
  <c r="C2027"/>
  <c r="C1166"/>
  <c r="H1923"/>
  <c r="H1921" s="1"/>
  <c r="H2057"/>
  <c r="D60"/>
  <c r="C60" s="1"/>
  <c r="C407"/>
  <c r="D1406"/>
  <c r="C1408"/>
  <c r="C1326"/>
  <c r="D1324"/>
  <c r="C2020"/>
  <c r="C237"/>
  <c r="E233"/>
  <c r="H1782"/>
  <c r="H1780" s="1"/>
  <c r="H1778" s="1"/>
  <c r="H1776" s="1"/>
  <c r="H390"/>
  <c r="H41" s="1"/>
  <c r="D1969"/>
  <c r="C1975"/>
  <c r="D542"/>
  <c r="C542" s="1"/>
  <c r="C544"/>
  <c r="D2008"/>
  <c r="D1389"/>
  <c r="C1391"/>
  <c r="E2007"/>
  <c r="H1783"/>
  <c r="H1781" s="1"/>
  <c r="H1779" s="1"/>
  <c r="H1777" s="1"/>
  <c r="H391"/>
  <c r="D37"/>
  <c r="C386"/>
  <c r="E1895"/>
  <c r="C1897"/>
  <c r="F40"/>
  <c r="F34" s="1"/>
  <c r="F32" s="1"/>
  <c r="F26" s="1"/>
  <c r="F385"/>
  <c r="F383" s="1"/>
  <c r="F381" s="1"/>
  <c r="E1792"/>
  <c r="C1794"/>
  <c r="D505"/>
  <c r="C505" s="1"/>
  <c r="C507"/>
  <c r="D449"/>
  <c r="C449" s="1"/>
  <c r="C451"/>
  <c r="D1680"/>
  <c r="C1682"/>
  <c r="C1291"/>
  <c r="I403"/>
  <c r="I401" s="1"/>
  <c r="I58"/>
  <c r="I54" s="1"/>
  <c r="I52" s="1"/>
  <c r="C1388"/>
  <c r="I1405"/>
  <c r="C1405" s="1"/>
  <c r="C1407"/>
  <c r="C1351"/>
  <c r="D1349"/>
  <c r="D1398"/>
  <c r="C1400"/>
  <c r="D341"/>
  <c r="C341" s="1"/>
  <c r="C343"/>
  <c r="E44"/>
  <c r="C44" s="1"/>
  <c r="C393"/>
  <c r="C1102"/>
  <c r="D1100"/>
  <c r="C48"/>
  <c r="D421"/>
  <c r="C423"/>
  <c r="C1101"/>
  <c r="D1095"/>
  <c r="D2030"/>
  <c r="C2030" s="1"/>
  <c r="C2032"/>
  <c r="F1781"/>
  <c r="F1779" s="1"/>
  <c r="F1777" s="1"/>
  <c r="E126"/>
  <c r="C128"/>
  <c r="F1678" l="1"/>
  <c r="I395"/>
  <c r="I379" s="1"/>
  <c r="I2009"/>
  <c r="C2009" s="1"/>
  <c r="I1678"/>
  <c r="F432"/>
  <c r="F418" s="1"/>
  <c r="E419"/>
  <c r="E433"/>
  <c r="I46"/>
  <c r="I24" s="1"/>
  <c r="F1922"/>
  <c r="F1920" s="1"/>
  <c r="F41"/>
  <c r="F33" s="1"/>
  <c r="F31" s="1"/>
  <c r="F25" s="1"/>
  <c r="F23" s="1"/>
  <c r="G402"/>
  <c r="G400" s="1"/>
  <c r="G403"/>
  <c r="G401" s="1"/>
  <c r="G395" s="1"/>
  <c r="G54"/>
  <c r="G52" s="1"/>
  <c r="G46" s="1"/>
  <c r="H403"/>
  <c r="H401" s="1"/>
  <c r="H395" s="1"/>
  <c r="F402"/>
  <c r="F400" s="1"/>
  <c r="E385"/>
  <c r="E383" s="1"/>
  <c r="E381" s="1"/>
  <c r="D406"/>
  <c r="D402" s="1"/>
  <c r="D440"/>
  <c r="D438" s="1"/>
  <c r="D432" s="1"/>
  <c r="C1818"/>
  <c r="I402"/>
  <c r="I400" s="1"/>
  <c r="D504"/>
  <c r="C504" s="1"/>
  <c r="D2017"/>
  <c r="D2015" s="1"/>
  <c r="C2015" s="1"/>
  <c r="C139"/>
  <c r="G23"/>
  <c r="I23"/>
  <c r="E83"/>
  <c r="E81" s="1"/>
  <c r="C2076"/>
  <c r="C1167"/>
  <c r="C2062"/>
  <c r="D1321"/>
  <c r="C1321" s="1"/>
  <c r="D2072"/>
  <c r="D2070" s="1"/>
  <c r="E33"/>
  <c r="E384"/>
  <c r="E382" s="1"/>
  <c r="E380" s="1"/>
  <c r="C357"/>
  <c r="E34"/>
  <c r="E32" s="1"/>
  <c r="E26" s="1"/>
  <c r="E58"/>
  <c r="C58" s="1"/>
  <c r="C356"/>
  <c r="E327"/>
  <c r="C327" s="1"/>
  <c r="C329"/>
  <c r="E2072"/>
  <c r="E2070" s="1"/>
  <c r="E2071"/>
  <c r="E2069" s="1"/>
  <c r="C409"/>
  <c r="C62"/>
  <c r="C298"/>
  <c r="C314"/>
  <c r="D1164"/>
  <c r="C1164" s="1"/>
  <c r="C1401"/>
  <c r="E244"/>
  <c r="C246"/>
  <c r="E403"/>
  <c r="E401" s="1"/>
  <c r="E395" s="1"/>
  <c r="C441"/>
  <c r="H33"/>
  <c r="H31" s="1"/>
  <c r="H384"/>
  <c r="H382" s="1"/>
  <c r="H380" s="1"/>
  <c r="H378" s="1"/>
  <c r="F24"/>
  <c r="E263"/>
  <c r="C263" s="1"/>
  <c r="C265"/>
  <c r="E243"/>
  <c r="C243" s="1"/>
  <c r="C245"/>
  <c r="C126"/>
  <c r="E124"/>
  <c r="C124" s="1"/>
  <c r="D382"/>
  <c r="C2053"/>
  <c r="D2049"/>
  <c r="D1347"/>
  <c r="C1347" s="1"/>
  <c r="C1349"/>
  <c r="C1680"/>
  <c r="D1678"/>
  <c r="C1678" s="1"/>
  <c r="C1605"/>
  <c r="D1603"/>
  <c r="C1603" s="1"/>
  <c r="D1093"/>
  <c r="C1093" s="1"/>
  <c r="C1095"/>
  <c r="D2023"/>
  <c r="C2023" s="1"/>
  <c r="C2025"/>
  <c r="C1399"/>
  <c r="D1397"/>
  <c r="D348"/>
  <c r="C350"/>
  <c r="E408"/>
  <c r="C446"/>
  <c r="C40"/>
  <c r="E1893"/>
  <c r="E2048"/>
  <c r="E2046" s="1"/>
  <c r="C1895"/>
  <c r="D1953"/>
  <c r="C1969"/>
  <c r="D1797"/>
  <c r="D1404"/>
  <c r="C1404" s="1"/>
  <c r="C1406"/>
  <c r="C439"/>
  <c r="C433"/>
  <c r="G1785"/>
  <c r="C1929"/>
  <c r="D2024"/>
  <c r="C2026"/>
  <c r="D557"/>
  <c r="D1255"/>
  <c r="C1257"/>
  <c r="D519"/>
  <c r="C519" s="1"/>
  <c r="C521"/>
  <c r="E567"/>
  <c r="E559" s="1"/>
  <c r="C569"/>
  <c r="D32"/>
  <c r="D26" s="1"/>
  <c r="D1440"/>
  <c r="C1440" s="1"/>
  <c r="C1442"/>
  <c r="E1777"/>
  <c r="E43"/>
  <c r="C43" s="1"/>
  <c r="C392"/>
  <c r="E1815"/>
  <c r="C1815" s="1"/>
  <c r="C1817"/>
  <c r="D1322"/>
  <c r="C1324"/>
  <c r="E2064"/>
  <c r="E2056" s="1"/>
  <c r="E1253"/>
  <c r="E1163" s="1"/>
  <c r="D381"/>
  <c r="F379"/>
  <c r="C39"/>
  <c r="D2071"/>
  <c r="D54"/>
  <c r="C1398"/>
  <c r="D1396"/>
  <c r="C1100"/>
  <c r="D1094"/>
  <c r="E1790"/>
  <c r="E1788" s="1"/>
  <c r="E1776" s="1"/>
  <c r="C1792"/>
  <c r="H42"/>
  <c r="H34" s="1"/>
  <c r="H32" s="1"/>
  <c r="H385"/>
  <c r="H383" s="1"/>
  <c r="H381" s="1"/>
  <c r="D2016"/>
  <c r="C2016" s="1"/>
  <c r="C2018"/>
  <c r="E1348"/>
  <c r="C1348" s="1"/>
  <c r="C1350"/>
  <c r="D1780"/>
  <c r="C1782"/>
  <c r="D1441"/>
  <c r="C1443"/>
  <c r="D230"/>
  <c r="C232"/>
  <c r="D41"/>
  <c r="C390"/>
  <c r="C1968"/>
  <c r="D1952"/>
  <c r="D1796"/>
  <c r="D1814"/>
  <c r="C1814" s="1"/>
  <c r="C1816"/>
  <c r="E440"/>
  <c r="E438" s="1"/>
  <c r="E404"/>
  <c r="C442"/>
  <c r="C1445"/>
  <c r="C76"/>
  <c r="C2012"/>
  <c r="C233"/>
  <c r="D67"/>
  <c r="C69"/>
  <c r="C2044"/>
  <c r="D1922"/>
  <c r="C1924"/>
  <c r="C421"/>
  <c r="C37"/>
  <c r="D422"/>
  <c r="C424"/>
  <c r="C1165"/>
  <c r="D558"/>
  <c r="C558" s="1"/>
  <c r="C560"/>
  <c r="D1387"/>
  <c r="C1389"/>
  <c r="C137"/>
  <c r="E123"/>
  <c r="C123" s="1"/>
  <c r="I394" l="1"/>
  <c r="I378" s="1"/>
  <c r="G378"/>
  <c r="G394"/>
  <c r="F378"/>
  <c r="F394"/>
  <c r="I2007"/>
  <c r="C2007" s="1"/>
  <c r="E432"/>
  <c r="C432" s="1"/>
  <c r="C41"/>
  <c r="H379"/>
  <c r="E379"/>
  <c r="C406"/>
  <c r="D59"/>
  <c r="C59" s="1"/>
  <c r="H25"/>
  <c r="H23" s="1"/>
  <c r="H26"/>
  <c r="H24" s="1"/>
  <c r="C2017"/>
  <c r="C2070"/>
  <c r="C83"/>
  <c r="C2058"/>
  <c r="E54"/>
  <c r="E52" s="1"/>
  <c r="C2072"/>
  <c r="C2075"/>
  <c r="C403"/>
  <c r="C384"/>
  <c r="E242"/>
  <c r="C244"/>
  <c r="D33"/>
  <c r="D31" s="1"/>
  <c r="D25" s="1"/>
  <c r="C2084"/>
  <c r="E231"/>
  <c r="C231" s="1"/>
  <c r="E402"/>
  <c r="E57"/>
  <c r="C404"/>
  <c r="C438"/>
  <c r="C422"/>
  <c r="D420"/>
  <c r="D2037"/>
  <c r="D2038"/>
  <c r="C2038" s="1"/>
  <c r="C2040"/>
  <c r="C2079"/>
  <c r="C2083"/>
  <c r="C1922"/>
  <c r="E68"/>
  <c r="C68" s="1"/>
  <c r="C70"/>
  <c r="C81"/>
  <c r="E67"/>
  <c r="C67" s="1"/>
  <c r="D1320"/>
  <c r="C1320" s="1"/>
  <c r="C1322"/>
  <c r="C567"/>
  <c r="G1783"/>
  <c r="G391"/>
  <c r="C1785"/>
  <c r="E1891"/>
  <c r="C1891" s="1"/>
  <c r="C1893"/>
  <c r="C440"/>
  <c r="C1396"/>
  <c r="D1386"/>
  <c r="C1386" s="1"/>
  <c r="C1255"/>
  <c r="D1253"/>
  <c r="D1950"/>
  <c r="C1952"/>
  <c r="C1796"/>
  <c r="D410"/>
  <c r="D1790"/>
  <c r="D1092"/>
  <c r="C1092" s="1"/>
  <c r="C1094"/>
  <c r="D2069"/>
  <c r="C2069" s="1"/>
  <c r="C2071"/>
  <c r="C2024"/>
  <c r="D2022"/>
  <c r="C2022" s="1"/>
  <c r="C1797"/>
  <c r="D411"/>
  <c r="D1791"/>
  <c r="C2052"/>
  <c r="D2048"/>
  <c r="G1925"/>
  <c r="C1927"/>
  <c r="D1395"/>
  <c r="C1395" s="1"/>
  <c r="C1397"/>
  <c r="D380"/>
  <c r="C382"/>
  <c r="D346"/>
  <c r="C348"/>
  <c r="C2008"/>
  <c r="D2006"/>
  <c r="C2006" s="1"/>
  <c r="D1778"/>
  <c r="C1780"/>
  <c r="E61"/>
  <c r="C61" s="1"/>
  <c r="C408"/>
  <c r="D2047"/>
  <c r="C2047" s="1"/>
  <c r="C2049"/>
  <c r="E31"/>
  <c r="E25" s="1"/>
  <c r="D419"/>
  <c r="C419" s="1"/>
  <c r="C2080"/>
  <c r="C1387"/>
  <c r="D1439"/>
  <c r="C1439" s="1"/>
  <c r="C1441"/>
  <c r="D1951"/>
  <c r="C1953"/>
  <c r="E418" l="1"/>
  <c r="E24"/>
  <c r="E46"/>
  <c r="D53"/>
  <c r="C54"/>
  <c r="C33"/>
  <c r="E230"/>
  <c r="C230" s="1"/>
  <c r="C242"/>
  <c r="D418"/>
  <c r="C420"/>
  <c r="G42"/>
  <c r="G385"/>
  <c r="C391"/>
  <c r="C1950"/>
  <c r="D1948"/>
  <c r="C1951"/>
  <c r="D1949"/>
  <c r="G1923"/>
  <c r="C1925"/>
  <c r="C380"/>
  <c r="E400"/>
  <c r="C402"/>
  <c r="C31"/>
  <c r="E53"/>
  <c r="C57"/>
  <c r="G1781"/>
  <c r="C1783"/>
  <c r="C2043"/>
  <c r="D64"/>
  <c r="C411"/>
  <c r="D401"/>
  <c r="D395" s="1"/>
  <c r="D1788"/>
  <c r="C1788" s="1"/>
  <c r="C1790"/>
  <c r="E557"/>
  <c r="C557" s="1"/>
  <c r="C559"/>
  <c r="D1385"/>
  <c r="C1385" s="1"/>
  <c r="C1778"/>
  <c r="C2048"/>
  <c r="D2046"/>
  <c r="C2046" s="1"/>
  <c r="C1253"/>
  <c r="D1163"/>
  <c r="C1163" s="1"/>
  <c r="C346"/>
  <c r="D344"/>
  <c r="D63"/>
  <c r="C410"/>
  <c r="D400"/>
  <c r="D394" s="1"/>
  <c r="D1789"/>
  <c r="C1791"/>
  <c r="E378" l="1"/>
  <c r="E394"/>
  <c r="C418"/>
  <c r="D1776"/>
  <c r="C1776" s="1"/>
  <c r="C63"/>
  <c r="D51"/>
  <c r="D45" s="1"/>
  <c r="C2063"/>
  <c r="C400"/>
  <c r="C1789"/>
  <c r="D1777"/>
  <c r="G34"/>
  <c r="C42"/>
  <c r="G383"/>
  <c r="C385"/>
  <c r="E2037"/>
  <c r="C2039"/>
  <c r="G1779"/>
  <c r="C1781"/>
  <c r="C1948"/>
  <c r="D1920"/>
  <c r="C1920" s="1"/>
  <c r="E51"/>
  <c r="C53"/>
  <c r="D2064"/>
  <c r="C2066"/>
  <c r="C64"/>
  <c r="D52"/>
  <c r="D46" s="1"/>
  <c r="C25"/>
  <c r="C1949"/>
  <c r="D1921"/>
  <c r="C401"/>
  <c r="D2065"/>
  <c r="C2067"/>
  <c r="D342"/>
  <c r="C342" s="1"/>
  <c r="C344"/>
  <c r="G1921"/>
  <c r="C1923"/>
  <c r="E23" l="1"/>
  <c r="E45"/>
  <c r="C2037"/>
  <c r="C394"/>
  <c r="D378"/>
  <c r="C378" s="1"/>
  <c r="C51"/>
  <c r="C1921"/>
  <c r="G2057"/>
  <c r="C2059"/>
  <c r="C2065"/>
  <c r="D2057"/>
  <c r="C2064"/>
  <c r="D2056"/>
  <c r="C2056" s="1"/>
  <c r="G32"/>
  <c r="G26" s="1"/>
  <c r="C34"/>
  <c r="C52"/>
  <c r="G1777"/>
  <c r="C1777" s="1"/>
  <c r="C1779"/>
  <c r="C395"/>
  <c r="D379"/>
  <c r="G381"/>
  <c r="C383"/>
  <c r="C2057" l="1"/>
  <c r="C32"/>
  <c r="C46"/>
  <c r="D24"/>
  <c r="C45"/>
  <c r="D23"/>
  <c r="C23" s="1"/>
  <c r="G379"/>
  <c r="C379" s="1"/>
  <c r="C381"/>
  <c r="G24" l="1"/>
  <c r="C24" s="1"/>
  <c r="C26"/>
</calcChain>
</file>

<file path=xl/sharedStrings.xml><?xml version="1.0" encoding="utf-8"?>
<sst xmlns="http://schemas.openxmlformats.org/spreadsheetml/2006/main" count="3237" uniqueCount="740">
  <si>
    <t>Documentatie tehnico-economica(servicii de proiectare,obtinere avize,acorduri si autorizatii)pentru obiectivul"Extinderea corpului principal al Spitalului Judetean de Urgenta Pitesti"</t>
  </si>
  <si>
    <t>Reparatie capitala la sistemul de alimentare cu apa-Unitatea de Asistenta Medico-Sociala Dedulesti</t>
  </si>
  <si>
    <t>5.Covor bituminos pe DJ 679 D Malu-Coltu-Ungheni-Recea-Negrasi-Mozacu, km 7+940-14+440, L=6,5 km, comuna Ungheni, jud.Arges</t>
  </si>
  <si>
    <t>Reabilitare,refunctionalizare si modernizare(extindere)a Unitatii de Asistenta Medico-Sociala Dedulesti(constructie corp B)</t>
  </si>
  <si>
    <t>Statie centrala de vacuum medical</t>
  </si>
  <si>
    <t>Servicii de expertiza tehnica structurala,studii de teren,audit energetic, DALI/SF,documentatii avize solicitate prin Certificat de Urbanism pentru obiectivul de investitii Extindere si dotare spatii Urgenta si amenajari incinta Spital Judetean de Urgenta Pitesti</t>
  </si>
  <si>
    <t>Servicii de expertiza tehnica structurala,studii de teren,audit energetic, DALI/SF,documentatii avize solicitate prin Certificat de Urbanism pentru obiectivul de investitii Extindere, modernizare si dotare spatii Urgenta Spitalul de Pediatrie Pitesti</t>
  </si>
  <si>
    <t>Proiectare lucrari Reparatii capitale etaj 4</t>
  </si>
  <si>
    <t>Proiectare lucrari Reparatii capitale etaj 5</t>
  </si>
  <si>
    <t>Proiectare lucrari Reparatii capitale Bloc Alimentar si hol aferent,Bucatarie Dietetica,Magazie Alimente si holuri aferente</t>
  </si>
  <si>
    <t>Reparatii capitale etaj 7</t>
  </si>
  <si>
    <t>Reabilitare punct termic(centrale termice-1000KW)</t>
  </si>
  <si>
    <t>Centrul Cultural Judetean Arges</t>
  </si>
  <si>
    <t>Reabilitare si modernizare cladire Centrul Cultural Judetean Arges in Municipiul Pitesti,B-dul Nicolae Balcescu,nr.141,judetul Arges</t>
  </si>
  <si>
    <t>Reparatie capitala a instalatiei de utilizare gaze naturale a imobilului Policlinica Stomatologica,Pitesti,bulevardul Republicii,nr.41</t>
  </si>
  <si>
    <t>Ionel VOICA</t>
  </si>
  <si>
    <t>SECRETAR JUDET</t>
  </si>
  <si>
    <t>AVIZAT DE LEGALITATE</t>
  </si>
  <si>
    <t>Combina frigorifica pentru stocare sange si plasma</t>
  </si>
  <si>
    <t>Aparat respiratie asistata CPAP</t>
  </si>
  <si>
    <t>Instalare microstatie epurare ape uzate Cota 2000</t>
  </si>
  <si>
    <t>3.Spitalul Orasenesc Regele Carol I Costesti</t>
  </si>
  <si>
    <t>2.Spitalul de Pediatrie Pitesti</t>
  </si>
  <si>
    <t>CAPITOLUL 65.02 ÎNVATAMANT</t>
  </si>
  <si>
    <t xml:space="preserve">    I - Credite de angajament</t>
  </si>
  <si>
    <t>-mii  lei-</t>
  </si>
  <si>
    <t xml:space="preserve"> ESTIMARI 2020</t>
  </si>
  <si>
    <t>Grup electrogen (generator 38 KW)</t>
  </si>
  <si>
    <t>Generator aer cald cu motorina si accesorii pentru tabere sinistrati</t>
  </si>
  <si>
    <t>Sistem de afisare tip videowall dispecerat comun</t>
  </si>
  <si>
    <t>Electrocardiograf 12 canale</t>
  </si>
  <si>
    <t>Dap-metru-instalatie radiologica</t>
  </si>
  <si>
    <t>Microscop binocular</t>
  </si>
  <si>
    <t>Electrocardiograf 6 canale</t>
  </si>
  <si>
    <t>Mash-graft expandare grefa</t>
  </si>
  <si>
    <t>Stimulator cardiac</t>
  </si>
  <si>
    <t>Aparat anestezie cu monitor functii vitale</t>
  </si>
  <si>
    <t>Aparat de electrocauter (monopolar/bipolar) cu o putere de minimum 250 W/CUT si minimum 100 W coagulare</t>
  </si>
  <si>
    <t>Aparat electrochirurgical</t>
  </si>
  <si>
    <t>Aspirator chirurgical performant</t>
  </si>
  <si>
    <t>Bronhoscop flexibil portabil</t>
  </si>
  <si>
    <t>Calandru mic pentru calcat</t>
  </si>
  <si>
    <t>Developeza de developat filme radiologice (metoda umeda)</t>
  </si>
  <si>
    <t>Electrocauter</t>
  </si>
  <si>
    <t>Electroencefalograf portabil</t>
  </si>
  <si>
    <t>Incubator inchis</t>
  </si>
  <si>
    <t xml:space="preserve">Injectomat  </t>
  </si>
  <si>
    <t>Lampa (hota) cu flux laminar (pentru prepararea solutiilor perfuzabile si injectabile)</t>
  </si>
  <si>
    <t>Lampa chirurgicala pentru mica chirurgie 75000 lux</t>
  </si>
  <si>
    <t>Lampa de examinare</t>
  </si>
  <si>
    <t>Lampa frontala portabila cu acumulator</t>
  </si>
  <si>
    <t>Masa consult ginecologic</t>
  </si>
  <si>
    <t>Masa de reanimare</t>
  </si>
  <si>
    <t>Masa ortopedica</t>
  </si>
  <si>
    <t>Masina de spalat pentru colectivitate</t>
  </si>
  <si>
    <t>Motor ortopedie</t>
  </si>
  <si>
    <t>Omogenizator cu ultrasunete</t>
  </si>
  <si>
    <t>Spirometru</t>
  </si>
  <si>
    <t>Sursa laser pentru litotritie</t>
  </si>
  <si>
    <t>Targa ambulanta</t>
  </si>
  <si>
    <t>Termostat universal (incubator probe biologice)</t>
  </si>
  <si>
    <t>Trusa chirurgie endoscopica</t>
  </si>
  <si>
    <t>Biomicroscop cu aplanotonometru</t>
  </si>
  <si>
    <t>Ventilator de transport</t>
  </si>
  <si>
    <t>Ventilator terapie intensiva cu monitor</t>
  </si>
  <si>
    <t>Videocolposcop</t>
  </si>
  <si>
    <t>Masina de spalat industriala 15-30 kg</t>
  </si>
  <si>
    <t>Calandru abur</t>
  </si>
  <si>
    <t>Plita profesionala cu 8 ochiuri</t>
  </si>
  <si>
    <t>Cazan pentru apa calda</t>
  </si>
  <si>
    <t>Masina de spalat rufe</t>
  </si>
  <si>
    <t>Centrifuga cu minim 12 posturi</t>
  </si>
  <si>
    <t>Analizor automat chemiluminiscenta imunologie CL 1000 i</t>
  </si>
  <si>
    <t>Banda alergare</t>
  </si>
  <si>
    <t>Procesator tisular</t>
  </si>
  <si>
    <t>Criotom</t>
  </si>
  <si>
    <t>Statie de colorare</t>
  </si>
  <si>
    <t>Sistem videoendoscopie ORL</t>
  </si>
  <si>
    <t>5. Spitalul de Boli Cronice si Geriatrie "Constantin Balaceanu Stolnici" Stefanesti</t>
  </si>
  <si>
    <t>Aparat incalzit perfuzii</t>
  </si>
  <si>
    <t>Kit ergoterapie</t>
  </si>
  <si>
    <t>Kit terapie ocupationala</t>
  </si>
  <si>
    <t>RK platforma beton armat curte spital si platforma gunoi menajer</t>
  </si>
  <si>
    <t>Proiect reparatie capitala gard</t>
  </si>
  <si>
    <t>Proiect sistem avertizare la incendiu</t>
  </si>
  <si>
    <t>Proiect sistem alarma farmacie</t>
  </si>
  <si>
    <t>Proiect platforma betonata acoperita si imprejmuita destinata depozitarii temporare a materialelor propuse pentru casare</t>
  </si>
  <si>
    <t>Proiect sistem supraveghere video cladire Administrativ</t>
  </si>
  <si>
    <t>Expertiza tehnica si proiectare subzidire cladire laborator-farmacie</t>
  </si>
  <si>
    <t>Executie bransament spalatorie si reabilitare instalatie electrica si tablouri distributie</t>
  </si>
  <si>
    <t>Electropompa de apa potabila</t>
  </si>
  <si>
    <t>Proiect tehnic pentru Cladire birouri administrative P+E</t>
  </si>
  <si>
    <t>Analizor automat biochimie 200-600 teste/ora</t>
  </si>
  <si>
    <t>Autoclav vertical 20-301</t>
  </si>
  <si>
    <t>Centifuga cu 12 locuri</t>
  </si>
  <si>
    <t>Sonda liniara pentru parti moi pt ecograf</t>
  </si>
  <si>
    <t>Fiberbronhoscop flexibil portabil cu sursa proprie de lumina pt adulti</t>
  </si>
  <si>
    <t>Proiect tehnic instalatii apa calda si caldura Spital Balcescu</t>
  </si>
  <si>
    <t>Studiu fezabilitate amenajare spatiu RMN</t>
  </si>
  <si>
    <t>Servicii de expertiza tehnica structurala,studii de teren SF,documentatii avize solicitate prin Certificat de Urbanism pentru obiectivul de investitii Cale de acces mecanizata Cetatea Poienari</t>
  </si>
  <si>
    <t>Expertiza tehnica si realizare PT pentru reamplasarea punctului termic si a instalatiilor aferente existente in zona in care se vor incepe lucrarile la fundatia cladirii Centrului de Radioterapie la Spitalul Judetean de Urgenta Pitesti</t>
  </si>
  <si>
    <t>Consolidare si reabilitare Spital Judetean de Urgenta Pitesti</t>
  </si>
  <si>
    <t>Dezumidificator</t>
  </si>
  <si>
    <t>Sistem proiectie Planetariu</t>
  </si>
  <si>
    <t>Sistem de sonorizare</t>
  </si>
  <si>
    <t>Remorca</t>
  </si>
  <si>
    <t xml:space="preserve">Laptop  </t>
  </si>
  <si>
    <t>Multifunctionala A3</t>
  </si>
  <si>
    <t>1. Muzeul Viticulturii si Pomiculturii Golesti</t>
  </si>
  <si>
    <t>Reconversie spatii utilitare Hala muncitori in Laborator de consevare-restaurare</t>
  </si>
  <si>
    <t>Reparatii capitale instalatie conducte apa Bloc administrativ</t>
  </si>
  <si>
    <t>Statie de lucru</t>
  </si>
  <si>
    <t>Licenta Windows 10 Profesional</t>
  </si>
  <si>
    <t>Licenta Office h&amp;b 2016</t>
  </si>
  <si>
    <t>Ansamblu bloc termic</t>
  </si>
  <si>
    <t>Boiler termoelectric 1000 l</t>
  </si>
  <si>
    <t>1. Complexul de Locuinte Protejate Tigveni</t>
  </si>
  <si>
    <t>Licenta antivirus</t>
  </si>
  <si>
    <t>Licenta Office Home&amp;Business 2016</t>
  </si>
  <si>
    <t>Masina de gatit cu 6 focuri si cuptor</t>
  </si>
  <si>
    <t>UPGRADE SMARTHPATH ALLURA CLARITY FD 10 si sistem Volcano Core pentru sistem Angiografie</t>
  </si>
  <si>
    <t>Documentatie de securitate la incendiu</t>
  </si>
  <si>
    <t>Lucrari reparatii capitale etaj 5</t>
  </si>
  <si>
    <t>Lucrari reparatii capitale Bloc Alimentar si hol aferent Bucatarie Dietetica, Magazie de Alimente si holuri aferente</t>
  </si>
  <si>
    <t>1. Spitalul de Boli Cronice si Geriatrie Stefanesti</t>
  </si>
  <si>
    <t>Executie sistem avertizare incendiu</t>
  </si>
  <si>
    <t>Executie sistem de alarma Farmacie</t>
  </si>
  <si>
    <t>Executie sistem supraveghere video cladire Administrativ</t>
  </si>
  <si>
    <t>Reparatie capitala si modernizare statie de epurare ape uzate</t>
  </si>
  <si>
    <t>Aparat de terapie cu ultrasunete</t>
  </si>
  <si>
    <t>Aparat de electroterapie cu 2 canale</t>
  </si>
  <si>
    <t>Cada hidromasaj membre inferioare</t>
  </si>
  <si>
    <t>Aparat ecografie musculo-scheletar cu 2 sonde</t>
  </si>
  <si>
    <t>Masina inox de gatit cu plite electrice</t>
  </si>
  <si>
    <t>Camera frigorifica</t>
  </si>
  <si>
    <t>Avize autorizatii si asistenta tehnica amenajare parc agrement</t>
  </si>
  <si>
    <t>Avize autorizatii si asistenta tehnica executie rampa depozitare gunoi menajer</t>
  </si>
  <si>
    <t>Avize autorizatii si asistenta tehnica constructie sala vestiare personal si circuit separare transport lenjerie</t>
  </si>
  <si>
    <t>Avize autorizatii si asistenta tehnica reparatii capitale balustrada latura fatada spital</t>
  </si>
  <si>
    <t>Documentatii in vederea obtinerii autorizatiei de securitate la incendiu</t>
  </si>
  <si>
    <t>5. Spitalul Orasenesc Costesti</t>
  </si>
  <si>
    <t>Instalarea unei statii proprii de epurare</t>
  </si>
  <si>
    <t>Amenajare canalizare pentru drum acces</t>
  </si>
  <si>
    <t xml:space="preserve">Sistem de climatizare climatizare </t>
  </si>
  <si>
    <t>Statie pompare(racordare+montare)</t>
  </si>
  <si>
    <t>Rezervor inmagazinare apa (racordare+montare)</t>
  </si>
  <si>
    <t>Instalatie tratare a apei (racordare+montare)</t>
  </si>
  <si>
    <t>Instalatie electrica exterioara (racordare+montare)</t>
  </si>
  <si>
    <t>Despicator de lemne vertical</t>
  </si>
  <si>
    <t>Statie de clorinare apa UAMS Suici</t>
  </si>
  <si>
    <t>Licenta Office Home and Bussines</t>
  </si>
  <si>
    <t>3. Muzeul Judetean Arges</t>
  </si>
  <si>
    <t>4. Scoala Populara de Arte si Meserii Pitesti</t>
  </si>
  <si>
    <t>5. Centrul Cultural Judetean Arges</t>
  </si>
  <si>
    <t>58 Proiecte cu finantare din fonduri externe nerambursabile postaderare</t>
  </si>
  <si>
    <t>Accesorii aparatura laborator</t>
  </si>
  <si>
    <t>Raspanditor emulsie cu lance</t>
  </si>
  <si>
    <t>Autobasculanta 8x4</t>
  </si>
  <si>
    <t>Freza asfalt 500 mm</t>
  </si>
  <si>
    <t>Cilindru compactor - Vibrator 2,5 to - 3 to cu tamburi metalici</t>
  </si>
  <si>
    <t>Placa vibratoare 80-100 kg</t>
  </si>
  <si>
    <t>Restaurarea Muzeului Judetean Arges-Consolidarea, protejarea si valorificarea patrimoniului cultural</t>
  </si>
  <si>
    <t>56 Proiecte cu finantare din fonduri externe nerambursabile postaderare</t>
  </si>
  <si>
    <t xml:space="preserve">Extinderea si reabilitarea infrastructurii de apa si apa uzata in judetul Arges </t>
  </si>
  <si>
    <t>1. Spitalul de Recuperare Bradet</t>
  </si>
  <si>
    <t xml:space="preserve">Platforma betonata acoperita si imprejmuita destinata depozitarii temporare a materialelor propuse pentru casare  </t>
  </si>
  <si>
    <t>2. Spitalul de Boli Cronice si Geriatrie Stefanesti</t>
  </si>
  <si>
    <t>Serviciul Public Salvamont</t>
  </si>
  <si>
    <t>Aductiune apa Cabana Cota 2000</t>
  </si>
  <si>
    <t>Consola lumini Sala Mare</t>
  </si>
  <si>
    <t>Consola lumini Sala Studio</t>
  </si>
  <si>
    <t>132,7</t>
  </si>
  <si>
    <t>151,7</t>
  </si>
  <si>
    <t>6.Teatrul Al.Davila Pitesti</t>
  </si>
  <si>
    <t>7.Centrul de Cultura I.C.Bratianu Stefanesti</t>
  </si>
  <si>
    <t xml:space="preserve">Sistem de alarmare si avertizare la incendiu </t>
  </si>
  <si>
    <t>Licenta Windows 10 Profesional 64 B</t>
  </si>
  <si>
    <t>Licenta Office Home and Bussines 2016</t>
  </si>
  <si>
    <t>Licenta Antivirus</t>
  </si>
  <si>
    <t>1.Unitatea de Asistenta Medico-Sociala Rucar</t>
  </si>
  <si>
    <t>Sistem de detectare si alarmare la incendiu</t>
  </si>
  <si>
    <t>Documentatie autorizare de securitate la incendiu</t>
  </si>
  <si>
    <t>2. Unitatea de Asistenta Medico - Sociala Suici</t>
  </si>
  <si>
    <t>3. Centrul de Ingrijire si Asistenta Bascovele</t>
  </si>
  <si>
    <t>4. Centrul de Integrare prin Terapie Ocupationala Tigveni</t>
  </si>
  <si>
    <t>5. Complexul de Servicii pentru Persoane cu Dizabilitati Vulturesti</t>
  </si>
  <si>
    <t>2=3+...+8</t>
  </si>
  <si>
    <t>Developeza</t>
  </si>
  <si>
    <t xml:space="preserve">Compresor aer medical </t>
  </si>
  <si>
    <t>Imprejmuire cu gard metalic si betonare incinta</t>
  </si>
  <si>
    <t>Container (racordare+montare)</t>
  </si>
  <si>
    <t>Iulia Toitan</t>
  </si>
  <si>
    <t>TOTAL</t>
  </si>
  <si>
    <t>I/II</t>
  </si>
  <si>
    <t>CHELTUIELI</t>
  </si>
  <si>
    <t>EFECTUATE</t>
  </si>
  <si>
    <t>I</t>
  </si>
  <si>
    <t>II</t>
  </si>
  <si>
    <t xml:space="preserve">    II - Credite bugetare</t>
  </si>
  <si>
    <t>TOTAL GENERAL</t>
  </si>
  <si>
    <t>CAPITOL/</t>
  </si>
  <si>
    <t>GRUPA/</t>
  </si>
  <si>
    <t>SURSA</t>
  </si>
  <si>
    <t xml:space="preserve">     din care:</t>
  </si>
  <si>
    <t>PE GRUPE DE INVESTIŢII ŞI SURSE DE FINANŢARE</t>
  </si>
  <si>
    <t>până la</t>
  </si>
  <si>
    <t xml:space="preserve"> 1. Total surse de finanţare</t>
  </si>
  <si>
    <t>A. Obiective (proiecte) de investiţii în continuare</t>
  </si>
  <si>
    <t xml:space="preserve">B. Obiective (proiecte) de investiţii noi </t>
  </si>
  <si>
    <t xml:space="preserve">C. Alte cheltuieli de investiţii </t>
  </si>
  <si>
    <t xml:space="preserve">a. Achizitii de imobile </t>
  </si>
  <si>
    <t>10 Venituri proprii</t>
  </si>
  <si>
    <t xml:space="preserve"> 02 Buget local</t>
  </si>
  <si>
    <t>b. dotari independente</t>
  </si>
  <si>
    <t>c. cheltuieli aferente studiilor de fezabilitate si alte studii</t>
  </si>
  <si>
    <t>d. cheltuieli privind consolidarile</t>
  </si>
  <si>
    <t>e. alte cheltuieli asimilate investitiilor</t>
  </si>
  <si>
    <t xml:space="preserve">56 Proiecte cu finantare din fonduri externe nerambursabile </t>
  </si>
  <si>
    <t>postaderare</t>
  </si>
  <si>
    <t xml:space="preserve">PROGRAMUL DE INVESTIŢII PUBLICE </t>
  </si>
  <si>
    <t>Estimari anii ulteriori</t>
  </si>
  <si>
    <t>71.01.01.Constructii</t>
  </si>
  <si>
    <t xml:space="preserve">02 Buget local </t>
  </si>
  <si>
    <t xml:space="preserve">    din care:</t>
  </si>
  <si>
    <t>din care</t>
  </si>
  <si>
    <t>JUDEŢUL ARGES</t>
  </si>
  <si>
    <t>71.01.01. Constructii</t>
  </si>
  <si>
    <t xml:space="preserve">     din care</t>
  </si>
  <si>
    <t>71.01.02.Masini, echipamente si mijloace de transport</t>
  </si>
  <si>
    <t>71.01.30.Alte active fixe</t>
  </si>
  <si>
    <t xml:space="preserve">71.03.Reparatii capitale aferente activelor fixe </t>
  </si>
  <si>
    <t>71.01.03.Mobilier, aparatura birotica si alte active corporale</t>
  </si>
  <si>
    <t>71.01.Active fixe</t>
  </si>
  <si>
    <t>71.01.30. Alte active fixe</t>
  </si>
  <si>
    <t xml:space="preserve"> din care</t>
  </si>
  <si>
    <t>1.Directia Generala de Asistenta Sociala si Protectia Copilului Arges</t>
  </si>
  <si>
    <t>2.Unitatea de Asistenta Medico-Sociala Dedulesti</t>
  </si>
  <si>
    <t xml:space="preserve">  din care</t>
  </si>
  <si>
    <t>71.01 Active fixe</t>
  </si>
  <si>
    <t>71.03 Reparatii capitale aferente activelor fixe</t>
  </si>
  <si>
    <t>71.01.30 Alte active fixe</t>
  </si>
  <si>
    <t>1.Unitatea de Asistenta Medico-Sociala Suici</t>
  </si>
  <si>
    <t>CAPITOLUL 66.10 SANATATE</t>
  </si>
  <si>
    <t>1.Spitalul Judetean de Urgenta Pitesti</t>
  </si>
  <si>
    <t>CAPITOLUL 68.10 ASISTENTA SOCIALA</t>
  </si>
  <si>
    <t>71.01. Active fixe</t>
  </si>
  <si>
    <t>CAPITOLUL 67.10 CULTURA, RECREERE SI RELIGIE</t>
  </si>
  <si>
    <t xml:space="preserve">56.01 Proiecte cu finantare din fonduri externe nerambursabile </t>
  </si>
  <si>
    <t>CAPITOLUL 51.02 AUTORITATI EXECUTIVE SI LEGISLATIVE</t>
  </si>
  <si>
    <t xml:space="preserve">  02 Buget local</t>
  </si>
  <si>
    <t xml:space="preserve"> 02 Buget  local</t>
  </si>
  <si>
    <t>CAPITOLUL 60.02 APARARE</t>
  </si>
  <si>
    <t xml:space="preserve"> 10 Venituri proprii</t>
  </si>
  <si>
    <t>CAPITOLUL 87.10 ALTE ACTIUNI ECONOMICE</t>
  </si>
  <si>
    <t>CAPITOLUL 61.02 ORDINE PUBLICA SI SIGURANTA NATIONALA</t>
  </si>
  <si>
    <t>1. Spitalul de Pediatrie Pitesti</t>
  </si>
  <si>
    <t>2. Spitalul de Recuperare Bradet</t>
  </si>
  <si>
    <t>3.Spitalul Judetean de Urgenta Pitesti</t>
  </si>
  <si>
    <t>4.Spitalul PNF Valea Iasului</t>
  </si>
  <si>
    <t>71 Active nefinanciare</t>
  </si>
  <si>
    <t xml:space="preserve">CAPITOLUL 68 ASISTENTA SOCIALA </t>
  </si>
  <si>
    <t>CAPITOLUL 68 ASISTENTA SOCIALA</t>
  </si>
  <si>
    <t>CAPITOLUL 51.02 AUTORITATI EXECUTIVE</t>
  </si>
  <si>
    <t>CAPITOLUL 61.02 ORDINE PUBLICA SI SIGURANTA NAT.</t>
  </si>
  <si>
    <t>CAPITOLUL 70 LOCUINTE, SEVICII SI DEZV PUBLICA</t>
  </si>
  <si>
    <t>1.Serviciul Public Salvamont Arges</t>
  </si>
  <si>
    <t>CAPITOLUL 70.02  LOCUINTE, SERVICII SI DEZVOLTARE PUBLICA</t>
  </si>
  <si>
    <t>2.Spitalul de Psihiatrie Sfanta Maria Vedea</t>
  </si>
  <si>
    <t>CAPITOLUL 84.02 TRANSPORTURI</t>
  </si>
  <si>
    <t>CAPITOLUL 84 .02 TRANSPORTURI</t>
  </si>
  <si>
    <t>1. Drumuri si poduri judetene</t>
  </si>
  <si>
    <t>CAPITOLUL 84.02  TRANSPORTURI</t>
  </si>
  <si>
    <t>DIRECTOR EXECUTIV,</t>
  </si>
  <si>
    <t>Directia Economica</t>
  </si>
  <si>
    <t>Biblioteca Judeteana "Dinicu Golescu"</t>
  </si>
  <si>
    <t>Proiect Centru Europe Direct</t>
  </si>
  <si>
    <t>1. Spitalul Judetean de Urgenta Pitesti</t>
  </si>
  <si>
    <t>3. Spitalul de Boli Cronice si Geriatrie Stefanesti</t>
  </si>
  <si>
    <t>VIZAT</t>
  </si>
  <si>
    <t>Intocmit</t>
  </si>
  <si>
    <t>1.Centrul Militar Judetean</t>
  </si>
  <si>
    <t>2. Spitalul de Pediatrie Pitesti</t>
  </si>
  <si>
    <t>4. Spitalul de Pediatrie Pitesti</t>
  </si>
  <si>
    <t>Carmen MOCANU</t>
  </si>
  <si>
    <t>3. Spitalul de Recuperare Bradet</t>
  </si>
  <si>
    <t>1.I.B.U. pe DJ 731 C Vata-Vetisoara, km 5+800-13+000, L=7,2 km, la Vedea si Cocu</t>
  </si>
  <si>
    <t>1. Servicii expertiza si DALI Imbracaminte bituminoasa usoara pe DJ 703 H Valea Danului-Cepari, km 9+475-10+364, L =  0,889 km, la Plaiul Oii, in com.Cepari</t>
  </si>
  <si>
    <t>Server</t>
  </si>
  <si>
    <t>1.Inspectoratul General ptr Situatii de Urgenta</t>
  </si>
  <si>
    <t>CAPITOLUL 65.02 INVATAMANT</t>
  </si>
  <si>
    <t>3. Spitalul de Boli Cronice Calinesti</t>
  </si>
  <si>
    <t>Monitor functii vitale</t>
  </si>
  <si>
    <t>6. Spitalul de Recuperare Bradet</t>
  </si>
  <si>
    <t>1. Biblioteca Judeteana "Dinicu Golescu" Arges</t>
  </si>
  <si>
    <t>1. Directia Generala de Asistenta Sociala si Protectia Copilului Arges</t>
  </si>
  <si>
    <t>1. Unitatea de Asistenta Medico - Sociala Dedulesti</t>
  </si>
  <si>
    <t>Reparatie capitala gard</t>
  </si>
  <si>
    <t xml:space="preserve">10 Venituri proprii </t>
  </si>
  <si>
    <t>1. Alimentare cu energie electrica District 301 - Spor de putere</t>
  </si>
  <si>
    <t>Aparat anestezie</t>
  </si>
  <si>
    <t>8. Spitalul Orasenesc Regele Carol I Costesti</t>
  </si>
  <si>
    <t>4. Spitalul de Boli Cronice si Geriatrie Stefanesti</t>
  </si>
  <si>
    <t>1. Muzeul Judetean Arges</t>
  </si>
  <si>
    <t>Laptop</t>
  </si>
  <si>
    <t xml:space="preserve">Developeza  </t>
  </si>
  <si>
    <t>Reparatii capitale cladiri existente pentru realizarea Unitatii de Asistenta Medico - Sociala Domnesti - amenajari exterioare</t>
  </si>
  <si>
    <t>Ecograf</t>
  </si>
  <si>
    <t>Rampa persoane cu handicap la CSCD Campulung - proiectare si executie</t>
  </si>
  <si>
    <t xml:space="preserve">VICEPRESEDINTE </t>
  </si>
  <si>
    <t xml:space="preserve">FORMULAR   14                                                                                                                                                                                     Constantin Dan MANU                 </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</si>
  <si>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</si>
  <si>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</si>
  <si>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</si>
  <si>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</si>
  <si>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</si>
  <si>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</si>
  <si>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</si>
  <si>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</si>
  <si>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Proiect Reabilitare conservare Cetatea Poienari - Arges Revizuire Documentatie Tehnico - Economica</t>
  </si>
  <si>
    <t>Proiect Reabilitare conservare Cetatea Poienari - Arges Analiza si Previziune financiara</t>
  </si>
  <si>
    <t>9. Spitalul de Pneumoftiziologie Leordeni</t>
  </si>
  <si>
    <t>Craniotom</t>
  </si>
  <si>
    <t>Strategia pentru eficienta energetica a judetului Arges pentru perioada 2016 - 2020</t>
  </si>
  <si>
    <t>2. Servicii PT+CS+DE+Asistenta tehnica Imbracaminte bituminoasa usoara pe DJ 703 H Valea Danului-Cepari, km 9+475-10+364, L =  0,889 km, la Plaiul Oii, in com.Cepari</t>
  </si>
  <si>
    <t>Directia Generala de Asistenta Sociala si Protectia Copilului Arges</t>
  </si>
  <si>
    <t>Ascensor persoane - 2 statii</t>
  </si>
  <si>
    <t>Microtom parafina</t>
  </si>
  <si>
    <t xml:space="preserve">Defibrilator  </t>
  </si>
  <si>
    <t>Sistem perfuzie rapida</t>
  </si>
  <si>
    <t>Infuzomat</t>
  </si>
  <si>
    <t>Lampa sala operatii</t>
  </si>
  <si>
    <t>Ecograf cu sistem ecoghidaj</t>
  </si>
  <si>
    <t>Neopuff</t>
  </si>
  <si>
    <t>Pulsoximetru</t>
  </si>
  <si>
    <t>Cardiotocograf</t>
  </si>
  <si>
    <t>Aspirator chirurgical</t>
  </si>
  <si>
    <t>Rampa acces Ambulator</t>
  </si>
  <si>
    <t>Amenajare acces Urgenta</t>
  </si>
  <si>
    <t>Documentatie de Avizare a Lucrarilor de Interventii pentru obiectivul "Reparatii capitale Bloc Alimentar si hol aferent, Bucatarie Dietetica, Magazie de alimente si holuri aferente"</t>
  </si>
  <si>
    <t>Targa hidraulica</t>
  </si>
  <si>
    <t>Achizitie aparate aer conditionat</t>
  </si>
  <si>
    <t>2. Spitalul de Boli Cronice Calinesti</t>
  </si>
  <si>
    <t>2. Spitalul de Psihiatrie Sfanta Maria Vedea</t>
  </si>
  <si>
    <t>7.Spitalul de Pneumoftiziologie "Sf.Andrei" Valea Iasului</t>
  </si>
  <si>
    <t>Documentatii tehnice SF, DALI, PT, pentru imobile aflate in administrarea Teatrului</t>
  </si>
  <si>
    <t>Grup electrogen</t>
  </si>
  <si>
    <t>2.I.B.U. pe DJ 679 E (DJ 679 A)-Bucov-Raca-lim.jud.Teleorman, km 1+500-2+800, L=1,3 km, com.Raca</t>
  </si>
  <si>
    <t>3.IBU pe DJ 679 C Caldararu (DN65A)-Izvoru-Mozaceni (DJ659), km 0+000-9+941, L=9,941 km, com.Caldararu si Izvoru; km 9+941-10+421, com.Izvoru</t>
  </si>
  <si>
    <t>4.IBU pe DC 133 Slobozia (DJ 504)-Purcareni, km 0+000-4+000, L=4,0 km, la Popesti - tronson km 1+335 - 3+335, L = 2 km</t>
  </si>
  <si>
    <t>6.Imbracaminte bituminoasa usoara pe DJ 704 H Merisani (DN 7C)-Baiculesti-Curtea de Arges (DN 73 C), km 10+090-17+600, L=7,51 km, in com.Baiculesti</t>
  </si>
  <si>
    <t>7.IBU si Sporirea capacitatii portante pe DJ 740 Maracineni-Micesti-Pauleasca, km 6+600-12+500, com.Micesti</t>
  </si>
  <si>
    <t>Amenajare parc agrement</t>
  </si>
  <si>
    <t>Constructie sala de vestiare si circuit separare transport lenjerie</t>
  </si>
  <si>
    <t>Rampa depozitare gunoi menajer</t>
  </si>
  <si>
    <t>Autospeciala pentru transport alimente</t>
  </si>
  <si>
    <t>Sistem informatic programare proceduri LRMFB (hard si soft)</t>
  </si>
  <si>
    <t>2. Camin Persoane Varstnice Mozaceni</t>
  </si>
  <si>
    <t>Servicii expertiza tehnica, DALI si audit energetic pentru Palat Administrativ, Pitesti Piata Vasile Milea nr. 1</t>
  </si>
  <si>
    <t>Expertiza tehnica</t>
  </si>
  <si>
    <t>Proiectare lucrari de reparatii capitale etaj 7</t>
  </si>
  <si>
    <t>Studiu de fezabilitate lucrari extindere Spital Pediatrie cu un corp Ds+P+2E</t>
  </si>
  <si>
    <t>Studiu de fezabilitate lucrari de copertare si izolare rampa acces ambulanta</t>
  </si>
  <si>
    <t>1. Unitatea de Asistenta Medico-Sociala Suici</t>
  </si>
  <si>
    <t>Proiectare, avize si acorduri la investitia "Reabilitare, Modernizare si Extindere Pavilion P+1"</t>
  </si>
  <si>
    <t>Lucrari de reparatii capitale balustrada latura fata spital</t>
  </si>
  <si>
    <t>2. Muzeul Viticulturii si Pomiculturii Golesti</t>
  </si>
  <si>
    <t>Documentatie de avizare a lucrarilor de interventii pentru obiectivul Reparatii capitale etaj 4</t>
  </si>
  <si>
    <t>Documentatie de avizare a lucrarilor de interventii pentru obiectivul Reparatii capitale etaj 5</t>
  </si>
  <si>
    <t>Ion MINZINA</t>
  </si>
  <si>
    <t>Constructie si dotare arhiva - DGASPC Arges Calea Dragasani nr. 8, Pitesti</t>
  </si>
  <si>
    <t>Incubator transport nou-nascuti</t>
  </si>
  <si>
    <t>Reabilitare si modernizare  imobil</t>
  </si>
  <si>
    <t xml:space="preserve">Instituţia publică: CONSILIUL JUDETEAN ARGES                                                                                                                                           PRESEDINTE                </t>
  </si>
  <si>
    <t>Reabilitarea si dotarea salii multifunctionale de sedinte a Consiliului Judetean Arges</t>
  </si>
  <si>
    <t>Sistem supraveghere video</t>
  </si>
  <si>
    <t>Unitatea administrativ-teritoriala: CONSILIUL JUDETEAN ARGES                                                                                                                       APROBAT</t>
  </si>
  <si>
    <t>6. Servicii expertiza si DALI+PT+CS+DE+Asistenta tehnica Modernizare DJ 730 A lim.jud.Brasov-Podu Dimbovitei, km 7+713-24+713, L=17 km, in com.Dimbovicioara</t>
  </si>
  <si>
    <t>7. Servicii PT+CS+DE+ Asistenta tehnica Constructie prag de fund la pod pe DJ 703 B Cateasca - Leordeni, km 84+723, peste raul Arges, in comuna Cateasca</t>
  </si>
  <si>
    <t>8. Servicii expertiza si DALI+PT+CS+DE+Asistenta tehnica Modernizarea drumului judetean DJ 504 lim. Jud. Teleorman - Popesti - Izvoru - Recea - Cornatel - Vulpesti (DN 65 A), km 110+700 - 136+695, L = 25,995 km, pe raza com. Popesti, Izvoru, Recea, Buzoiesti, jud. Arges</t>
  </si>
  <si>
    <t>9. Servicii Audit de siguranta rutiera Modernizarea drumului judetean DJ 504 lim. Jud. Teleorman - Popesti - Izvoru - Recea - Cornatel - Vulpesti (DN 65 A), km 110+700 - 136+695, L = 25,995 km, pe raza com. Popesti, Izvoru, Recea, Buzoiesti, jud. Arges</t>
  </si>
  <si>
    <t>10. Servicii expertiza si DALI+PT+CS+DE+Asistenta tehnica Modernizarea drumului judetean DJ 503 lim. Jud. Giurgiu - Slobozia - Rociu - Oarja - Catanele, km 98+000 - 140+034, L = 42,034 km, jud. Arges</t>
  </si>
  <si>
    <t>11. Servicii Audit de siguranta rutiera + Studiu de trafic Modernizarea drumului judetean DJ 503 lim. Jud. Giurgiu - Slobozia - Rociu - Oarja - Catanele, km 98+000 - 140+034, L = 42,034 km, jud. Arges</t>
  </si>
  <si>
    <t>15. Servicii expertiza si DALI+PT+CS+DE+Asistenta tehnica Modernizare DJ 703 B Padureti (DJ 679) - Costesti (DN 65 A), km 48+975 - 59+287, L = 10,312 km, la Lunca Corbului si Costesti</t>
  </si>
  <si>
    <t xml:space="preserve">                       Directia Tehnica</t>
  </si>
  <si>
    <t xml:space="preserve">                        Alin STOICEA</t>
  </si>
  <si>
    <t xml:space="preserve">                      DIRECTOR EXECUTIV,</t>
  </si>
  <si>
    <t>Buldoexcavator 90-100 CP cu roti egale echipat cu atasamente de lucru</t>
  </si>
  <si>
    <t>Deviere LEA 20 kv de eliberare amplasament pod pe DJ 703 H din Curtea de Arges, judetul Arges</t>
  </si>
  <si>
    <t>Conservarea si consolidarea Cetatii Poienari Arges</t>
  </si>
  <si>
    <t>Electrocardiograf portabil 6 canale</t>
  </si>
  <si>
    <t>Combina electroterapie/ultrasunete</t>
  </si>
  <si>
    <t>Achizitie si montaj centrale termice</t>
  </si>
  <si>
    <t>Reparatie capitala instalatii apa calda + caldura Spital Judetean nr.2</t>
  </si>
  <si>
    <t>Amenajare spatiu necesar amplasarii echipamentului RMN</t>
  </si>
  <si>
    <t>Brat C Digital Mobil</t>
  </si>
  <si>
    <t>Holter tensiune</t>
  </si>
  <si>
    <t xml:space="preserve">Holter EKG </t>
  </si>
  <si>
    <t>Sistem automat electroforeza</t>
  </si>
  <si>
    <t>Imprimanta uscata</t>
  </si>
  <si>
    <t>Realizarea sistemului de digitalizare functionala pe instalatiile de radiologie OPERA T 30</t>
  </si>
  <si>
    <t>Imbunatatirea softului aparatului de respiratie artificiala Drager SAVINA 300 cu optiunea BIPAP</t>
  </si>
  <si>
    <t xml:space="preserve">3. Centrul de Ingrijire si Asistenta Bascovele </t>
  </si>
  <si>
    <t>Releveu cladire si sondaje</t>
  </si>
  <si>
    <t>Studiu geotehnic (+ verificare atestata)</t>
  </si>
  <si>
    <t>Raport de expertiza tehnica</t>
  </si>
  <si>
    <t>Cantar tip platforma 60 t</t>
  </si>
  <si>
    <t xml:space="preserve">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</si>
  <si>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</si>
  <si>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Unit consultatii ORL</t>
  </si>
  <si>
    <t>Pat de nasteri electric</t>
  </si>
  <si>
    <t>Cresterea eficientei energetice a Spitalului de Recuperare Bradet</t>
  </si>
  <si>
    <t xml:space="preserve">Motor tip pistol titan pentru perforare/alezare/taiere </t>
  </si>
  <si>
    <t>Cresterea eficientei energetice a Palatului Administrativ situat in Pitesti-Piata Vasile Milea nr.1, judetul Arges</t>
  </si>
  <si>
    <t>Amenajare cale de acces mecanizata Cetatea Poienari - Plan Urbanistic Zonal</t>
  </si>
  <si>
    <t>Masina de curatat cartofi</t>
  </si>
  <si>
    <t>Vitrina frigorifica</t>
  </si>
  <si>
    <t>Spalator cu 2 cuve, inaltator la perete si polita inferioara (1400*700*850), dimensiuni cuve (600*500*300)</t>
  </si>
  <si>
    <t xml:space="preserve">Masina profesionala de curatat cartofi (530*660*1200) </t>
  </si>
  <si>
    <t xml:space="preserve">Masa dulap cu inaltator la perete, compartiment inferior inchis cu usi culisante (1400*700*850) </t>
  </si>
  <si>
    <t xml:space="preserve">Spalator cu 2 cuve, inaltator la perete si polita inferioara (1400*700*850) dimensiuni cuve 400*400*250 </t>
  </si>
  <si>
    <t xml:space="preserve">Spalator cu 2 cuve, inaltator la perete si polita inferioara (1400*700*850), dimensiuni cuve (600*500*300), debit 5 bar </t>
  </si>
  <si>
    <t xml:space="preserve">Masa dulap cu inaltator la perete , compartiment inferior inchis cu usi culisante </t>
  </si>
  <si>
    <t xml:space="preserve">Carucior cald, capacitate 15 cuve, structura inox </t>
  </si>
  <si>
    <t xml:space="preserve">Cuptor pentru gastronomie, electric, cu convectie pe vapori </t>
  </si>
  <si>
    <t xml:space="preserve">Gratar fry-top, electric, suprafata dubla striata, baza </t>
  </si>
  <si>
    <t xml:space="preserve">Marmita electrica, capacitate cuva 150L cu incalzire indirecta </t>
  </si>
  <si>
    <t xml:space="preserve">Masina de gatit, electrica,4 plite detasabile si cuptor electric static </t>
  </si>
  <si>
    <t xml:space="preserve">Cuptor pentru patiserie, electric, capacitate 10 tavi </t>
  </si>
  <si>
    <t xml:space="preserve">Dulap depozitare inox </t>
  </si>
  <si>
    <t xml:space="preserve">Masina de gatit electrica, 4 plite detasabile (800*900*870) </t>
  </si>
  <si>
    <t xml:space="preserve">Dulap depozitare inox (1400*700*2000) </t>
  </si>
  <si>
    <t>Spalator cu 2 cuve, inaltator la perete si polita inferioara (1400*700*850), dimensiuni cuve (600*500*300), debit 5 bar</t>
  </si>
  <si>
    <t xml:space="preserve">Rastel mobil pentru oale/cratite/ustensile, cu 4 polite tip grila cu margini pentru blocarea produsului </t>
  </si>
  <si>
    <t>Masina de spalat vase mari/ustensile, cos inox treptat</t>
  </si>
  <si>
    <t xml:space="preserve">Tigaie basculanta electrica, cuva 80L </t>
  </si>
  <si>
    <t>Licenta Microsoft Windows</t>
  </si>
  <si>
    <t>Monitoare cu EKG, Pulsoximetru, TA TA invaziva</t>
  </si>
  <si>
    <t>Aparat radiografie digital,stationar cu 2 detectori</t>
  </si>
  <si>
    <t>Platforma electrochirurgicala cu dubla tehnologie bipolara si ultrasunete</t>
  </si>
  <si>
    <t>Set instrumente endourologie joasa</t>
  </si>
  <si>
    <t>Kit urgenta Radiologie</t>
  </si>
  <si>
    <t>Aparat de nebulizare</t>
  </si>
  <si>
    <t>Concentrator oxigen</t>
  </si>
  <si>
    <t>Hota profesionala</t>
  </si>
  <si>
    <t>Aspirator robot bazin Kinetoterapie</t>
  </si>
  <si>
    <t>Sistem detectie si alarmare la incendiu</t>
  </si>
  <si>
    <t>Masina de gatit profesionala</t>
  </si>
  <si>
    <t>Plita cu placa radianta</t>
  </si>
  <si>
    <t>Robot de bucatarie</t>
  </si>
  <si>
    <t>Sistem detectie si avertizare efractie</t>
  </si>
  <si>
    <t>Servicii de proiectare tehnica pentru CONSTRUIRE CORP DE CLADIRE NOU LA SJUP (SF, DTAC, PT, DDE, CS, AT)</t>
  </si>
  <si>
    <t>Uscator rufe</t>
  </si>
  <si>
    <t>Combina electroterapie/laser</t>
  </si>
  <si>
    <t>Autoturism</t>
  </si>
  <si>
    <t>Autoutilitara - furgone</t>
  </si>
  <si>
    <t>Lama zapada -2 buc</t>
  </si>
  <si>
    <t xml:space="preserve">Bazin rezerva apa, rezerva intangibila, camera pompe si statie pompare </t>
  </si>
  <si>
    <t>Lucrari de construire in vederea conformarii imobilului la cerinta esentiala de calitate "Securitate la incendiu"</t>
  </si>
  <si>
    <t>Echipament Roentgen stationar pentru radiografii digitale, cu printer</t>
  </si>
  <si>
    <t>Aparat de fakoemusificare</t>
  </si>
  <si>
    <t>Videobronhoscop</t>
  </si>
  <si>
    <t>Ecograf 4D cu sonda liniara convexa</t>
  </si>
  <si>
    <t>Linie artroscopie</t>
  </si>
  <si>
    <t>Statie centrala de monitorizare cu un canal pe pacient</t>
  </si>
  <si>
    <t>Echipament screening auditiv prin otoemisiuni acustice</t>
  </si>
  <si>
    <t>Analizor automat de citire VSH</t>
  </si>
  <si>
    <t>Analizor coagulare</t>
  </si>
  <si>
    <t>Usa plumbata</t>
  </si>
  <si>
    <t>Sistem usi glisante cu deschidere antipanica</t>
  </si>
  <si>
    <t>Verificare proiect tehnic al obiectivului de investitie "Construire corp cladire nou la spitalul Judetean"</t>
  </si>
  <si>
    <t>Expertiza tehnica pentru alipirea unei cladiri noi in raport cu cladirile existente din zona adiacenta</t>
  </si>
  <si>
    <t>Reabilitare/modernizare cladire pentru infiintarea unui centru de zi (Comuna Tigveni, sat Barsestii de Jos)-Expertiza tehnica, Audit energetic, DALI</t>
  </si>
  <si>
    <t>Reabilitare/modernizare cladire pentru infiintarea unui centru de zi (Comuna Tigveni, sat Balilesti)-Expertiza tehnica, Audit energetic, DALI</t>
  </si>
  <si>
    <t>Construire Complex de 4 locuinte protejate (Comuna Ciofrangeni) - Studii de fezabilitate, Studii de teren</t>
  </si>
  <si>
    <t>Reabilitare/modernizare cladire pentru infiintarea unui centru de zi (Comuna Ciofrangeni) -Expertiza tehnica, Audit energetic, DALI</t>
  </si>
  <si>
    <t>Construire Complex de 3 locuinte protejate (Comuna Babana, sat Lupuieni) - Studii de fezabilitate, Studii de teren</t>
  </si>
  <si>
    <t>Reabilitare/modernizare cladire pentru infiintarea unui centru de zi (Comuna Babana, sat Lupuieni) -Expertiza Tehnica, Audit energetic, DALI</t>
  </si>
  <si>
    <t>Documentatie de Avizare a Lucrarilor de Interventie (DALI) pentru cladirea Corp A din cadrul Centrului de Ingrijire si Asistenta Bascovele</t>
  </si>
  <si>
    <t>Proiect "Amenajare exterioarasediu D.G.A.S.P.C - Dragolesti"</t>
  </si>
  <si>
    <t>2. Centrul de Ingrijire si Asistenta Bascovele</t>
  </si>
  <si>
    <t>2. Unitatea de Asistenta Medico-Sociala Domnesti</t>
  </si>
  <si>
    <t>Imprejmuire incinta - UAMS Domnesti</t>
  </si>
  <si>
    <t>Construire Complex 4 locuinte protejate (Comuna Tigveni, sat Barsestii de Jos) - Studii de fezabilitate, Studii de teren</t>
  </si>
  <si>
    <t>Construire Complex 4 locuinte protejate (Comuna Tigveni, sat Balilesti) - Studii de fezabilitate, Studii de teren</t>
  </si>
  <si>
    <t>PROPUNERI 2019</t>
  </si>
  <si>
    <t xml:space="preserve"> ESTIMARI 2021</t>
  </si>
  <si>
    <t>ESTIMARI 2022</t>
  </si>
  <si>
    <t>19. Studii, Expertiza tehnica, Documentatii avize, D.A.L.I., PT, Verificare tehnica, Asistenta tehnica pentru obiectivul “Modernizare DJ731D, km 7+450-19+674, L=12,224 km, judetul Arges”.</t>
  </si>
  <si>
    <t>Restaurarea Galeriei de Arta Rudolf Schweitzer-Cumpana--Consolidarea, protejarea si valorificarea patrimoniului cultural</t>
  </si>
  <si>
    <t xml:space="preserve">58 Proiecte cu finantare din fonduri externe nerambursabile postaderare </t>
  </si>
  <si>
    <t>Modernizarea drumului judetean DJ 504 Lim.Jud.Teleorman-Popesti-Izvoru-Recea-Cornatel-Vulpesti (DN 65 A), km 110+700-136+695. L=25,995 km, pe raza com. Popesti, Izvoru, Recea, Buzoesti, jud.Arges</t>
  </si>
  <si>
    <t>Documentatie expertiza tehnica spital</t>
  </si>
  <si>
    <t>Proiect si amenajare statii  de decantare la Pavilionul I si Pavilionul II</t>
  </si>
  <si>
    <t>Pompa de stropit</t>
  </si>
  <si>
    <t>Proiectare si executie pentru obiectivul 'Spor putere de la puterea initiala 15 kw la 120 kw la Centrul Cultural Judetean Arges"</t>
  </si>
  <si>
    <t xml:space="preserve">Sistem PC + monitor si sistem de operare </t>
  </si>
  <si>
    <t>Laptop + sistem de operare</t>
  </si>
  <si>
    <t>Masina de spalat industriala - capacitate 18 kg</t>
  </si>
  <si>
    <t>Masina de spalat industriala - capacitate 27 kg</t>
  </si>
  <si>
    <t>Uscator de rufe</t>
  </si>
  <si>
    <t>Documentatie tehnica in vederea obtinerii autorizatiei de construire pentru "Scara exterioara de evacuare in caz de incendiu"</t>
  </si>
  <si>
    <t>Avizare, proiectare si executie bransament de apa la CSCD Trivale</t>
  </si>
  <si>
    <t>Avizare, proiectare si executie bransament electric al Arhivei DGASPC Arges</t>
  </si>
  <si>
    <t>Avizare, proiectare si executie bransament de gaze al Arhivei DGASPC Arges</t>
  </si>
  <si>
    <t>Autoturism cu 7 locuri</t>
  </si>
  <si>
    <t>Calculator PC</t>
  </si>
  <si>
    <t xml:space="preserve"> Masina de capsat si faltuit brosuri</t>
  </si>
  <si>
    <t>Generator de curent monofazat cu carcasa insonorizare</t>
  </si>
  <si>
    <t xml:space="preserve"> Motocompresor portabil cu surub cu generator de curent si accesorii necesare Kaeser M31</t>
  </si>
  <si>
    <t>Ciocan rotopercutor SDS-Max</t>
  </si>
  <si>
    <t xml:space="preserve"> Buldoexcavator cu brat telescopic</t>
  </si>
  <si>
    <t xml:space="preserve"> Masina de taiat asfalt/beton</t>
  </si>
  <si>
    <t>PROCES VERBAL RECEPTIE</t>
  </si>
  <si>
    <t>RECEPTIE</t>
  </si>
  <si>
    <t>Documentatie de Avizare a Lucrarilor de Interventie pentru obiectivul "Lucrari de reparatii capitale la etajul 7"</t>
  </si>
  <si>
    <t>3. Servicii expertiza si DALI Modernizare DJ 702 A Ciupa-Ratesti, km 33+030-35+696</t>
  </si>
  <si>
    <t>4. Servicii PT+CS+DE+ Asistenta tehnica Modernizare DJ 702 A Ciupa-Ratesti, km 33+030-35+696</t>
  </si>
  <si>
    <t>5. Servicii PT+CS+DE+Asistenta tehnica Modernizare DJ 703 B Moraresti - Uda, km 17+753 - 20+253, L = 2,5 km, la Uda</t>
  </si>
  <si>
    <t>12. Servicii SF+PT+CS+DE+Asistenta tehnica Pod pe DJ 741 Pitesti - Valea Mare - Fagetu - Mioveni, km 2+060, peste paraul Valea Mare (Ploscaru), la Stefanesti</t>
  </si>
  <si>
    <t>13. Servicii SF+PT+CS+DE+Asistenta tehnica Pod DJ 738 Jugur-Draghici-Mihaesti peste riul Tirgului, km 21+900, in com. Mihaesti</t>
  </si>
  <si>
    <t>14. Servicii SF+PT+CS+DE+Asistenta tehnica Pod pe DJ 703 H Curtea de Arges (DN 7 C)-Valea Danului-Cepari, km 0+597, L=152 m, in com. Valea Danului</t>
  </si>
  <si>
    <t>16. Servicii expertiza si DALI+PT+CS+DE+Asistenta tehnica Modernizare DJ 703 B Costesti (DN 65 A) - Serbanesti (DJ 659), km 60+325 - 68+783, L = 8,458 km, la Costesti si Rociu</t>
  </si>
  <si>
    <t>17. Servicii expertiza si DALI+PT+CS+DE+Asistenta tehnica Modernizare DJ 703 B  Serbanesti (DJ 659) - Silistea, km 70+410 - 77+826, L = 7,416 km, la Rociu</t>
  </si>
  <si>
    <t>18. Servicii PT + CS + DE+Asistenta tehnica Pod pe DJ 731 B Samara - Babana - Cocu, km 3+964 peste paraul Vartej, L = 24 m, in comuna Babana</t>
  </si>
  <si>
    <t xml:space="preserve">PV RECEPTIE </t>
  </si>
  <si>
    <t>8.Asfaltare DJ 703 F lim.jud.Valcea-Cepari, km 20+600-25+385, L=4,785 km, la Cepari, jud.Arges</t>
  </si>
  <si>
    <t>9.Podet pe DJ 704 E Ursoaia-Bascovele, km 6+000, peste piriul Bascovele, com. Cotmeana</t>
  </si>
  <si>
    <t>10.Pod pe DC 64 Rincaciov-Priboieni, km 1+400, peste Valea Glodu, com. Calinesti</t>
  </si>
  <si>
    <t>11.Modernizare pe DJ 725 Stoenesti-Dragoslavele, km 3+313-6+626, L=3,313 km, in comunele Stoenesti si Dragoslavele</t>
  </si>
  <si>
    <t>12.I.B.U. DJ 742 Leordeni (DJ 703 B)-Glimbocata (DN 7), km 0+000-11+050, in com.Leordeni</t>
  </si>
  <si>
    <t>13.Modernizare DJ 731 B Samara (DJ 703 A)-Babana-Richitele de Sus-Cocu (DJ 703 A), km 0+000-19+200, L=19,2 km, in com.Poiana Lacului, Babana, Cocu</t>
  </si>
  <si>
    <t>14.Modernizare DJ 703 A Poiana Lacului-Cerbu, km 28+796-31+939, L= 3,143 km, in com.Poiana Lacului</t>
  </si>
  <si>
    <t>15.IBU pe DJ 679 C Caldararu (DN 65A)-Izvoru-Mozaceni (DJ 659), km 22+215-23+515, L=1 km, la Mozaceni</t>
  </si>
  <si>
    <t>16.Modernizare DJ 659 A Bradu-Costesti, km 5+060-9+744, L=4,684 km, la Costesti</t>
  </si>
  <si>
    <t>17.Pod peste paraul Bascovele pe DJ 704 E km 6+000 – Comuna Cotmeana, judetul Arges</t>
  </si>
  <si>
    <t>18. Pod pe DJ 731 B Samara - Babana - Cocu, km 3+964 peste paraul Vartej, L = 24 m, in comuna Babana</t>
  </si>
  <si>
    <t>19. Pod pe DJ 741 Pitesti - Valea Mare - Fagetu - Mioveni, km 2+060, peste paraul Valea Mare (Ploscaru), la Stefanesti</t>
  </si>
  <si>
    <t>20. Pod pe DJ 738 Jugur - Draghici - Mihaesti peste riul Tirgului, km 21+900, in com. Mihaesti</t>
  </si>
  <si>
    <t>21. Modernizare DJ 703 B Serbanesti (DJ 659) - Silistea, km 70+410 - 77+826, L = 7,416 km, in comunele Rociu si Cateasca</t>
  </si>
  <si>
    <t>22. Pod pe DJ 703 H Curtea de Arges (DN 7 C) - Valea Danului - Cepari, km 0+597, L = 152 m, in comuna Valea Danului</t>
  </si>
  <si>
    <t>23. Modernizare DJ 703 B Moraresti - Uda, km 17+753 - 20+253, L = 2,5 km, la Uda</t>
  </si>
  <si>
    <t>24. Modernizare DJ 702 A Ciupa - Ratesti, km 33+030 - 35+696, la Ratesti</t>
  </si>
  <si>
    <t>25. Modernizare DJ 703 B Costesti (DN 65 A) - Serbanesti (DJ 659), km 60+325 - 68+783, L = 8,458 km, la Costesti si Rociu</t>
  </si>
  <si>
    <t>26. Modernizare pe DJ 679 D Negrasi (DJ 659) - Mozacu, km 34+500 - 39+500, L = 5,0 km, comuna Negrasi</t>
  </si>
  <si>
    <t>27. Modernizare DJ 703 B Padureti (DJ 679) - Costesti (DN 65 A), km 48+975 - 59+287, L = 10,312 km, la Lunca Corbului si Costesti</t>
  </si>
  <si>
    <t>Sistem UPS pentru Angiograf, amenajare camera tehnica si conexiuni retea - UPS - angiograf</t>
  </si>
  <si>
    <t>Refacere DJ 730 A Lim. Jud. Brasov - Podu Dambovitei (DN 73) lungime 5,0 km - siroiri, spalari suprastructura, comuna Dambovicioara, judetul Arges</t>
  </si>
  <si>
    <t>Reabilitare si consolidare cladire administrativa existenta cu modificarea functiunii pentru spatii de birouri si ambulatoriu</t>
  </si>
  <si>
    <t>Racord apa si canal la Complexul de Servicii pentru Copilul in Dificultate Rucar</t>
  </si>
  <si>
    <t>Reparatii capitale acoperis la Complexul de Servicii pentru Copiii cu Handicap Trivale</t>
  </si>
  <si>
    <t xml:space="preserve">58.  Proiecte cu finantare din fonduri externe nerambursabile postaderare </t>
  </si>
  <si>
    <t xml:space="preserve">58. Proiecte cu finantare din fonduri externe nerambursabile </t>
  </si>
  <si>
    <t xml:space="preserve">58 Proiecte cu finantare din fonduri externe nerambursabile </t>
  </si>
  <si>
    <t>56. Proiecte cu finantare din fonduri externe nerambursabile postaderare</t>
  </si>
  <si>
    <t>1. Pod peste raul Neajlov, in satul Silistea, comuna Cateasca, judetul Arges</t>
  </si>
  <si>
    <t>PV</t>
  </si>
  <si>
    <t>*</t>
  </si>
  <si>
    <t>PV 2018</t>
  </si>
  <si>
    <t xml:space="preserve">56. Proiecte cu finantare din fonduri externe nerambursabile </t>
  </si>
  <si>
    <t>Extindere, modernizare si dotare spatii urgenta Spitalul de Pediatrie Pitesti</t>
  </si>
  <si>
    <t>1.Unitatea de Asistenta Medico-Sociala Dedulesti</t>
  </si>
  <si>
    <t>Proiectare si executie corp de legatura intre corpul A si corpul B</t>
  </si>
  <si>
    <t>2. Modernizare DJ 704 H Merisani-Baiculesti-Curtea de Arges, km 13+035-17+600, L=4,565 km</t>
  </si>
  <si>
    <t>Calculator PC (10 buc)</t>
  </si>
  <si>
    <t>Aparat foto DSRL+obiectiv</t>
  </si>
  <si>
    <t>Microbuz transport persoane capacitate min 18+1; max 22+1</t>
  </si>
  <si>
    <t>Autoutilitara cu cabina dubla - 7 locuri si bena basculabila</t>
  </si>
  <si>
    <t>Achizitionare si montare grup de pompe automatizat cu turatie variabila complet automatizat in statia de repompare Trivale</t>
  </si>
  <si>
    <t>Copiator</t>
  </si>
  <si>
    <t>Scaner (2 buc)</t>
  </si>
  <si>
    <t>Licente antivirus Bitdefender server/statie</t>
  </si>
  <si>
    <t>Software specializat CAD</t>
  </si>
  <si>
    <t>Software specializat GIS</t>
  </si>
  <si>
    <t>Licente Antivirus bit Defender statie CAL</t>
  </si>
  <si>
    <t>Autospeciala misiuni pirotehnice</t>
  </si>
  <si>
    <t>Centrul Scolar de Educatie Incluziva "Sfanta Filofteia" Stefanesti</t>
  </si>
  <si>
    <t xml:space="preserve">Sistem de computer tomografie cu 64 slice-uri </t>
  </si>
  <si>
    <t>Sistem de rotablatie</t>
  </si>
  <si>
    <t>Autoutilitara tip DOKER</t>
  </si>
  <si>
    <t>PV 2019 ?</t>
  </si>
  <si>
    <t>Analizor de gaze sanguine</t>
  </si>
  <si>
    <t>Analizor automat de biochimie</t>
  </si>
  <si>
    <t>Analizor automat CRP</t>
  </si>
  <si>
    <t>Echipament radiologie (GRAFIE/SCOPIE)</t>
  </si>
  <si>
    <t>Linie pentru micrometoda</t>
  </si>
  <si>
    <t>Ecograf multidisciplinar</t>
  </si>
  <si>
    <t>Linie rapida de incalzire transfuzie/perfuzie</t>
  </si>
  <si>
    <t>Masa operatie radiotransparenta pentru ortopedie cu extensie adulti si copii</t>
  </si>
  <si>
    <t>Statie centrala monitorizare</t>
  </si>
  <si>
    <t>Aparat de anestezie complet echipat pentru copii si adulti</t>
  </si>
  <si>
    <t>Masa chinetoterapie electrica 2 sectiuni</t>
  </si>
  <si>
    <t>Aparat pentru vizualizarea venelor</t>
  </si>
  <si>
    <t>Sinoptofor</t>
  </si>
  <si>
    <t>Pachet TC 25 4.3' - dispozitiv PDA</t>
  </si>
  <si>
    <t>Trusa sterilizabila instrumentar</t>
  </si>
  <si>
    <t>Trusa sterilizabila pentru tije cu stativ pentru fiecare diametru</t>
  </si>
  <si>
    <t>Insertor canulat tije elastice TEN</t>
  </si>
  <si>
    <t>Taietor tije elastice TEN cu 2 brate (cu taiere pentru fiecare diametru de tije)</t>
  </si>
  <si>
    <t>Tepusa dreapta</t>
  </si>
  <si>
    <t>Tepusa curba</t>
  </si>
  <si>
    <t>Impactor drept</t>
  </si>
  <si>
    <t>Impactor curb</t>
  </si>
  <si>
    <t>Insertor pentru end-cup</t>
  </si>
  <si>
    <t>Cleste pentru extractie</t>
  </si>
  <si>
    <t>Ciocan impactare/extractie</t>
  </si>
  <si>
    <t>Extindere si dotare spatii Urgenta si amenajari incinta Spitalul Judetean de Urgenta Pitesti</t>
  </si>
  <si>
    <t>3. Spitalul Judetean de Urgenta Pitesti</t>
  </si>
  <si>
    <t xml:space="preserve">Complex de 3 Locuinte protejate si Centru de zi, comuna Babana, sat Lupuieni </t>
  </si>
  <si>
    <t>Complex de 4 Locuinte protejate si Centru de zi, comuna Tigveni, sat Barsestii de Jos</t>
  </si>
  <si>
    <t>Complex de 4 Locuinte protejate si Centru de zi, comuna Tigveni, sat Balilesti</t>
  </si>
  <si>
    <t>Modernizarea DJ 503 lim jud. Dambovita-Slobozia-Rociu-Oarja-Catanele (DJ 702G-km 3+824), km 98+000-140+034 (42,034 km), jud. Arges</t>
  </si>
  <si>
    <t>Complex de 4 Locuinte proteate si Centru de zi, comuna Ciofrangeni, sat Ciofrangeni</t>
  </si>
  <si>
    <t>Microbuz de persoane 22+1+1 locuri</t>
  </si>
  <si>
    <t>Spitalul Judetean de Urgenta Pitesti</t>
  </si>
  <si>
    <t>Autoclav</t>
  </si>
  <si>
    <t>Analizor automat de hematologie</t>
  </si>
  <si>
    <t>Distilator 4l/h</t>
  </si>
  <si>
    <t>Centrifuga de masa cu 12 locuri cu rotor unghiular</t>
  </si>
  <si>
    <t>Perdea de aer cu rezistenta electrica</t>
  </si>
  <si>
    <t>Aparat electroterapie</t>
  </si>
  <si>
    <t>Trusa endoscopie digestiva High Definition</t>
  </si>
  <si>
    <t>Trusa de baza pentru endourologie joasa</t>
  </si>
  <si>
    <t>Instalatie de sterilizare 320 litri</t>
  </si>
  <si>
    <t>Sonda convexa C362</t>
  </si>
  <si>
    <t>Instalatie de sterilizare cu plasma 64 l</t>
  </si>
  <si>
    <t xml:space="preserve">Ecograf 4D endocrinologie </t>
  </si>
  <si>
    <t>Ecograf 4D Medicina interna - modul cardio</t>
  </si>
  <si>
    <t>Analizor automat biochimie</t>
  </si>
  <si>
    <t>Statie apa deionizata cu printer si buletin de verificare a apei</t>
  </si>
  <si>
    <t>Scaune recoltare sange</t>
  </si>
  <si>
    <t>Masa pentru magnetoterapie cu aplicator solenoid</t>
  </si>
  <si>
    <t>Baie galvanica 4 celulare</t>
  </si>
  <si>
    <t>Defibrilator</t>
  </si>
  <si>
    <t>Geanta de urgente complet echipata</t>
  </si>
  <si>
    <t>Monitor functii vitale pacient</t>
  </si>
  <si>
    <t>Ecocardiograf cu sonda transtoracica si abdominala</t>
  </si>
  <si>
    <t>Aparat RONTGEN digital cu developeza uscata</t>
  </si>
  <si>
    <t xml:space="preserve">Marmita electrica, capacitate cuva 100L cu incalzire indirecta </t>
  </si>
  <si>
    <t>Modul neutru cu un sertar</t>
  </si>
  <si>
    <t>Sistem de detectie si avertizare la incendiu</t>
  </si>
  <si>
    <t>Sistem antiefractie</t>
  </si>
  <si>
    <t>Sistem de avertizare/alarmare grupuri sanitare</t>
  </si>
  <si>
    <t>Sistem de alarma (Nurse Call) cu butoane de alarma</t>
  </si>
  <si>
    <t>2. Spitalul de Pneumoftiziologie "Sf. Andrei" Valea Iasului</t>
  </si>
  <si>
    <t>3. Spitalul de Psihiatrie Sfanta Maria Vedea</t>
  </si>
  <si>
    <t>6. Spitalul PNF Leordeni</t>
  </si>
  <si>
    <t>7. Spitalul de Boli Cronice Calinesti</t>
  </si>
  <si>
    <t>Sistem retea informatica cu implementare intranet</t>
  </si>
  <si>
    <t xml:space="preserve">4. Spitalul Orasenesc Costesti </t>
  </si>
  <si>
    <t>5. Spitalul de Pediatrie Pitesti</t>
  </si>
  <si>
    <t>Imbunatatirea accesului populatiei din judetele Arges, Teleorman si Calarasi la servicii medicale de urgenta</t>
  </si>
  <si>
    <t xml:space="preserve">Construire si dotare corp nou de cladire la Spitalul Judetean de Urgenta Pitesti </t>
  </si>
  <si>
    <t>Construire Laborator de Radioterapie la Spitalul Judetean de Urgenta Pitesti</t>
  </si>
  <si>
    <t>Achizitionarea si montarea a 2 centrale termice 25 kw pe combustibil solid</t>
  </si>
  <si>
    <t>2. Complexul de Locuinte Protejate Tigveni</t>
  </si>
  <si>
    <t>Achizitie si montare pompa submersibila 5,5 kw</t>
  </si>
  <si>
    <t xml:space="preserve">Achizitionare si montare centrala termica pe combustibil solid </t>
  </si>
  <si>
    <t>Achizitionare si montare boiler termoelectric capacitate 500 l</t>
  </si>
  <si>
    <t>6. Complex de LocuinteProtejate Buzoesti</t>
  </si>
  <si>
    <t>1. Centrul de Integrare prin Terapie Ocupationala Tigveni</t>
  </si>
  <si>
    <t>Achizitionare masina de spalat rufe capacitate 15 kg/ciclu spalare (3 buc)</t>
  </si>
  <si>
    <t>Masina de spalat industriala</t>
  </si>
  <si>
    <t>2. Centrul de Ingrijire si Asistenta Pitesti</t>
  </si>
  <si>
    <t>Canapea consultatie hidraulica cu suport</t>
  </si>
  <si>
    <t>Carucior pentru instrumentar</t>
  </si>
  <si>
    <t>Generator 50 kva + automatizare</t>
  </si>
  <si>
    <t>Hota</t>
  </si>
  <si>
    <t>Pat spital cadru inox, actionat mecanic, laterale culisante</t>
  </si>
  <si>
    <t xml:space="preserve">Achizitie si montare boilere de apa </t>
  </si>
  <si>
    <t>2. Unitatea de Asistenta Medico-Sociala Dedulesti</t>
  </si>
  <si>
    <t>Cuptor electric</t>
  </si>
  <si>
    <t>Frigider dublu-dulap frigorific</t>
  </si>
  <si>
    <t>Masina de gatit pe gaz 6 focuri</t>
  </si>
  <si>
    <t>Masina de spalat vase</t>
  </si>
  <si>
    <t>Masina de gatit electrica 6 plite</t>
  </si>
  <si>
    <t>3. Unitatea de Asistenta Medico Sociala Calinesti</t>
  </si>
  <si>
    <t>Masina de spalat profesionala</t>
  </si>
  <si>
    <t>UTV - 2 buc</t>
  </si>
  <si>
    <t>Targa UT 2000 - 3 buc</t>
  </si>
  <si>
    <t>Defibrilator (4 buc)</t>
  </si>
  <si>
    <t>1.Serviciul Public Judetean  Salvamont Arges</t>
  </si>
  <si>
    <t>Baza modulara zona Voina</t>
  </si>
  <si>
    <t>Repartizor mixturi asfaltice</t>
  </si>
  <si>
    <t>Incarcator frontal (2,7-3,2 mc)</t>
  </si>
  <si>
    <t>Autogreder &gt; 18 t</t>
  </si>
  <si>
    <t>Masina de taiat asfalt (2 buc)</t>
  </si>
  <si>
    <t>Servicii elaborare Plan de Amenajare a Teritoriului Judetean Arges</t>
  </si>
  <si>
    <t>Studiu de fezabilitate Laborator de Radioterapie</t>
  </si>
  <si>
    <t>Proiect tehnic si detalii de executie Laborator de Radioterapie la Spitalul Judetean de Urgenta Pitesti</t>
  </si>
  <si>
    <t>Elaborare Documentatie tehnico-economica (SF, PAC, PT) aferente instalatiei de rezerva de apa la sectiile exterioare Spital Judetean nr.2, Oncologie si Infectioase</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</si>
  <si>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</si>
  <si>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</si>
  <si>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</si>
  <si>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</si>
  <si>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</si>
  <si>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Proiect Tehnic RK instalatii apa calda si caldura Sectia Oncologie</t>
  </si>
  <si>
    <t>Proiectare reparatii capitale etaj 6 Sectia Pediatrie 2</t>
  </si>
  <si>
    <t>Lucrari de proiectare a sistemelor si instalatiilor de semnalizare, alarmare si alertare in caz de incendiu</t>
  </si>
  <si>
    <t>Proiect, avize si autorizatii amenajare canalizare pentru drum acces</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</si>
  <si>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</si>
  <si>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5. Spitalul de Pneumoftiziologie Leordeni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</si>
  <si>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</si>
  <si>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</si>
  <si>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Plan de interventie in caz de incendiu</t>
  </si>
  <si>
    <t>7. Spitalul de Pneumoftiziologie Valea Iasului</t>
  </si>
  <si>
    <t>2. Teatrul "Al. Davila" Pitesti</t>
  </si>
  <si>
    <t>3. Centrul Cultural Judetean Arges</t>
  </si>
  <si>
    <t>Taxa ISC Arhiva</t>
  </si>
  <si>
    <t xml:space="preserve">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</si>
  <si>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</si>
  <si>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</si>
  <si>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Proiectare lucrare "Amenajare parc si alei UAMS Suici"</t>
  </si>
  <si>
    <t>20. Documentatie de avizare a lucrarilor de interventie pentru obiectivul "Modernizare pe DJ 703 B lim.jud. Olt - Marghia - Padureti, km 41+275-41+775, L=0,500 km, com. Lunca Corbului, jud.Arges"</t>
  </si>
  <si>
    <t>21. Documentatie de avizare a lucrarilor de interventie pentru obiectivul "Modernizare pe DJ 742 Leordeni-Baloteasca-Cotu Malului-Glambocata, km 5+100-6+100, L=1,000 km, com. Leordeni, jud.Arges"</t>
  </si>
  <si>
    <t>22. Documentatie de avizare a lucrarilor de interventie pentru obiectivul "Modernizare pe DJ 508 Teiu-Buta, km 12+400-17+217, L= 4,817 km, comunele Teiu si Negrasi, jud. Arges"</t>
  </si>
  <si>
    <t>23. Documentatie de avizare a lucrarilor de interventie pentru obiectivul "Modernizare pe DJ 703 Moraresti-Cuca-Ciomagesti-lim.jud.Olt, km 13+400-16+600, L=3,200 km, comuna Cuca, jud.Arges"</t>
  </si>
  <si>
    <t>Amenajare statii decantare la Pavilionul I si Pavilionul II</t>
  </si>
  <si>
    <t>Lucrari de proiectare si executie in vederea montarii unui rezervor stocare apa de 150 MC</t>
  </si>
  <si>
    <t>Reparatii capitale instalatii de apa calda si caldura la sectiile Boli infectioase copii si adulti</t>
  </si>
  <si>
    <t>Lucrari de reparatii capitale etaj 4</t>
  </si>
  <si>
    <t xml:space="preserve">Reparatie capitala si modernizare statie de epurare </t>
  </si>
  <si>
    <t>Proiect si executie reparatie capitala/modernizare canalizare de la spital pana la statia de epurare</t>
  </si>
  <si>
    <t>Proiect si executie rampa de acces persoane cu dizabilitati</t>
  </si>
  <si>
    <t>Subzidire cladire Laborator-Farmacie</t>
  </si>
  <si>
    <t>4. Spitalul de Recuperare Bradet</t>
  </si>
  <si>
    <t>5.Spitalul de Pneumoftiziologie "Sf.Andrei" Valea Iasului</t>
  </si>
  <si>
    <t>Remontare gospodarie pomi-viticola Palos-Brasov</t>
  </si>
  <si>
    <t>Remontare gospodarie pomi-viticola Palos-Brasov Casa Gh. Cernea</t>
  </si>
  <si>
    <t>1. Centrul Cultural Judetean Arges</t>
  </si>
  <si>
    <t>2.Muzeul Judetean Arges</t>
  </si>
  <si>
    <t>3. Muzeul Viticulturii si Pomiculturii Golesti</t>
  </si>
  <si>
    <t>Proiectare si executie imprejmuire si porti acces la CIA Bascovele</t>
  </si>
  <si>
    <t>Racordare retea de canalizare</t>
  </si>
  <si>
    <t>3. Complexul de Locuinte Protejate Buzoesti</t>
  </si>
  <si>
    <t>Achizitie si montaj bazin GPL 3000 litri</t>
  </si>
  <si>
    <t>3. Unitatea de Asistenta Medico-Sociala Dedulesti</t>
  </si>
  <si>
    <t>Reparatie capitala sarpanta Pavilion P+2</t>
  </si>
  <si>
    <t>1. Centrul de Cultura I.C. Bratianu</t>
  </si>
  <si>
    <t>2 .Muzeul Judetean Arges</t>
  </si>
  <si>
    <t xml:space="preserve">ANEXA 3 la HCJ nr. 98 / 24.04.2019 </t>
  </si>
</sst>
</file>

<file path=xl/styles.xml><?xml version="1.0" encoding="utf-8"?>
<styleSheet xmlns="http://schemas.openxmlformats.org/spreadsheetml/2006/main">
  <fonts count="36">
    <font>
      <sz val="10"/>
      <name val="Arial"/>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0"/>
      <color indexed="8"/>
      <name val="Arial"/>
      <family val="2"/>
      <charset val="238"/>
    </font>
    <font>
      <sz val="11"/>
      <name val="Times New Roman"/>
      <family val="1"/>
    </font>
    <font>
      <b/>
      <sz val="11"/>
      <name val="Times New Roman"/>
      <family val="1"/>
    </font>
    <font>
      <i/>
      <sz val="10"/>
      <color indexed="10"/>
      <name val="Arial"/>
      <family val="2"/>
      <charset val="238"/>
    </font>
    <font>
      <sz val="10"/>
      <color indexed="62"/>
      <name val="Arial"/>
      <family val="2"/>
    </font>
    <font>
      <b/>
      <i/>
      <sz val="10"/>
      <color indexed="10"/>
      <name val="Arial"/>
      <family val="2"/>
      <charset val="238"/>
    </font>
    <font>
      <sz val="10"/>
      <color theme="1"/>
      <name val="Arial"/>
      <family val="2"/>
    </font>
    <font>
      <b/>
      <sz val="10"/>
      <color rgb="FFFF0000"/>
      <name val="Arial"/>
      <family val="2"/>
      <charset val="238"/>
    </font>
    <font>
      <sz val="10"/>
      <color rgb="FFFF0000"/>
      <name val="Arial"/>
      <family val="2"/>
      <charset val="238"/>
    </font>
    <font>
      <b/>
      <sz val="10"/>
      <color rgb="FF000000"/>
      <name val="Arial"/>
      <family val="2"/>
    </font>
    <font>
      <sz val="10"/>
      <color rgb="FFFF0000"/>
      <name val="Arial"/>
      <family val="2"/>
    </font>
    <font>
      <sz val="11"/>
      <color rgb="FFFF0000"/>
      <name val="Arial"/>
      <family val="2"/>
      <charset val="238"/>
    </font>
    <font>
      <sz val="10"/>
      <color rgb="FFC00000"/>
      <name val="Arial"/>
      <family val="2"/>
    </font>
    <font>
      <sz val="11"/>
      <color rgb="FFFF0000"/>
      <name val="Times New Roman"/>
      <family val="1"/>
    </font>
    <font>
      <b/>
      <sz val="10"/>
      <color rgb="FFFF0000"/>
      <name val="Arial"/>
      <family val="2"/>
    </font>
    <font>
      <sz val="10"/>
      <color rgb="FF00B0F0"/>
      <name val="Arial"/>
      <family val="2"/>
      <charset val="238"/>
    </font>
    <font>
      <sz val="12"/>
      <color rgb="FFFF0000"/>
      <name val="Times New Roman"/>
      <family val="1"/>
    </font>
    <font>
      <sz val="12"/>
      <color rgb="FFFF0000"/>
      <name val="Times New Roman"/>
      <family val="1"/>
      <charset val="238"/>
    </font>
    <font>
      <sz val="11"/>
      <color rgb="FFFF0000"/>
      <name val="Times New Roman"/>
      <family val="1"/>
      <charset val="238"/>
    </font>
    <font>
      <sz val="10"/>
      <color rgb="FF00B0F0"/>
      <name val="Arial"/>
      <family val="2"/>
    </font>
    <font>
      <i/>
      <sz val="10"/>
      <color rgb="FFFF0000"/>
      <name val="Arial"/>
      <family val="2"/>
      <charset val="238"/>
    </font>
    <font>
      <sz val="10"/>
      <color theme="1"/>
      <name val="Arial"/>
      <family val="2"/>
      <charset val="238"/>
    </font>
    <font>
      <b/>
      <sz val="11"/>
      <color rgb="FFFF0000"/>
      <name val="Times New Roman"/>
      <family val="1"/>
    </font>
  </fonts>
  <fills count="1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658">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Border="1" applyAlignment="1">
      <alignment horizontal="center"/>
    </xf>
    <xf numFmtId="0" fontId="0" fillId="0" borderId="2" xfId="0" applyFill="1" applyBorder="1"/>
    <xf numFmtId="0" fontId="0" fillId="0" borderId="2" xfId="0" applyFill="1" applyBorder="1" applyAlignment="1">
      <alignment horizontal="center"/>
    </xf>
    <xf numFmtId="0" fontId="0" fillId="0" borderId="4" xfId="0" applyFill="1" applyBorder="1"/>
    <xf numFmtId="0" fontId="0" fillId="0" borderId="4" xfId="0" applyFill="1" applyBorder="1" applyAlignment="1">
      <alignment horizontal="center"/>
    </xf>
    <xf numFmtId="0" fontId="0" fillId="0" borderId="3" xfId="0" applyFill="1" applyBorder="1"/>
    <xf numFmtId="0" fontId="0" fillId="0" borderId="0" xfId="0" applyBorder="1"/>
    <xf numFmtId="0" fontId="2" fillId="0" borderId="2" xfId="0" applyFont="1" applyFill="1" applyBorder="1" applyAlignment="1"/>
    <xf numFmtId="0" fontId="2" fillId="0" borderId="3" xfId="0" applyFont="1" applyFill="1" applyBorder="1" applyAlignment="1"/>
    <xf numFmtId="0" fontId="2" fillId="0" borderId="5" xfId="0" applyFont="1" applyFill="1" applyBorder="1" applyAlignment="1"/>
    <xf numFmtId="0" fontId="3" fillId="0" borderId="2" xfId="0" applyFont="1" applyBorder="1"/>
    <xf numFmtId="0" fontId="5" fillId="0" borderId="5" xfId="0" applyFont="1" applyFill="1" applyBorder="1" applyAlignment="1">
      <alignment horizontal="left"/>
    </xf>
    <xf numFmtId="0" fontId="5" fillId="0" borderId="3" xfId="0" applyFont="1" applyFill="1" applyBorder="1"/>
    <xf numFmtId="0" fontId="5" fillId="0" borderId="2" xfId="0" applyFont="1" applyFill="1" applyBorder="1"/>
    <xf numFmtId="0" fontId="5" fillId="0" borderId="2" xfId="0" applyFont="1" applyFill="1" applyBorder="1" applyAlignment="1">
      <alignment horizontal="left"/>
    </xf>
    <xf numFmtId="0" fontId="5" fillId="0" borderId="5" xfId="0" applyFont="1" applyFill="1" applyBorder="1"/>
    <xf numFmtId="0" fontId="2" fillId="0" borderId="0" xfId="0" applyFont="1"/>
    <xf numFmtId="0" fontId="0" fillId="0" borderId="0" xfId="0" quotePrefix="1" applyBorder="1" applyAlignment="1">
      <alignment horizontal="right"/>
    </xf>
    <xf numFmtId="0" fontId="6" fillId="0" borderId="3" xfId="0" applyFont="1" applyFill="1" applyBorder="1"/>
    <xf numFmtId="0" fontId="1" fillId="0" borderId="6" xfId="0" applyFont="1" applyFill="1" applyBorder="1"/>
    <xf numFmtId="0" fontId="1" fillId="0" borderId="5" xfId="0" applyFont="1" applyFill="1" applyBorder="1"/>
    <xf numFmtId="0" fontId="6" fillId="0" borderId="5" xfId="0" applyFont="1" applyFill="1" applyBorder="1" applyAlignment="1">
      <alignment horizontal="center"/>
    </xf>
    <xf numFmtId="4" fontId="0" fillId="0" borderId="5" xfId="0" applyNumberFormat="1" applyFill="1" applyBorder="1" applyAlignment="1">
      <alignment horizontal="center"/>
    </xf>
    <xf numFmtId="0" fontId="6" fillId="0" borderId="3" xfId="0" applyFont="1" applyFill="1" applyBorder="1" applyAlignment="1">
      <alignment horizontal="center"/>
    </xf>
    <xf numFmtId="0" fontId="6" fillId="0" borderId="0" xfId="0" applyFont="1"/>
    <xf numFmtId="0" fontId="6" fillId="0" borderId="5" xfId="0" applyFont="1" applyFill="1" applyBorder="1"/>
    <xf numFmtId="0" fontId="6" fillId="0" borderId="2" xfId="0" applyFont="1" applyFill="1" applyBorder="1" applyAlignment="1">
      <alignment horizontal="center"/>
    </xf>
    <xf numFmtId="0" fontId="5" fillId="0" borderId="3" xfId="0" applyFont="1" applyFill="1" applyBorder="1" applyAlignment="1">
      <alignment horizontal="left"/>
    </xf>
    <xf numFmtId="0" fontId="6" fillId="0" borderId="2" xfId="0" applyFont="1" applyFill="1" applyBorder="1"/>
    <xf numFmtId="0" fontId="7" fillId="0" borderId="2" xfId="0" applyFont="1" applyFill="1" applyBorder="1" applyAlignment="1"/>
    <xf numFmtId="4" fontId="6" fillId="0" borderId="3" xfId="0" applyNumberFormat="1" applyFont="1" applyFill="1" applyBorder="1" applyAlignment="1">
      <alignment horizontal="center"/>
    </xf>
    <xf numFmtId="0" fontId="5" fillId="0" borderId="5" xfId="0" applyFont="1" applyFill="1" applyBorder="1" applyAlignment="1"/>
    <xf numFmtId="0" fontId="7" fillId="0" borderId="5" xfId="0" applyFont="1" applyFill="1" applyBorder="1" applyAlignment="1"/>
    <xf numFmtId="0" fontId="6" fillId="0" borderId="7" xfId="0" applyFont="1" applyFill="1" applyBorder="1" applyAlignment="1">
      <alignment horizontal="center"/>
    </xf>
    <xf numFmtId="0" fontId="6" fillId="0" borderId="8" xfId="0" applyFont="1" applyFill="1" applyBorder="1"/>
    <xf numFmtId="0" fontId="6" fillId="0" borderId="9" xfId="0" applyFont="1" applyFill="1" applyBorder="1"/>
    <xf numFmtId="0" fontId="2" fillId="0" borderId="9" xfId="0" applyFont="1" applyFill="1" applyBorder="1" applyAlignment="1"/>
    <xf numFmtId="0" fontId="2" fillId="0" borderId="7" xfId="0" applyFont="1" applyFill="1" applyBorder="1" applyAlignment="1"/>
    <xf numFmtId="0" fontId="0" fillId="0" borderId="9" xfId="0" applyFill="1" applyBorder="1" applyAlignment="1">
      <alignment horizontal="center"/>
    </xf>
    <xf numFmtId="0" fontId="6" fillId="0" borderId="9" xfId="0" applyFont="1" applyFill="1" applyBorder="1" applyAlignment="1">
      <alignment horizontal="center"/>
    </xf>
    <xf numFmtId="0" fontId="6" fillId="0" borderId="8" xfId="0" applyFont="1" applyFill="1" applyBorder="1" applyAlignment="1">
      <alignment horizontal="center"/>
    </xf>
    <xf numFmtId="0" fontId="5" fillId="0" borderId="3" xfId="0" applyFont="1" applyFill="1" applyBorder="1" applyAlignment="1">
      <alignment wrapText="1"/>
    </xf>
    <xf numFmtId="0" fontId="0" fillId="0" borderId="0" xfId="0" applyFill="1" applyBorder="1"/>
    <xf numFmtId="0" fontId="2" fillId="0" borderId="0" xfId="0" applyFont="1" applyFill="1" applyBorder="1" applyAlignment="1"/>
    <xf numFmtId="0" fontId="1" fillId="0" borderId="3" xfId="0" applyFont="1" applyFill="1" applyBorder="1"/>
    <xf numFmtId="4" fontId="0" fillId="0" borderId="3" xfId="0" applyNumberFormat="1" applyFill="1" applyBorder="1" applyAlignment="1">
      <alignment horizontal="right"/>
    </xf>
    <xf numFmtId="0" fontId="11" fillId="0" borderId="0" xfId="0" applyFont="1"/>
    <xf numFmtId="0" fontId="3" fillId="0" borderId="5" xfId="0" applyFont="1" applyFill="1" applyBorder="1" applyAlignment="1"/>
    <xf numFmtId="4" fontId="6" fillId="0" borderId="1" xfId="0" applyNumberFormat="1" applyFont="1" applyFill="1" applyBorder="1"/>
    <xf numFmtId="4" fontId="6" fillId="0" borderId="1" xfId="0" applyNumberFormat="1" applyFont="1" applyFill="1" applyBorder="1" applyAlignment="1">
      <alignment horizontal="center"/>
    </xf>
    <xf numFmtId="4" fontId="6" fillId="0" borderId="10" xfId="0" applyNumberFormat="1" applyFont="1" applyFill="1" applyBorder="1"/>
    <xf numFmtId="0" fontId="5" fillId="0" borderId="7" xfId="0" applyFont="1" applyFill="1" applyBorder="1" applyAlignment="1">
      <alignment horizontal="left"/>
    </xf>
    <xf numFmtId="4" fontId="0" fillId="0" borderId="6" xfId="0" applyNumberFormat="1" applyFill="1" applyBorder="1" applyAlignment="1">
      <alignment horizontal="right"/>
    </xf>
    <xf numFmtId="4" fontId="6" fillId="0" borderId="3" xfId="0" applyNumberFormat="1" applyFont="1" applyFill="1" applyBorder="1" applyAlignment="1">
      <alignment horizontal="right"/>
    </xf>
    <xf numFmtId="0" fontId="2" fillId="0" borderId="7" xfId="0" applyFont="1" applyFill="1" applyBorder="1" applyAlignment="1">
      <alignment horizontal="center"/>
    </xf>
    <xf numFmtId="0" fontId="2" fillId="0" borderId="9" xfId="0" applyFont="1" applyFill="1" applyBorder="1" applyAlignment="1">
      <alignment horizontal="center"/>
    </xf>
    <xf numFmtId="0" fontId="2" fillId="0" borderId="8" xfId="0" applyFont="1" applyFill="1" applyBorder="1" applyAlignment="1">
      <alignment horizontal="center"/>
    </xf>
    <xf numFmtId="0" fontId="3" fillId="0" borderId="7" xfId="0" applyFont="1" applyFill="1" applyBorder="1" applyAlignment="1"/>
    <xf numFmtId="0" fontId="9" fillId="0" borderId="2" xfId="0" applyFont="1" applyFill="1" applyBorder="1"/>
    <xf numFmtId="0" fontId="2" fillId="0" borderId="2" xfId="0" applyFont="1" applyFill="1" applyBorder="1"/>
    <xf numFmtId="0" fontId="2" fillId="0" borderId="2" xfId="0" applyFont="1" applyFill="1" applyBorder="1" applyAlignment="1">
      <alignment horizontal="center"/>
    </xf>
    <xf numFmtId="0" fontId="2" fillId="0" borderId="4" xfId="0" applyFont="1" applyFill="1" applyBorder="1"/>
    <xf numFmtId="0" fontId="2" fillId="0" borderId="4" xfId="0" applyFont="1" applyFill="1" applyBorder="1" applyAlignment="1">
      <alignment horizontal="center"/>
    </xf>
    <xf numFmtId="0" fontId="2" fillId="0" borderId="3" xfId="0" applyFont="1" applyFill="1" applyBorder="1"/>
    <xf numFmtId="0" fontId="2" fillId="0" borderId="3" xfId="0" applyFont="1" applyFill="1" applyBorder="1" applyAlignment="1">
      <alignment horizontal="center"/>
    </xf>
    <xf numFmtId="0" fontId="2" fillId="0" borderId="5" xfId="0" applyFont="1" applyFill="1" applyBorder="1" applyAlignment="1">
      <alignment horizontal="center"/>
    </xf>
    <xf numFmtId="4" fontId="2" fillId="0" borderId="6" xfId="0" applyNumberFormat="1" applyFont="1" applyFill="1" applyBorder="1" applyAlignment="1">
      <alignment horizontal="right"/>
    </xf>
    <xf numFmtId="0" fontId="2" fillId="0" borderId="5" xfId="0" applyFont="1" applyFill="1" applyBorder="1"/>
    <xf numFmtId="0" fontId="2" fillId="0" borderId="11" xfId="0" applyFont="1" applyFill="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5" xfId="0" applyFont="1" applyFill="1" applyBorder="1" applyAlignment="1">
      <alignment wrapText="1"/>
    </xf>
    <xf numFmtId="0" fontId="7" fillId="0" borderId="5" xfId="0" applyFont="1" applyFill="1" applyBorder="1"/>
    <xf numFmtId="0" fontId="7" fillId="0" borderId="3" xfId="0" applyFont="1" applyFill="1" applyBorder="1"/>
    <xf numFmtId="0" fontId="2" fillId="0" borderId="3" xfId="0" applyFont="1" applyFill="1" applyBorder="1" applyAlignment="1">
      <alignment wrapText="1"/>
    </xf>
    <xf numFmtId="0" fontId="3" fillId="0" borderId="2" xfId="0" applyFont="1" applyFill="1" applyBorder="1"/>
    <xf numFmtId="2" fontId="0" fillId="0" borderId="0" xfId="0" applyNumberFormat="1"/>
    <xf numFmtId="0" fontId="6" fillId="0" borderId="4" xfId="0" applyFont="1" applyFill="1" applyBorder="1"/>
    <xf numFmtId="0" fontId="6" fillId="0" borderId="4" xfId="0" applyFont="1" applyFill="1" applyBorder="1" applyAlignment="1">
      <alignment horizontal="center"/>
    </xf>
    <xf numFmtId="0" fontId="7" fillId="0" borderId="2" xfId="0" applyFont="1" applyFill="1" applyBorder="1"/>
    <xf numFmtId="0" fontId="6" fillId="0" borderId="6" xfId="0" applyFont="1" applyFill="1" applyBorder="1" applyAlignment="1">
      <alignment horizontal="center"/>
    </xf>
    <xf numFmtId="4" fontId="6" fillId="0" borderId="6" xfId="0" applyNumberFormat="1" applyFont="1" applyFill="1" applyBorder="1" applyAlignment="1">
      <alignment horizontal="right"/>
    </xf>
    <xf numFmtId="4" fontId="0" fillId="0" borderId="0" xfId="0" applyNumberFormat="1" applyFill="1" applyBorder="1" applyAlignment="1">
      <alignment horizontal="right"/>
    </xf>
    <xf numFmtId="0" fontId="0" fillId="0" borderId="0" xfId="0" applyFill="1"/>
    <xf numFmtId="0" fontId="0" fillId="0" borderId="7" xfId="0" applyFill="1" applyBorder="1" applyAlignment="1">
      <alignment horizontal="center"/>
    </xf>
    <xf numFmtId="4" fontId="0" fillId="0" borderId="6" xfId="0" applyNumberFormat="1" applyBorder="1" applyAlignment="1">
      <alignment horizontal="right"/>
    </xf>
    <xf numFmtId="2" fontId="0" fillId="0" borderId="6" xfId="0" applyNumberFormat="1" applyFill="1" applyBorder="1" applyAlignment="1">
      <alignment horizontal="right"/>
    </xf>
    <xf numFmtId="4" fontId="2" fillId="0" borderId="6" xfId="0" applyNumberFormat="1" applyFont="1" applyBorder="1" applyAlignment="1">
      <alignment horizontal="right"/>
    </xf>
    <xf numFmtId="0" fontId="3" fillId="0" borderId="2" xfId="0" applyFont="1" applyFill="1" applyBorder="1" applyAlignment="1"/>
    <xf numFmtId="0" fontId="8" fillId="0" borderId="2" xfId="0" applyFont="1" applyFill="1" applyBorder="1"/>
    <xf numFmtId="0" fontId="1" fillId="0" borderId="5" xfId="0" applyFont="1" applyFill="1" applyBorder="1" applyAlignment="1">
      <alignment wrapText="1"/>
    </xf>
    <xf numFmtId="0" fontId="8" fillId="0" borderId="7" xfId="0" applyFont="1" applyFill="1" applyBorder="1" applyAlignment="1"/>
    <xf numFmtId="4" fontId="2" fillId="2" borderId="6" xfId="0" applyNumberFormat="1" applyFont="1" applyFill="1" applyBorder="1" applyAlignment="1">
      <alignment horizontal="right"/>
    </xf>
    <xf numFmtId="4" fontId="2" fillId="3" borderId="6" xfId="0" applyNumberFormat="1" applyFont="1" applyFill="1" applyBorder="1" applyAlignment="1">
      <alignment horizontal="right"/>
    </xf>
    <xf numFmtId="0" fontId="6" fillId="0" borderId="2" xfId="0" applyFont="1" applyFill="1" applyBorder="1" applyAlignment="1">
      <alignment wrapText="1"/>
    </xf>
    <xf numFmtId="0" fontId="6" fillId="0" borderId="3" xfId="0" applyFont="1" applyFill="1" applyBorder="1" applyAlignment="1">
      <alignment wrapText="1"/>
    </xf>
    <xf numFmtId="0" fontId="6" fillId="0" borderId="5" xfId="0" applyFont="1" applyFill="1" applyBorder="1" applyAlignment="1">
      <alignment wrapText="1"/>
    </xf>
    <xf numFmtId="0" fontId="6" fillId="3" borderId="5" xfId="0" applyFont="1" applyFill="1" applyBorder="1" applyAlignment="1">
      <alignment horizontal="center"/>
    </xf>
    <xf numFmtId="4" fontId="0" fillId="3" borderId="6" xfId="0" applyNumberFormat="1" applyFill="1" applyBorder="1" applyAlignment="1">
      <alignment horizontal="right"/>
    </xf>
    <xf numFmtId="4" fontId="6" fillId="3" borderId="6" xfId="0" applyNumberFormat="1" applyFont="1" applyFill="1" applyBorder="1" applyAlignment="1">
      <alignment horizontal="right"/>
    </xf>
    <xf numFmtId="0" fontId="6" fillId="3" borderId="3" xfId="0" applyFont="1" applyFill="1" applyBorder="1" applyAlignment="1">
      <alignment wrapText="1"/>
    </xf>
    <xf numFmtId="0" fontId="6" fillId="3" borderId="3" xfId="0" applyFont="1" applyFill="1" applyBorder="1" applyAlignment="1">
      <alignment horizontal="center"/>
    </xf>
    <xf numFmtId="4" fontId="6" fillId="3" borderId="6" xfId="0" applyNumberFormat="1" applyFont="1" applyFill="1" applyBorder="1"/>
    <xf numFmtId="0" fontId="6" fillId="3" borderId="2" xfId="0" applyFont="1" applyFill="1" applyBorder="1" applyAlignment="1">
      <alignment horizontal="center"/>
    </xf>
    <xf numFmtId="0" fontId="2" fillId="3" borderId="3" xfId="0" applyFont="1" applyFill="1" applyBorder="1" applyAlignment="1"/>
    <xf numFmtId="0" fontId="5" fillId="3" borderId="5" xfId="0" applyFont="1" applyFill="1" applyBorder="1"/>
    <xf numFmtId="0" fontId="0" fillId="3" borderId="2" xfId="0" applyFill="1" applyBorder="1" applyAlignment="1">
      <alignment horizontal="center"/>
    </xf>
    <xf numFmtId="0" fontId="5" fillId="3" borderId="3" xfId="0" applyFont="1" applyFill="1" applyBorder="1"/>
    <xf numFmtId="0" fontId="6" fillId="3" borderId="5" xfId="0" applyFont="1" applyFill="1" applyBorder="1"/>
    <xf numFmtId="0" fontId="0" fillId="3" borderId="2" xfId="0" applyFill="1" applyBorder="1"/>
    <xf numFmtId="0" fontId="6" fillId="0" borderId="0" xfId="0" applyFont="1" applyFill="1" applyBorder="1" applyAlignment="1">
      <alignment horizontal="center" vertical="center"/>
    </xf>
    <xf numFmtId="0" fontId="9" fillId="0" borderId="0" xfId="0" applyFont="1"/>
    <xf numFmtId="0" fontId="0" fillId="0" borderId="0" xfId="0" applyFill="1" applyBorder="1" applyAlignment="1"/>
    <xf numFmtId="0" fontId="9" fillId="0" borderId="5" xfId="0" applyFont="1" applyFill="1" applyBorder="1"/>
    <xf numFmtId="0" fontId="5" fillId="0" borderId="0" xfId="0" applyFont="1" applyFill="1" applyBorder="1"/>
    <xf numFmtId="0" fontId="9" fillId="0" borderId="2" xfId="0" applyFont="1" applyBorder="1" applyAlignment="1">
      <alignment horizontal="center"/>
    </xf>
    <xf numFmtId="14" fontId="9" fillId="0" borderId="3" xfId="0" applyNumberFormat="1" applyFont="1" applyBorder="1" applyAlignment="1">
      <alignment horizontal="center"/>
    </xf>
    <xf numFmtId="0" fontId="9" fillId="0" borderId="10" xfId="0" applyFont="1" applyBorder="1" applyAlignment="1">
      <alignment horizontal="center"/>
    </xf>
    <xf numFmtId="0" fontId="9" fillId="0" borderId="0" xfId="0" applyFont="1" applyAlignment="1">
      <alignment horizontal="center"/>
    </xf>
    <xf numFmtId="0" fontId="11" fillId="3" borderId="0" xfId="0" applyFont="1" applyFill="1"/>
    <xf numFmtId="0" fontId="0" fillId="3" borderId="0" xfId="0" applyFill="1"/>
    <xf numFmtId="0" fontId="0" fillId="3" borderId="0" xfId="0" applyFill="1" applyBorder="1"/>
    <xf numFmtId="0" fontId="2" fillId="3" borderId="0" xfId="0" applyFont="1" applyFill="1"/>
    <xf numFmtId="0" fontId="0" fillId="3" borderId="3" xfId="0" applyFill="1" applyBorder="1"/>
    <xf numFmtId="0" fontId="3" fillId="3" borderId="5" xfId="0" applyFont="1" applyFill="1" applyBorder="1" applyAlignment="1"/>
    <xf numFmtId="0" fontId="6" fillId="3" borderId="8" xfId="0" applyFont="1" applyFill="1" applyBorder="1" applyAlignment="1">
      <alignment horizontal="center"/>
    </xf>
    <xf numFmtId="4" fontId="2" fillId="3" borderId="6" xfId="0" applyNumberFormat="1" applyFont="1" applyFill="1" applyBorder="1"/>
    <xf numFmtId="4" fontId="0" fillId="3" borderId="6" xfId="0" applyNumberFormat="1" applyFill="1" applyBorder="1"/>
    <xf numFmtId="0" fontId="6" fillId="3" borderId="9" xfId="0" applyFont="1" applyFill="1" applyBorder="1" applyAlignment="1">
      <alignment horizontal="center"/>
    </xf>
    <xf numFmtId="0" fontId="2" fillId="3" borderId="2" xfId="0" applyFont="1" applyFill="1" applyBorder="1" applyAlignment="1"/>
    <xf numFmtId="0" fontId="6" fillId="3" borderId="3" xfId="0" applyFont="1" applyFill="1" applyBorder="1"/>
    <xf numFmtId="0" fontId="2" fillId="3" borderId="5" xfId="0" applyFont="1" applyFill="1" applyBorder="1"/>
    <xf numFmtId="0" fontId="6" fillId="3" borderId="2" xfId="0" applyFont="1" applyFill="1" applyBorder="1"/>
    <xf numFmtId="0" fontId="2" fillId="3" borderId="5" xfId="0" applyFont="1" applyFill="1" applyBorder="1" applyAlignment="1">
      <alignment wrapText="1"/>
    </xf>
    <xf numFmtId="0" fontId="2" fillId="3" borderId="3" xfId="0" applyFont="1" applyFill="1" applyBorder="1"/>
    <xf numFmtId="0" fontId="6" fillId="3" borderId="3" xfId="0" applyFont="1" applyFill="1" applyBorder="1" applyAlignment="1"/>
    <xf numFmtId="0" fontId="0" fillId="3" borderId="3" xfId="0" applyFill="1" applyBorder="1" applyAlignment="1">
      <alignment wrapText="1"/>
    </xf>
    <xf numFmtId="0" fontId="3" fillId="3" borderId="7" xfId="0" applyFont="1" applyFill="1" applyBorder="1" applyAlignment="1"/>
    <xf numFmtId="4" fontId="2" fillId="3" borderId="12" xfId="0" applyNumberFormat="1" applyFont="1" applyFill="1" applyBorder="1" applyAlignment="1">
      <alignment horizontal="right"/>
    </xf>
    <xf numFmtId="0" fontId="2" fillId="3" borderId="13" xfId="0" applyFont="1" applyFill="1" applyBorder="1" applyAlignment="1">
      <alignment horizontal="center"/>
    </xf>
    <xf numFmtId="0" fontId="5" fillId="3" borderId="3" xfId="0" applyFont="1" applyFill="1" applyBorder="1" applyAlignment="1">
      <alignment wrapText="1"/>
    </xf>
    <xf numFmtId="0" fontId="2" fillId="3" borderId="1" xfId="0" applyFont="1" applyFill="1" applyBorder="1" applyAlignment="1">
      <alignment horizontal="center"/>
    </xf>
    <xf numFmtId="0" fontId="2" fillId="3" borderId="8" xfId="0" applyFont="1" applyFill="1" applyBorder="1" applyAlignment="1">
      <alignment horizontal="center"/>
    </xf>
    <xf numFmtId="0" fontId="2" fillId="3" borderId="3" xfId="0" applyFont="1" applyFill="1" applyBorder="1" applyAlignment="1">
      <alignment wrapText="1"/>
    </xf>
    <xf numFmtId="0" fontId="2" fillId="3" borderId="7" xfId="0" applyFont="1" applyFill="1" applyBorder="1" applyAlignment="1">
      <alignment horizontal="center"/>
    </xf>
    <xf numFmtId="0" fontId="5" fillId="3" borderId="5" xfId="0" applyFont="1" applyFill="1" applyBorder="1" applyAlignment="1">
      <alignment wrapText="1"/>
    </xf>
    <xf numFmtId="0" fontId="2" fillId="3" borderId="9" xfId="0" applyFont="1" applyFill="1" applyBorder="1" applyAlignment="1">
      <alignment horizontal="center"/>
    </xf>
    <xf numFmtId="0" fontId="10" fillId="3" borderId="0" xfId="0" applyFont="1" applyFill="1"/>
    <xf numFmtId="0" fontId="2" fillId="3" borderId="2" xfId="0" applyFont="1" applyFill="1" applyBorder="1"/>
    <xf numFmtId="0" fontId="3" fillId="3" borderId="2" xfId="0" applyFont="1" applyFill="1" applyBorder="1"/>
    <xf numFmtId="0" fontId="10" fillId="3" borderId="0" xfId="0" applyFont="1" applyFill="1" applyBorder="1" applyAlignment="1"/>
    <xf numFmtId="0" fontId="2" fillId="3" borderId="5" xfId="0" applyFont="1" applyFill="1" applyBorder="1" applyAlignment="1">
      <alignment horizontal="center"/>
    </xf>
    <xf numFmtId="4" fontId="0" fillId="3" borderId="14" xfId="0" applyNumberFormat="1" applyFill="1" applyBorder="1" applyAlignment="1">
      <alignment horizontal="right"/>
    </xf>
    <xf numFmtId="0" fontId="2" fillId="3" borderId="3" xfId="0" applyFont="1" applyFill="1" applyBorder="1" applyAlignment="1">
      <alignment horizontal="center"/>
    </xf>
    <xf numFmtId="0" fontId="9" fillId="3" borderId="5" xfId="0" applyFont="1" applyFill="1" applyBorder="1" applyAlignment="1">
      <alignment horizontal="center"/>
    </xf>
    <xf numFmtId="4" fontId="9" fillId="3" borderId="6" xfId="0" applyNumberFormat="1" applyFont="1" applyFill="1" applyBorder="1" applyAlignment="1">
      <alignment horizontal="right"/>
    </xf>
    <xf numFmtId="0" fontId="9" fillId="3" borderId="0" xfId="0" applyFont="1" applyFill="1"/>
    <xf numFmtId="0" fontId="9" fillId="3" borderId="3" xfId="0" applyFont="1" applyFill="1" applyBorder="1" applyAlignment="1">
      <alignment horizontal="center"/>
    </xf>
    <xf numFmtId="0" fontId="9" fillId="0" borderId="5" xfId="0" applyFont="1" applyFill="1" applyBorder="1" applyAlignment="1">
      <alignment wrapText="1"/>
    </xf>
    <xf numFmtId="0" fontId="9" fillId="0" borderId="5" xfId="0" applyFont="1" applyFill="1" applyBorder="1" applyAlignment="1">
      <alignment horizontal="center"/>
    </xf>
    <xf numFmtId="4" fontId="9" fillId="0" borderId="6" xfId="0" applyNumberFormat="1" applyFont="1" applyFill="1" applyBorder="1" applyAlignment="1">
      <alignment horizontal="right"/>
    </xf>
    <xf numFmtId="0" fontId="9" fillId="0" borderId="3" xfId="0" applyFont="1" applyFill="1" applyBorder="1"/>
    <xf numFmtId="0" fontId="9" fillId="0" borderId="3" xfId="0" applyFont="1" applyFill="1" applyBorder="1" applyAlignment="1">
      <alignment horizontal="center"/>
    </xf>
    <xf numFmtId="0" fontId="9" fillId="3" borderId="2" xfId="0" applyFont="1" applyFill="1" applyBorder="1" applyAlignment="1"/>
    <xf numFmtId="0" fontId="9" fillId="3" borderId="3" xfId="0" applyFont="1" applyFill="1" applyBorder="1" applyAlignment="1"/>
    <xf numFmtId="0" fontId="9" fillId="0" borderId="2" xfId="0" applyFont="1" applyFill="1" applyBorder="1" applyAlignment="1"/>
    <xf numFmtId="0" fontId="3" fillId="0" borderId="5" xfId="0" applyFont="1" applyFill="1" applyBorder="1"/>
    <xf numFmtId="0" fontId="9" fillId="0" borderId="2" xfId="0" applyFont="1" applyFill="1" applyBorder="1" applyAlignment="1">
      <alignment horizontal="center"/>
    </xf>
    <xf numFmtId="0" fontId="3" fillId="0" borderId="3" xfId="0" applyFont="1" applyFill="1" applyBorder="1"/>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0" borderId="7" xfId="0" applyFont="1" applyFill="1" applyBorder="1" applyAlignment="1">
      <alignment horizontal="center"/>
    </xf>
    <xf numFmtId="0" fontId="9" fillId="0" borderId="9" xfId="0" applyFont="1" applyFill="1" applyBorder="1" applyAlignment="1">
      <alignment horizontal="center"/>
    </xf>
    <xf numFmtId="0" fontId="9" fillId="0" borderId="3" xfId="0" applyFont="1" applyFill="1" applyBorder="1" applyAlignment="1"/>
    <xf numFmtId="0" fontId="5" fillId="3" borderId="2" xfId="0" applyFont="1" applyFill="1" applyBorder="1" applyAlignment="1">
      <alignment horizontal="left"/>
    </xf>
    <xf numFmtId="0" fontId="9" fillId="0" borderId="0" xfId="0" applyFont="1" applyBorder="1"/>
    <xf numFmtId="0" fontId="9" fillId="3" borderId="3" xfId="0" applyFont="1" applyFill="1" applyBorder="1"/>
    <xf numFmtId="0" fontId="9" fillId="3" borderId="5" xfId="0" applyFont="1" applyFill="1" applyBorder="1" applyAlignment="1"/>
    <xf numFmtId="2" fontId="9" fillId="3" borderId="6" xfId="0" applyNumberFormat="1" applyFont="1" applyFill="1" applyBorder="1" applyAlignment="1">
      <alignment horizontal="right"/>
    </xf>
    <xf numFmtId="0" fontId="9" fillId="3" borderId="2" xfId="0" applyFont="1" applyFill="1" applyBorder="1" applyAlignment="1">
      <alignment horizontal="center"/>
    </xf>
    <xf numFmtId="0" fontId="3" fillId="3" borderId="2" xfId="0" applyFont="1" applyFill="1" applyBorder="1" applyAlignment="1">
      <alignment wrapText="1"/>
    </xf>
    <xf numFmtId="0" fontId="9" fillId="0" borderId="5" xfId="0" applyFont="1" applyFill="1" applyBorder="1" applyAlignment="1"/>
    <xf numFmtId="0" fontId="7" fillId="3" borderId="3" xfId="0" applyFont="1" applyFill="1" applyBorder="1"/>
    <xf numFmtId="0" fontId="6" fillId="3" borderId="5" xfId="0" applyFont="1" applyFill="1" applyBorder="1" applyAlignment="1">
      <alignment horizontal="left" wrapText="1"/>
    </xf>
    <xf numFmtId="0" fontId="9" fillId="3" borderId="2" xfId="0" applyFont="1" applyFill="1" applyBorder="1" applyAlignment="1">
      <alignment wrapText="1"/>
    </xf>
    <xf numFmtId="0" fontId="6" fillId="3" borderId="0" xfId="0" applyFont="1" applyFill="1"/>
    <xf numFmtId="0" fontId="9" fillId="3" borderId="5" xfId="0" applyFont="1" applyFill="1" applyBorder="1"/>
    <xf numFmtId="0" fontId="9" fillId="3" borderId="2" xfId="0" applyFont="1" applyFill="1" applyBorder="1"/>
    <xf numFmtId="0" fontId="9" fillId="3" borderId="3" xfId="0" applyFont="1" applyFill="1" applyBorder="1" applyAlignment="1">
      <alignment wrapText="1"/>
    </xf>
    <xf numFmtId="0" fontId="9" fillId="3" borderId="5" xfId="0" applyFont="1" applyFill="1" applyBorder="1" applyAlignment="1">
      <alignment wrapText="1"/>
    </xf>
    <xf numFmtId="0" fontId="9" fillId="3" borderId="0" xfId="0" applyFont="1" applyFill="1" applyBorder="1"/>
    <xf numFmtId="0" fontId="12" fillId="3" borderId="0" xfId="0" applyFont="1" applyFill="1"/>
    <xf numFmtId="0" fontId="10" fillId="4" borderId="0" xfId="0" applyFont="1" applyFill="1"/>
    <xf numFmtId="0" fontId="9" fillId="3" borderId="9" xfId="0" applyFont="1" applyFill="1" applyBorder="1" applyAlignment="1"/>
    <xf numFmtId="0" fontId="3" fillId="3" borderId="5" xfId="0" applyFont="1" applyFill="1" applyBorder="1"/>
    <xf numFmtId="0" fontId="12" fillId="3" borderId="0" xfId="0" applyFont="1" applyFill="1" applyBorder="1" applyAlignment="1"/>
    <xf numFmtId="0" fontId="3" fillId="3" borderId="3" xfId="0" applyFont="1" applyFill="1" applyBorder="1"/>
    <xf numFmtId="0" fontId="3" fillId="3" borderId="3" xfId="0" applyFont="1" applyFill="1" applyBorder="1" applyAlignment="1"/>
    <xf numFmtId="0" fontId="9" fillId="0" borderId="8" xfId="0" applyFont="1" applyFill="1" applyBorder="1" applyAlignment="1">
      <alignment horizontal="center"/>
    </xf>
    <xf numFmtId="0" fontId="9" fillId="0" borderId="5" xfId="0" applyFont="1" applyBorder="1" applyAlignment="1">
      <alignment horizontal="left"/>
    </xf>
    <xf numFmtId="0" fontId="9" fillId="0" borderId="2" xfId="0" applyFont="1" applyBorder="1"/>
    <xf numFmtId="0" fontId="9" fillId="0" borderId="3" xfId="0" applyFont="1" applyBorder="1"/>
    <xf numFmtId="0" fontId="0" fillId="0" borderId="0" xfId="0" applyAlignment="1">
      <alignment horizontal="left"/>
    </xf>
    <xf numFmtId="0" fontId="8" fillId="0" borderId="2" xfId="0" applyFont="1" applyFill="1" applyBorder="1" applyAlignment="1">
      <alignment horizontal="left"/>
    </xf>
    <xf numFmtId="0" fontId="9" fillId="0" borderId="0" xfId="0" applyFont="1" applyFill="1"/>
    <xf numFmtId="0" fontId="6" fillId="0" borderId="0" xfId="0" applyFont="1" applyFill="1"/>
    <xf numFmtId="0" fontId="11" fillId="0" borderId="0" xfId="0" applyFont="1" applyFill="1"/>
    <xf numFmtId="4" fontId="0" fillId="0" borderId="14" xfId="0" applyNumberFormat="1" applyFill="1" applyBorder="1" applyAlignment="1">
      <alignment horizontal="right"/>
    </xf>
    <xf numFmtId="0" fontId="10" fillId="0" borderId="0" xfId="0" applyFont="1" applyFill="1"/>
    <xf numFmtId="0" fontId="2" fillId="0" borderId="8" xfId="0" applyFont="1" applyFill="1" applyBorder="1"/>
    <xf numFmtId="0" fontId="2" fillId="0" borderId="9" xfId="0" applyFont="1" applyFill="1" applyBorder="1"/>
    <xf numFmtId="0" fontId="6" fillId="0" borderId="5" xfId="0" applyFont="1" applyFill="1" applyBorder="1" applyAlignment="1"/>
    <xf numFmtId="0" fontId="6" fillId="0" borderId="3" xfId="0" applyFont="1" applyFill="1" applyBorder="1" applyAlignment="1"/>
    <xf numFmtId="0" fontId="2" fillId="0" borderId="7" xfId="0" applyFont="1" applyFill="1" applyBorder="1"/>
    <xf numFmtId="0" fontId="9" fillId="0" borderId="5" xfId="0" applyFont="1" applyBorder="1" applyAlignment="1">
      <alignment horizontal="center" vertical="top"/>
    </xf>
    <xf numFmtId="0" fontId="9" fillId="0" borderId="7" xfId="0" applyFont="1" applyBorder="1" applyAlignment="1">
      <alignment horizontal="center" vertical="top"/>
    </xf>
    <xf numFmtId="0" fontId="9" fillId="0" borderId="2" xfId="0" applyFont="1" applyBorder="1" applyAlignment="1">
      <alignment horizontal="center" vertical="top"/>
    </xf>
    <xf numFmtId="4" fontId="13" fillId="3" borderId="6" xfId="0" applyNumberFormat="1" applyFont="1" applyFill="1" applyBorder="1" applyAlignment="1">
      <alignment horizontal="right"/>
    </xf>
    <xf numFmtId="0" fontId="9" fillId="0" borderId="0" xfId="0" applyFont="1" applyFill="1" applyBorder="1"/>
    <xf numFmtId="0" fontId="9" fillId="0" borderId="6" xfId="0" applyFont="1" applyBorder="1" applyAlignment="1">
      <alignment horizontal="center"/>
    </xf>
    <xf numFmtId="0" fontId="9" fillId="0" borderId="5" xfId="0" applyFont="1" applyBorder="1" applyAlignment="1">
      <alignment horizontal="center"/>
    </xf>
    <xf numFmtId="0" fontId="9" fillId="0" borderId="3" xfId="0" applyFont="1" applyBorder="1" applyAlignment="1">
      <alignment horizontal="center"/>
    </xf>
    <xf numFmtId="0" fontId="0" fillId="0" borderId="5" xfId="0" applyFill="1" applyBorder="1" applyAlignment="1">
      <alignment horizontal="center"/>
    </xf>
    <xf numFmtId="0" fontId="0" fillId="0" borderId="3" xfId="0" applyFill="1" applyBorder="1" applyAlignment="1">
      <alignment horizontal="center"/>
    </xf>
    <xf numFmtId="4" fontId="13" fillId="0" borderId="6" xfId="0" applyNumberFormat="1" applyFont="1" applyFill="1" applyBorder="1" applyAlignment="1">
      <alignment horizontal="right"/>
    </xf>
    <xf numFmtId="0" fontId="9" fillId="0" borderId="3" xfId="0" applyFont="1" applyFill="1" applyBorder="1" applyAlignment="1">
      <alignment wrapText="1"/>
    </xf>
    <xf numFmtId="0" fontId="9" fillId="0" borderId="0" xfId="0" applyFont="1" applyFill="1" applyBorder="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4" fillId="2" borderId="2" xfId="0" applyFont="1" applyFill="1" applyBorder="1"/>
    <xf numFmtId="0" fontId="0" fillId="2" borderId="15" xfId="0" applyFill="1" applyBorder="1" applyAlignment="1">
      <alignment horizontal="center"/>
    </xf>
    <xf numFmtId="4" fontId="6"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4" fontId="11" fillId="3" borderId="6" xfId="0" applyNumberFormat="1" applyFont="1" applyFill="1" applyBorder="1" applyAlignment="1">
      <alignment horizontal="right"/>
    </xf>
    <xf numFmtId="4" fontId="12" fillId="3" borderId="6" xfId="0" applyNumberFormat="1" applyFont="1" applyFill="1" applyBorder="1" applyAlignment="1">
      <alignment horizontal="right"/>
    </xf>
    <xf numFmtId="0" fontId="1" fillId="3" borderId="5" xfId="0" applyFont="1" applyFill="1" applyBorder="1"/>
    <xf numFmtId="0" fontId="1" fillId="3" borderId="5" xfId="0" applyFont="1" applyFill="1" applyBorder="1" applyAlignment="1">
      <alignment horizontal="center"/>
    </xf>
    <xf numFmtId="4" fontId="1" fillId="3" borderId="6" xfId="0" applyNumberFormat="1" applyFont="1" applyFill="1" applyBorder="1" applyAlignment="1">
      <alignment horizontal="right"/>
    </xf>
    <xf numFmtId="0" fontId="1" fillId="3" borderId="0" xfId="0" applyFont="1" applyFill="1"/>
    <xf numFmtId="0" fontId="1" fillId="3" borderId="3" xfId="0" applyFont="1" applyFill="1" applyBorder="1"/>
    <xf numFmtId="0" fontId="1" fillId="3" borderId="3" xfId="0" applyFont="1" applyFill="1" applyBorder="1" applyAlignment="1">
      <alignment horizontal="center"/>
    </xf>
    <xf numFmtId="0" fontId="14" fillId="0" borderId="5" xfId="0" applyFont="1" applyFill="1" applyBorder="1"/>
    <xf numFmtId="0" fontId="14" fillId="0" borderId="5" xfId="0" applyFont="1" applyFill="1" applyBorder="1" applyAlignment="1">
      <alignment wrapText="1"/>
    </xf>
    <xf numFmtId="0" fontId="10" fillId="3" borderId="5" xfId="0" applyFont="1" applyFill="1" applyBorder="1" applyAlignment="1">
      <alignment wrapText="1"/>
    </xf>
    <xf numFmtId="4" fontId="10" fillId="3" borderId="6" xfId="0" applyNumberFormat="1" applyFont="1" applyFill="1" applyBorder="1" applyAlignment="1">
      <alignment horizontal="right"/>
    </xf>
    <xf numFmtId="0" fontId="2" fillId="0" borderId="0" xfId="0" applyFont="1" applyFill="1"/>
    <xf numFmtId="0" fontId="10" fillId="0" borderId="5" xfId="0" applyFont="1" applyFill="1" applyBorder="1" applyAlignment="1"/>
    <xf numFmtId="0" fontId="11" fillId="3" borderId="5" xfId="0" applyFont="1" applyFill="1" applyBorder="1" applyAlignment="1">
      <alignment wrapText="1"/>
    </xf>
    <xf numFmtId="0" fontId="11" fillId="3" borderId="5" xfId="0" applyFont="1" applyFill="1" applyBorder="1" applyAlignment="1">
      <alignment horizontal="center"/>
    </xf>
    <xf numFmtId="0" fontId="11" fillId="3" borderId="3" xfId="0" applyFont="1" applyFill="1" applyBorder="1"/>
    <xf numFmtId="0" fontId="11" fillId="3" borderId="3" xfId="0" applyFont="1" applyFill="1" applyBorder="1" applyAlignment="1">
      <alignment horizontal="center"/>
    </xf>
    <xf numFmtId="0" fontId="1" fillId="0" borderId="2" xfId="0" applyFont="1" applyFill="1" applyBorder="1" applyAlignment="1">
      <alignment wrapText="1"/>
    </xf>
    <xf numFmtId="0" fontId="14" fillId="0" borderId="2" xfId="0" applyFont="1" applyFill="1" applyBorder="1" applyAlignment="1">
      <alignment wrapText="1"/>
    </xf>
    <xf numFmtId="0" fontId="1" fillId="0" borderId="3" xfId="0" applyFont="1" applyFill="1" applyBorder="1" applyAlignment="1">
      <alignment wrapText="1"/>
    </xf>
    <xf numFmtId="0" fontId="14" fillId="0" borderId="3" xfId="0" applyFont="1" applyFill="1" applyBorder="1" applyAlignment="1">
      <alignment wrapText="1"/>
    </xf>
    <xf numFmtId="0" fontId="2" fillId="3" borderId="2" xfId="0" applyFont="1" applyFill="1" applyBorder="1" applyAlignment="1">
      <alignment horizontal="center"/>
    </xf>
    <xf numFmtId="0" fontId="15" fillId="0" borderId="5" xfId="0" applyFont="1" applyFill="1" applyBorder="1"/>
    <xf numFmtId="0" fontId="12" fillId="0" borderId="0" xfId="0" applyFont="1" applyFill="1" applyBorder="1"/>
    <xf numFmtId="0" fontId="12" fillId="0" borderId="0" xfId="0" applyFont="1" applyFill="1"/>
    <xf numFmtId="0" fontId="10" fillId="0" borderId="0" xfId="0" applyFont="1" applyFill="1" applyBorder="1"/>
    <xf numFmtId="0" fontId="11" fillId="0" borderId="5" xfId="0" applyFont="1" applyFill="1" applyBorder="1" applyAlignment="1">
      <alignment wrapText="1"/>
    </xf>
    <xf numFmtId="0" fontId="11" fillId="0" borderId="5" xfId="0" applyFont="1" applyFill="1" applyBorder="1" applyAlignment="1">
      <alignment horizontal="center"/>
    </xf>
    <xf numFmtId="4" fontId="11" fillId="0" borderId="6" xfId="0" applyNumberFormat="1" applyFont="1" applyFill="1" applyBorder="1" applyAlignment="1">
      <alignment horizontal="right"/>
    </xf>
    <xf numFmtId="0" fontId="11" fillId="0" borderId="3" xfId="0" applyFont="1" applyFill="1" applyBorder="1" applyAlignment="1">
      <alignment wrapText="1"/>
    </xf>
    <xf numFmtId="0" fontId="11" fillId="0" borderId="3" xfId="0" applyFont="1" applyFill="1" applyBorder="1" applyAlignment="1">
      <alignment horizontal="center"/>
    </xf>
    <xf numFmtId="0" fontId="10" fillId="3" borderId="5" xfId="0" applyFont="1" applyFill="1" applyBorder="1" applyAlignment="1">
      <alignment horizontal="center"/>
    </xf>
    <xf numFmtId="0" fontId="10" fillId="3" borderId="3" xfId="0" applyFont="1" applyFill="1" applyBorder="1" applyAlignment="1">
      <alignment horizontal="center"/>
    </xf>
    <xf numFmtId="0" fontId="11" fillId="0" borderId="0" xfId="0" applyFont="1" applyFill="1" applyBorder="1"/>
    <xf numFmtId="0" fontId="6" fillId="3" borderId="5" xfId="0" applyFont="1" applyFill="1" applyBorder="1" applyAlignment="1">
      <alignment vertical="top"/>
    </xf>
    <xf numFmtId="0" fontId="7" fillId="0" borderId="2" xfId="0" applyFont="1" applyFill="1" applyBorder="1" applyAlignment="1">
      <alignment wrapText="1"/>
    </xf>
    <xf numFmtId="4" fontId="6" fillId="0" borderId="6" xfId="0" applyNumberFormat="1" applyFont="1" applyFill="1" applyBorder="1"/>
    <xf numFmtId="0" fontId="10" fillId="3" borderId="13" xfId="0" applyFont="1" applyFill="1" applyBorder="1" applyAlignment="1">
      <alignment horizontal="center"/>
    </xf>
    <xf numFmtId="0" fontId="16" fillId="3" borderId="3" xfId="0" applyFont="1" applyFill="1" applyBorder="1" applyAlignment="1">
      <alignment wrapText="1"/>
    </xf>
    <xf numFmtId="0" fontId="10" fillId="3" borderId="1" xfId="0" applyFont="1" applyFill="1" applyBorder="1" applyAlignment="1">
      <alignment horizontal="center"/>
    </xf>
    <xf numFmtId="0" fontId="17" fillId="3" borderId="5" xfId="0" applyFont="1" applyFill="1" applyBorder="1" applyAlignment="1">
      <alignment wrapText="1"/>
    </xf>
    <xf numFmtId="0" fontId="17" fillId="3" borderId="5" xfId="0" applyFont="1" applyFill="1" applyBorder="1" applyAlignment="1">
      <alignment horizontal="center"/>
    </xf>
    <xf numFmtId="4" fontId="17" fillId="3" borderId="6" xfId="0" applyNumberFormat="1" applyFont="1" applyFill="1" applyBorder="1" applyAlignment="1">
      <alignment horizontal="right"/>
    </xf>
    <xf numFmtId="0" fontId="17" fillId="3" borderId="0" xfId="0" applyFont="1" applyFill="1"/>
    <xf numFmtId="0" fontId="17" fillId="3" borderId="3" xfId="0" applyFont="1" applyFill="1" applyBorder="1" applyAlignment="1">
      <alignment wrapText="1"/>
    </xf>
    <xf numFmtId="0" fontId="17" fillId="3" borderId="3" xfId="0" applyFont="1" applyFill="1" applyBorder="1" applyAlignment="1">
      <alignment horizontal="center"/>
    </xf>
    <xf numFmtId="0" fontId="17" fillId="3" borderId="5" xfId="0" applyFont="1" applyFill="1" applyBorder="1" applyAlignment="1">
      <alignment horizontal="left" wrapText="1"/>
    </xf>
    <xf numFmtId="4" fontId="17" fillId="3" borderId="6" xfId="0" applyNumberFormat="1" applyFont="1" applyFill="1" applyBorder="1"/>
    <xf numFmtId="0" fontId="17" fillId="3" borderId="9" xfId="0" applyFont="1" applyFill="1" applyBorder="1" applyAlignment="1">
      <alignment horizontal="center"/>
    </xf>
    <xf numFmtId="0" fontId="17" fillId="3" borderId="2" xfId="0" applyFont="1" applyFill="1" applyBorder="1" applyAlignment="1">
      <alignment horizontal="center"/>
    </xf>
    <xf numFmtId="0" fontId="6" fillId="0" borderId="6" xfId="0" applyFont="1" applyFill="1" applyBorder="1" applyAlignment="1">
      <alignment wrapText="1"/>
    </xf>
    <xf numFmtId="0" fontId="1" fillId="3" borderId="0" xfId="0" applyFont="1" applyFill="1" applyBorder="1"/>
    <xf numFmtId="0" fontId="1" fillId="0" borderId="2" xfId="0" applyFont="1" applyFill="1" applyBorder="1"/>
    <xf numFmtId="0" fontId="6" fillId="3" borderId="0" xfId="0" applyFont="1" applyFill="1" applyBorder="1"/>
    <xf numFmtId="0" fontId="6" fillId="0" borderId="5" xfId="0" applyFont="1" applyFill="1" applyBorder="1" applyAlignment="1">
      <alignment horizontal="left" wrapText="1"/>
    </xf>
    <xf numFmtId="4" fontId="6" fillId="3" borderId="0" xfId="0" applyNumberFormat="1" applyFont="1" applyFill="1" applyBorder="1" applyAlignment="1">
      <alignment horizontal="right"/>
    </xf>
    <xf numFmtId="0" fontId="6" fillId="0" borderId="0" xfId="0" applyFont="1" applyFill="1" applyBorder="1"/>
    <xf numFmtId="0" fontId="17" fillId="3" borderId="0" xfId="0" applyFont="1" applyFill="1" applyBorder="1"/>
    <xf numFmtId="0" fontId="8" fillId="3" borderId="5" xfId="0" applyFont="1" applyFill="1" applyBorder="1"/>
    <xf numFmtId="0" fontId="1" fillId="3" borderId="2" xfId="0" applyFont="1" applyFill="1" applyBorder="1" applyAlignment="1">
      <alignment horizontal="center"/>
    </xf>
    <xf numFmtId="0" fontId="8" fillId="3" borderId="3" xfId="0" applyFont="1" applyFill="1" applyBorder="1"/>
    <xf numFmtId="0" fontId="1" fillId="3" borderId="2" xfId="0" applyFont="1" applyFill="1" applyBorder="1" applyAlignment="1">
      <alignment wrapText="1"/>
    </xf>
    <xf numFmtId="0" fontId="1" fillId="0" borderId="8" xfId="0" applyFont="1" applyFill="1" applyBorder="1" applyAlignment="1">
      <alignment horizontal="center"/>
    </xf>
    <xf numFmtId="4" fontId="1" fillId="0" borderId="6" xfId="0" applyNumberFormat="1" applyFont="1" applyFill="1" applyBorder="1" applyAlignment="1">
      <alignment horizontal="right"/>
    </xf>
    <xf numFmtId="0" fontId="1" fillId="0" borderId="9" xfId="0" applyFont="1" applyFill="1" applyBorder="1" applyAlignment="1">
      <alignment horizontal="center"/>
    </xf>
    <xf numFmtId="0" fontId="8" fillId="0" borderId="5" xfId="0" applyFont="1" applyFill="1" applyBorder="1" applyAlignment="1"/>
    <xf numFmtId="0" fontId="1" fillId="0" borderId="3" xfId="0" applyFont="1" applyFill="1" applyBorder="1" applyAlignment="1"/>
    <xf numFmtId="0" fontId="16" fillId="3" borderId="2" xfId="0" applyFont="1" applyFill="1" applyBorder="1"/>
    <xf numFmtId="0" fontId="16" fillId="3" borderId="3" xfId="0" applyFont="1" applyFill="1" applyBorder="1"/>
    <xf numFmtId="0" fontId="16" fillId="3" borderId="5" xfId="0" applyFont="1" applyFill="1" applyBorder="1"/>
    <xf numFmtId="0" fontId="15" fillId="0" borderId="2" xfId="0" applyFont="1" applyFill="1" applyBorder="1"/>
    <xf numFmtId="0" fontId="12" fillId="3" borderId="2" xfId="0" applyFont="1" applyFill="1" applyBorder="1" applyAlignment="1">
      <alignment horizontal="center"/>
    </xf>
    <xf numFmtId="0" fontId="12" fillId="3" borderId="3" xfId="0" applyFont="1" applyFill="1" applyBorder="1" applyAlignment="1">
      <alignment horizontal="center"/>
    </xf>
    <xf numFmtId="0" fontId="15" fillId="0" borderId="2" xfId="0" applyFont="1" applyFill="1" applyBorder="1" applyAlignment="1">
      <alignment wrapText="1"/>
    </xf>
    <xf numFmtId="4" fontId="9" fillId="0" borderId="14" xfId="0" applyNumberFormat="1" applyFont="1" applyFill="1" applyBorder="1" applyAlignment="1">
      <alignment horizontal="right"/>
    </xf>
    <xf numFmtId="4" fontId="9" fillId="3" borderId="14" xfId="0" applyNumberFormat="1" applyFont="1" applyFill="1" applyBorder="1" applyAlignment="1">
      <alignment horizontal="right"/>
    </xf>
    <xf numFmtId="0" fontId="12" fillId="3" borderId="5" xfId="0" applyFont="1" applyFill="1" applyBorder="1" applyAlignment="1"/>
    <xf numFmtId="0" fontId="18" fillId="3" borderId="2" xfId="0" applyFont="1" applyFill="1" applyBorder="1" applyAlignment="1">
      <alignment wrapText="1"/>
    </xf>
    <xf numFmtId="0" fontId="1" fillId="0" borderId="5" xfId="0" applyFont="1" applyFill="1" applyBorder="1" applyAlignment="1">
      <alignment horizontal="center"/>
    </xf>
    <xf numFmtId="0" fontId="1" fillId="0" borderId="3" xfId="0" applyFont="1" applyFill="1" applyBorder="1" applyAlignment="1">
      <alignment horizontal="center"/>
    </xf>
    <xf numFmtId="4" fontId="6" fillId="0" borderId="14" xfId="0" applyNumberFormat="1" applyFont="1" applyFill="1" applyBorder="1" applyAlignment="1">
      <alignment horizontal="right"/>
    </xf>
    <xf numFmtId="4" fontId="0" fillId="0" borderId="12" xfId="0" applyNumberFormat="1" applyFill="1" applyBorder="1" applyAlignment="1">
      <alignment horizontal="right"/>
    </xf>
    <xf numFmtId="0" fontId="6" fillId="0" borderId="7" xfId="0" applyFont="1" applyFill="1" applyBorder="1"/>
    <xf numFmtId="0" fontId="9" fillId="0" borderId="8" xfId="0" applyFont="1" applyFill="1" applyBorder="1" applyAlignment="1">
      <alignment wrapText="1"/>
    </xf>
    <xf numFmtId="0" fontId="8" fillId="0" borderId="8" xfId="0" applyFont="1" applyFill="1" applyBorder="1"/>
    <xf numFmtId="0" fontId="5" fillId="0" borderId="8" xfId="0" applyFont="1" applyFill="1" applyBorder="1" applyAlignment="1">
      <alignment horizontal="left"/>
    </xf>
    <xf numFmtId="0" fontId="5" fillId="0" borderId="8" xfId="0" applyFont="1" applyFill="1" applyBorder="1"/>
    <xf numFmtId="0" fontId="3" fillId="0" borderId="7" xfId="0" applyFont="1" applyFill="1" applyBorder="1"/>
    <xf numFmtId="4" fontId="19" fillId="8" borderId="6" xfId="0" applyNumberFormat="1" applyFont="1" applyFill="1" applyBorder="1" applyAlignment="1">
      <alignment horizontal="right"/>
    </xf>
    <xf numFmtId="0" fontId="6" fillId="8" borderId="3" xfId="0" applyFont="1" applyFill="1" applyBorder="1" applyAlignment="1"/>
    <xf numFmtId="0" fontId="0" fillId="0" borderId="3" xfId="0" applyBorder="1" applyAlignment="1">
      <alignment vertical="top" wrapText="1"/>
    </xf>
    <xf numFmtId="4" fontId="6" fillId="8" borderId="6" xfId="0" applyNumberFormat="1" applyFont="1" applyFill="1" applyBorder="1" applyAlignment="1">
      <alignment horizontal="right"/>
    </xf>
    <xf numFmtId="0" fontId="20" fillId="3" borderId="5" xfId="0" applyFont="1" applyFill="1" applyBorder="1"/>
    <xf numFmtId="0" fontId="20" fillId="3" borderId="8" xfId="0" applyFont="1" applyFill="1" applyBorder="1" applyAlignment="1">
      <alignment horizontal="center"/>
    </xf>
    <xf numFmtId="4" fontId="20" fillId="3" borderId="6" xfId="0" applyNumberFormat="1" applyFont="1" applyFill="1" applyBorder="1" applyAlignment="1">
      <alignment horizontal="right"/>
    </xf>
    <xf numFmtId="0" fontId="20" fillId="3" borderId="0" xfId="0" applyFont="1" applyFill="1"/>
    <xf numFmtId="0" fontId="21" fillId="3" borderId="5" xfId="0" applyFont="1" applyFill="1" applyBorder="1"/>
    <xf numFmtId="0" fontId="21" fillId="3" borderId="8" xfId="0" applyFont="1" applyFill="1" applyBorder="1" applyAlignment="1">
      <alignment horizontal="center"/>
    </xf>
    <xf numFmtId="4" fontId="21" fillId="3" borderId="6" xfId="0" applyNumberFormat="1" applyFont="1" applyFill="1" applyBorder="1" applyAlignment="1">
      <alignment horizontal="right"/>
    </xf>
    <xf numFmtId="0" fontId="21" fillId="3" borderId="0" xfId="0" applyFont="1" applyFill="1"/>
    <xf numFmtId="0" fontId="22" fillId="0" borderId="5" xfId="0" applyFont="1" applyBorder="1"/>
    <xf numFmtId="0" fontId="2" fillId="0" borderId="0" xfId="0" applyFont="1" applyFill="1" applyBorder="1" applyAlignment="1">
      <alignment horizontal="center"/>
    </xf>
    <xf numFmtId="0" fontId="6"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xf numFmtId="0" fontId="6" fillId="3" borderId="5" xfId="0" applyFont="1" applyFill="1" applyBorder="1" applyAlignment="1">
      <alignment wrapText="1"/>
    </xf>
    <xf numFmtId="0" fontId="0" fillId="0" borderId="3" xfId="0" applyBorder="1" applyAlignment="1">
      <alignment horizontal="left" vertical="top" wrapText="1"/>
    </xf>
    <xf numFmtId="0" fontId="2" fillId="0" borderId="0" xfId="0" applyFont="1" applyAlignment="1">
      <alignment horizontal="center"/>
    </xf>
    <xf numFmtId="0" fontId="0" fillId="0" borderId="0" xfId="0" applyAlignment="1">
      <alignment horizontal="center"/>
    </xf>
    <xf numFmtId="0" fontId="6" fillId="3" borderId="5" xfId="0" applyFont="1" applyFill="1" applyBorder="1" applyAlignment="1">
      <alignment wrapText="1"/>
    </xf>
    <xf numFmtId="0" fontId="23" fillId="3" borderId="5" xfId="0" applyFont="1" applyFill="1" applyBorder="1" applyAlignment="1">
      <alignment wrapText="1"/>
    </xf>
    <xf numFmtId="0" fontId="23" fillId="3" borderId="5" xfId="0" applyFont="1" applyFill="1" applyBorder="1" applyAlignment="1">
      <alignment horizontal="center"/>
    </xf>
    <xf numFmtId="4" fontId="23" fillId="3" borderId="6" xfId="0" applyNumberFormat="1" applyFont="1" applyFill="1" applyBorder="1" applyAlignment="1">
      <alignment horizontal="right"/>
    </xf>
    <xf numFmtId="0" fontId="23" fillId="3" borderId="0" xfId="0" applyFont="1" applyFill="1" applyBorder="1"/>
    <xf numFmtId="0" fontId="23" fillId="3" borderId="0" xfId="0" applyFont="1" applyFill="1"/>
    <xf numFmtId="4" fontId="23" fillId="0" borderId="6" xfId="0" applyNumberFormat="1" applyFont="1" applyFill="1" applyBorder="1" applyAlignment="1">
      <alignment horizontal="right"/>
    </xf>
    <xf numFmtId="0" fontId="21" fillId="3" borderId="5" xfId="0" applyFont="1" applyFill="1" applyBorder="1" applyAlignment="1">
      <alignment horizontal="center"/>
    </xf>
    <xf numFmtId="4" fontId="21" fillId="0" borderId="6" xfId="0" applyNumberFormat="1" applyFont="1" applyFill="1" applyBorder="1" applyAlignment="1">
      <alignment horizontal="right"/>
    </xf>
    <xf numFmtId="4" fontId="23" fillId="0" borderId="6" xfId="0" applyNumberFormat="1" applyFont="1" applyFill="1" applyBorder="1"/>
    <xf numFmtId="0" fontId="23" fillId="0" borderId="5" xfId="0" applyFont="1" applyFill="1" applyBorder="1" applyAlignment="1">
      <alignment wrapText="1"/>
    </xf>
    <xf numFmtId="0" fontId="23" fillId="0" borderId="5" xfId="0" applyFont="1" applyFill="1" applyBorder="1" applyAlignment="1">
      <alignment horizontal="center"/>
    </xf>
    <xf numFmtId="0" fontId="23" fillId="0" borderId="0" xfId="0" applyFont="1" applyFill="1" applyBorder="1"/>
    <xf numFmtId="0" fontId="23" fillId="0" borderId="0" xfId="0" applyFont="1" applyFill="1"/>
    <xf numFmtId="0" fontId="21" fillId="0" borderId="5" xfId="0" applyFont="1" applyFill="1" applyBorder="1" applyAlignment="1">
      <alignment horizontal="center"/>
    </xf>
    <xf numFmtId="0" fontId="21" fillId="0" borderId="0" xfId="0" applyFont="1" applyFill="1"/>
    <xf numFmtId="0" fontId="21" fillId="0" borderId="3" xfId="0" applyFont="1" applyFill="1" applyBorder="1" applyAlignment="1">
      <alignment horizontal="center"/>
    </xf>
    <xf numFmtId="0" fontId="24" fillId="0" borderId="5" xfId="0" applyFont="1" applyBorder="1" applyAlignment="1">
      <alignment horizontal="justify"/>
    </xf>
    <xf numFmtId="0" fontId="21" fillId="3" borderId="2" xfId="0" applyFont="1" applyFill="1" applyBorder="1" applyAlignment="1">
      <alignment wrapText="1"/>
    </xf>
    <xf numFmtId="0" fontId="23" fillId="0" borderId="2" xfId="0" applyFont="1" applyFill="1" applyBorder="1" applyAlignment="1">
      <alignment wrapText="1"/>
    </xf>
    <xf numFmtId="0" fontId="25" fillId="3" borderId="5" xfId="0" applyFont="1" applyFill="1" applyBorder="1" applyAlignment="1">
      <alignment wrapText="1"/>
    </xf>
    <xf numFmtId="0" fontId="25" fillId="0" borderId="5" xfId="0" applyFont="1" applyFill="1" applyBorder="1" applyAlignment="1">
      <alignment horizontal="center"/>
    </xf>
    <xf numFmtId="4" fontId="25" fillId="0" borderId="6" xfId="0" applyNumberFormat="1" applyFont="1" applyFill="1" applyBorder="1" applyAlignment="1">
      <alignment horizontal="right"/>
    </xf>
    <xf numFmtId="0" fontId="25" fillId="0" borderId="0" xfId="0" applyFont="1" applyFill="1"/>
    <xf numFmtId="0" fontId="21" fillId="3" borderId="5" xfId="0" applyFont="1" applyFill="1" applyBorder="1" applyAlignment="1"/>
    <xf numFmtId="0" fontId="21" fillId="0" borderId="5" xfId="0" applyFont="1" applyFill="1" applyBorder="1" applyAlignment="1">
      <alignment wrapText="1"/>
    </xf>
    <xf numFmtId="0" fontId="21" fillId="0" borderId="8" xfId="0" applyFont="1" applyFill="1" applyBorder="1" applyAlignment="1">
      <alignment horizontal="center"/>
    </xf>
    <xf numFmtId="0" fontId="21" fillId="3" borderId="5" xfId="0" applyFont="1" applyFill="1" applyBorder="1" applyAlignment="1">
      <alignment wrapText="1"/>
    </xf>
    <xf numFmtId="0" fontId="23" fillId="3" borderId="5" xfId="0" applyFont="1" applyFill="1" applyBorder="1"/>
    <xf numFmtId="0" fontId="21" fillId="0" borderId="5" xfId="0" applyFont="1" applyFill="1" applyBorder="1"/>
    <xf numFmtId="0" fontId="21" fillId="3" borderId="3" xfId="0" applyFont="1" applyFill="1" applyBorder="1" applyAlignment="1">
      <alignment horizontal="center"/>
    </xf>
    <xf numFmtId="0" fontId="23" fillId="3" borderId="5" xfId="0" applyFont="1" applyFill="1" applyBorder="1" applyAlignment="1">
      <alignment horizontal="center" vertical="center"/>
    </xf>
    <xf numFmtId="0" fontId="26" fillId="0" borderId="5" xfId="0" applyFont="1" applyFill="1" applyBorder="1"/>
    <xf numFmtId="0" fontId="21" fillId="3" borderId="2" xfId="0" applyFont="1" applyFill="1" applyBorder="1" applyAlignment="1">
      <alignment horizontal="center"/>
    </xf>
    <xf numFmtId="0" fontId="26" fillId="0" borderId="5" xfId="0" applyFont="1" applyFill="1" applyBorder="1" applyAlignment="1">
      <alignment wrapText="1"/>
    </xf>
    <xf numFmtId="0" fontId="23" fillId="0" borderId="5" xfId="0" applyFont="1" applyFill="1" applyBorder="1" applyAlignment="1"/>
    <xf numFmtId="0" fontId="23" fillId="3" borderId="13" xfId="0" applyFont="1" applyFill="1" applyBorder="1" applyAlignment="1">
      <alignment horizontal="center"/>
    </xf>
    <xf numFmtId="0" fontId="21" fillId="3" borderId="13" xfId="0" applyFont="1" applyFill="1" applyBorder="1" applyAlignment="1">
      <alignment horizontal="center"/>
    </xf>
    <xf numFmtId="0" fontId="20" fillId="3" borderId="5" xfId="0" applyFont="1" applyFill="1" applyBorder="1" applyAlignment="1">
      <alignment wrapText="1"/>
    </xf>
    <xf numFmtId="0" fontId="20" fillId="3" borderId="5" xfId="0" applyFont="1" applyFill="1" applyBorder="1" applyAlignment="1">
      <alignment horizontal="center"/>
    </xf>
    <xf numFmtId="0" fontId="27" fillId="0" borderId="5" xfId="0" applyFont="1" applyFill="1" applyBorder="1" applyAlignment="1">
      <alignment wrapText="1"/>
    </xf>
    <xf numFmtId="0" fontId="27" fillId="3" borderId="5" xfId="0" applyFont="1" applyFill="1" applyBorder="1" applyAlignment="1">
      <alignment horizontal="center"/>
    </xf>
    <xf numFmtId="4" fontId="27" fillId="3" borderId="6" xfId="0" applyNumberFormat="1" applyFont="1" applyFill="1" applyBorder="1" applyAlignment="1">
      <alignment horizontal="right"/>
    </xf>
    <xf numFmtId="0" fontId="27" fillId="3" borderId="0" xfId="0" applyFont="1" applyFill="1"/>
    <xf numFmtId="0" fontId="20" fillId="3" borderId="2" xfId="0" applyFont="1" applyFill="1" applyBorder="1" applyAlignment="1">
      <alignment horizontal="center"/>
    </xf>
    <xf numFmtId="0" fontId="21" fillId="0" borderId="5" xfId="0" applyFont="1" applyFill="1" applyBorder="1" applyAlignment="1">
      <alignment horizontal="left" wrapText="1"/>
    </xf>
    <xf numFmtId="0" fontId="23" fillId="0" borderId="2" xfId="0" applyFont="1" applyFill="1" applyBorder="1"/>
    <xf numFmtId="0" fontId="20" fillId="3" borderId="2" xfId="0" applyFont="1" applyFill="1" applyBorder="1"/>
    <xf numFmtId="0" fontId="26" fillId="0" borderId="2" xfId="0" applyFont="1" applyFill="1" applyBorder="1"/>
    <xf numFmtId="0" fontId="23" fillId="3" borderId="8" xfId="0" applyFont="1" applyFill="1" applyBorder="1" applyAlignment="1">
      <alignment horizontal="center"/>
    </xf>
    <xf numFmtId="0" fontId="23" fillId="3" borderId="5" xfId="0" applyFont="1" applyFill="1" applyBorder="1" applyAlignment="1">
      <alignment wrapText="1"/>
    </xf>
    <xf numFmtId="0" fontId="23" fillId="3" borderId="2" xfId="0" applyFont="1" applyFill="1" applyBorder="1"/>
    <xf numFmtId="0" fontId="25" fillId="0" borderId="5" xfId="0" applyFont="1" applyFill="1" applyBorder="1" applyAlignment="1">
      <alignment wrapText="1"/>
    </xf>
    <xf numFmtId="4" fontId="23" fillId="3" borderId="6" xfId="0" applyNumberFormat="1" applyFont="1" applyFill="1" applyBorder="1"/>
    <xf numFmtId="4" fontId="21" fillId="0" borderId="6" xfId="0" applyNumberFormat="1" applyFont="1" applyBorder="1"/>
    <xf numFmtId="0" fontId="24" fillId="0" borderId="3" xfId="0" applyFont="1" applyBorder="1" applyAlignment="1">
      <alignment horizontal="justify"/>
    </xf>
    <xf numFmtId="0" fontId="23" fillId="3" borderId="5" xfId="0" applyFont="1" applyFill="1" applyBorder="1" applyAlignment="1">
      <alignment wrapText="1"/>
    </xf>
    <xf numFmtId="0" fontId="23" fillId="3" borderId="5" xfId="0" applyFont="1" applyFill="1" applyBorder="1" applyAlignment="1">
      <alignment wrapText="1"/>
    </xf>
    <xf numFmtId="0" fontId="21" fillId="0" borderId="5" xfId="0" applyFont="1" applyFill="1" applyBorder="1" applyAlignment="1">
      <alignment vertical="top" wrapText="1"/>
    </xf>
    <xf numFmtId="0" fontId="21" fillId="0" borderId="0" xfId="0" applyFont="1" applyBorder="1"/>
    <xf numFmtId="0" fontId="21" fillId="0" borderId="0" xfId="0" applyFont="1"/>
    <xf numFmtId="0" fontId="28" fillId="3" borderId="5" xfId="0" applyFont="1" applyFill="1" applyBorder="1" applyAlignment="1">
      <alignment wrapText="1"/>
    </xf>
    <xf numFmtId="0" fontId="28" fillId="3" borderId="8" xfId="0" applyFont="1" applyFill="1" applyBorder="1" applyAlignment="1">
      <alignment horizontal="center"/>
    </xf>
    <xf numFmtId="4" fontId="28" fillId="3" borderId="6" xfId="0" applyNumberFormat="1" applyFont="1" applyFill="1" applyBorder="1" applyAlignment="1">
      <alignment horizontal="right"/>
    </xf>
    <xf numFmtId="0" fontId="28" fillId="3" borderId="0" xfId="0" applyFont="1" applyFill="1"/>
    <xf numFmtId="0" fontId="28" fillId="0" borderId="5" xfId="0" applyFont="1" applyFill="1" applyBorder="1" applyAlignment="1">
      <alignment wrapText="1"/>
    </xf>
    <xf numFmtId="0" fontId="28" fillId="0" borderId="8" xfId="0" applyFont="1" applyFill="1" applyBorder="1" applyAlignment="1">
      <alignment horizontal="center"/>
    </xf>
    <xf numFmtId="4" fontId="28" fillId="0" borderId="6" xfId="0" applyNumberFormat="1" applyFont="1" applyFill="1" applyBorder="1" applyAlignment="1">
      <alignment horizontal="right"/>
    </xf>
    <xf numFmtId="0" fontId="28" fillId="0" borderId="0" xfId="0" applyFont="1" applyFill="1"/>
    <xf numFmtId="0" fontId="23" fillId="8" borderId="8" xfId="0" applyFont="1" applyFill="1" applyBorder="1" applyAlignment="1">
      <alignment wrapText="1"/>
    </xf>
    <xf numFmtId="4" fontId="23" fillId="0" borderId="14" xfId="0" applyNumberFormat="1" applyFont="1" applyFill="1" applyBorder="1" applyAlignment="1">
      <alignment horizontal="right"/>
    </xf>
    <xf numFmtId="4" fontId="23" fillId="8" borderId="6" xfId="0" applyNumberFormat="1" applyFont="1" applyFill="1" applyBorder="1" applyAlignment="1">
      <alignment horizontal="right"/>
    </xf>
    <xf numFmtId="0" fontId="0" fillId="9" borderId="0" xfId="0" applyFill="1"/>
    <xf numFmtId="0" fontId="11" fillId="9" borderId="0" xfId="0" applyFont="1" applyFill="1"/>
    <xf numFmtId="0" fontId="0" fillId="10" borderId="0" xfId="0" applyFill="1" applyBorder="1"/>
    <xf numFmtId="0" fontId="21" fillId="10" borderId="0" xfId="0" applyFont="1" applyFill="1" applyBorder="1"/>
    <xf numFmtId="0" fontId="23" fillId="3" borderId="2" xfId="0" applyFont="1" applyFill="1" applyBorder="1" applyAlignment="1">
      <alignment horizontal="center"/>
    </xf>
    <xf numFmtId="0" fontId="23" fillId="0" borderId="2" xfId="0" applyFont="1" applyFill="1" applyBorder="1" applyAlignment="1">
      <alignment horizontal="center"/>
    </xf>
    <xf numFmtId="0" fontId="23" fillId="0" borderId="2" xfId="0" applyFont="1" applyBorder="1" applyAlignment="1">
      <alignment wrapText="1"/>
    </xf>
    <xf numFmtId="0" fontId="23" fillId="0" borderId="5" xfId="0" applyFont="1" applyBorder="1" applyAlignment="1">
      <alignment wrapText="1"/>
    </xf>
    <xf numFmtId="0" fontId="23" fillId="0" borderId="5" xfId="0" applyFont="1" applyBorder="1"/>
    <xf numFmtId="0" fontId="23" fillId="0" borderId="5" xfId="0" applyFont="1" applyFill="1" applyBorder="1"/>
    <xf numFmtId="0" fontId="23" fillId="0" borderId="8" xfId="0" applyFont="1" applyFill="1" applyBorder="1" applyAlignment="1">
      <alignment horizontal="center"/>
    </xf>
    <xf numFmtId="0" fontId="26" fillId="0" borderId="5" xfId="0" applyFont="1" applyBorder="1" applyAlignment="1">
      <alignment wrapText="1"/>
    </xf>
    <xf numFmtId="0" fontId="29" fillId="0" borderId="5" xfId="0" applyFont="1" applyFill="1" applyBorder="1" applyAlignment="1">
      <alignment wrapText="1"/>
    </xf>
    <xf numFmtId="0" fontId="30" fillId="0" borderId="5" xfId="0" applyFont="1" applyBorder="1" applyAlignment="1">
      <alignment wrapText="1"/>
    </xf>
    <xf numFmtId="0" fontId="21" fillId="3" borderId="5" xfId="0" applyFont="1" applyFill="1" applyBorder="1" applyAlignment="1">
      <alignment vertical="top" wrapText="1"/>
    </xf>
    <xf numFmtId="0" fontId="29" fillId="0" borderId="5" xfId="0" applyFont="1" applyBorder="1" applyAlignment="1">
      <alignment wrapText="1"/>
    </xf>
    <xf numFmtId="0" fontId="26" fillId="0" borderId="2" xfId="0" applyFont="1" applyFill="1" applyBorder="1" applyAlignment="1">
      <alignment wrapText="1"/>
    </xf>
    <xf numFmtId="0" fontId="24" fillId="8" borderId="5" xfId="0" applyFont="1" applyFill="1" applyBorder="1"/>
    <xf numFmtId="0" fontId="31" fillId="8" borderId="5" xfId="0" applyFont="1" applyFill="1" applyBorder="1"/>
    <xf numFmtId="0" fontId="31" fillId="3" borderId="5" xfId="0" applyFont="1" applyFill="1" applyBorder="1" applyAlignment="1">
      <alignment wrapText="1"/>
    </xf>
    <xf numFmtId="4" fontId="21" fillId="3" borderId="14" xfId="0" applyNumberFormat="1" applyFont="1" applyFill="1" applyBorder="1" applyAlignment="1">
      <alignment horizontal="right"/>
    </xf>
    <xf numFmtId="0" fontId="20" fillId="3" borderId="0" xfId="0" applyFont="1" applyFill="1" applyBorder="1"/>
    <xf numFmtId="0" fontId="20" fillId="3" borderId="3" xfId="0" applyFont="1" applyFill="1" applyBorder="1"/>
    <xf numFmtId="0" fontId="20" fillId="3" borderId="3" xfId="0" applyFont="1" applyFill="1" applyBorder="1" applyAlignment="1">
      <alignment horizontal="center"/>
    </xf>
    <xf numFmtId="0" fontId="21" fillId="3" borderId="0" xfId="0" applyFont="1" applyFill="1" applyBorder="1"/>
    <xf numFmtId="0" fontId="21" fillId="3" borderId="3" xfId="0" applyFont="1" applyFill="1" applyBorder="1"/>
    <xf numFmtId="0" fontId="21" fillId="0" borderId="8" xfId="0" applyFont="1" applyFill="1" applyBorder="1" applyAlignment="1">
      <alignment wrapText="1"/>
    </xf>
    <xf numFmtId="4" fontId="21" fillId="0" borderId="14" xfId="0" applyNumberFormat="1" applyFont="1" applyFill="1" applyBorder="1" applyAlignment="1">
      <alignment horizontal="right"/>
    </xf>
    <xf numFmtId="0" fontId="23" fillId="3" borderId="5" xfId="0" applyFont="1" applyFill="1" applyBorder="1" applyAlignment="1">
      <alignment wrapText="1"/>
    </xf>
    <xf numFmtId="0" fontId="21" fillId="3" borderId="5" xfId="0" applyFont="1" applyFill="1" applyBorder="1" applyAlignment="1">
      <alignment wrapText="1"/>
    </xf>
    <xf numFmtId="0" fontId="32" fillId="3" borderId="5" xfId="0" applyFont="1" applyFill="1" applyBorder="1" applyAlignment="1">
      <alignment wrapText="1"/>
    </xf>
    <xf numFmtId="0" fontId="32" fillId="3" borderId="5" xfId="0" applyFont="1" applyFill="1" applyBorder="1" applyAlignment="1">
      <alignment horizontal="center"/>
    </xf>
    <xf numFmtId="4" fontId="32" fillId="3" borderId="6" xfId="0" applyNumberFormat="1" applyFont="1" applyFill="1" applyBorder="1" applyAlignment="1">
      <alignment horizontal="right"/>
    </xf>
    <xf numFmtId="0" fontId="32" fillId="3" borderId="0" xfId="0" applyFont="1" applyFill="1" applyBorder="1"/>
    <xf numFmtId="0" fontId="32" fillId="3" borderId="0" xfId="0" applyFont="1" applyFill="1"/>
    <xf numFmtId="0" fontId="23" fillId="3" borderId="5" xfId="0" applyFont="1" applyFill="1" applyBorder="1" applyAlignment="1">
      <alignment wrapText="1"/>
    </xf>
    <xf numFmtId="0" fontId="23" fillId="3" borderId="2" xfId="0" applyFont="1" applyFill="1" applyBorder="1" applyAlignment="1">
      <alignment wrapText="1"/>
    </xf>
    <xf numFmtId="0" fontId="26" fillId="0" borderId="5" xfId="0" applyFont="1" applyBorder="1" applyAlignment="1">
      <alignment horizontal="left" wrapText="1"/>
    </xf>
    <xf numFmtId="0" fontId="6" fillId="8" borderId="5" xfId="0" applyFont="1" applyFill="1" applyBorder="1" applyAlignment="1">
      <alignment wrapText="1"/>
    </xf>
    <xf numFmtId="0" fontId="0" fillId="8" borderId="3" xfId="0" applyFill="1" applyBorder="1"/>
    <xf numFmtId="0" fontId="21" fillId="0" borderId="0" xfId="0" applyFont="1" applyFill="1" applyBorder="1"/>
    <xf numFmtId="0" fontId="23" fillId="3" borderId="5" xfId="0" applyFont="1" applyFill="1" applyBorder="1" applyAlignment="1">
      <alignment wrapText="1"/>
    </xf>
    <xf numFmtId="0" fontId="0" fillId="8" borderId="0" xfId="0" applyFill="1"/>
    <xf numFmtId="0" fontId="21" fillId="8" borderId="0" xfId="0" applyFont="1" applyFill="1" applyBorder="1"/>
    <xf numFmtId="0" fontId="0" fillId="8" borderId="0" xfId="0" applyFill="1" applyBorder="1"/>
    <xf numFmtId="0" fontId="2" fillId="8" borderId="0" xfId="0" applyFont="1" applyFill="1" applyBorder="1"/>
    <xf numFmtId="0" fontId="7" fillId="0" borderId="5" xfId="0" applyFont="1" applyFill="1" applyBorder="1" applyAlignment="1">
      <alignment wrapText="1"/>
    </xf>
    <xf numFmtId="0" fontId="33" fillId="0" borderId="2" xfId="0" applyFont="1" applyFill="1" applyBorder="1"/>
    <xf numFmtId="0" fontId="33" fillId="0" borderId="3" xfId="0" applyFont="1" applyFill="1" applyBorder="1"/>
    <xf numFmtId="0" fontId="21" fillId="0" borderId="7" xfId="0" applyFont="1" applyFill="1" applyBorder="1" applyAlignment="1">
      <alignment horizontal="center"/>
    </xf>
    <xf numFmtId="0" fontId="21" fillId="0" borderId="9" xfId="0" applyFont="1" applyFill="1" applyBorder="1" applyAlignment="1">
      <alignment horizontal="center"/>
    </xf>
    <xf numFmtId="0" fontId="23" fillId="0" borderId="0" xfId="0" applyFont="1"/>
    <xf numFmtId="0" fontId="33" fillId="0" borderId="2" xfId="0" applyFont="1" applyFill="1" applyBorder="1" applyAlignment="1">
      <alignment wrapText="1"/>
    </xf>
    <xf numFmtId="0" fontId="33" fillId="0" borderId="5" xfId="0" applyFont="1" applyFill="1" applyBorder="1"/>
    <xf numFmtId="0" fontId="21" fillId="0" borderId="2" xfId="0" applyFont="1" applyFill="1" applyBorder="1" applyAlignment="1">
      <alignment horizontal="center"/>
    </xf>
    <xf numFmtId="4" fontId="21" fillId="0" borderId="3" xfId="0" applyNumberFormat="1" applyFont="1" applyFill="1" applyBorder="1" applyAlignment="1">
      <alignment horizontal="right"/>
    </xf>
    <xf numFmtId="0" fontId="23" fillId="3" borderId="5" xfId="0" applyFont="1" applyFill="1" applyBorder="1" applyAlignment="1">
      <alignment horizontal="left" wrapText="1"/>
    </xf>
    <xf numFmtId="0" fontId="23" fillId="3" borderId="5" xfId="0" applyFont="1" applyFill="1" applyBorder="1" applyAlignment="1">
      <alignment wrapText="1"/>
    </xf>
    <xf numFmtId="0" fontId="21" fillId="0" borderId="5"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3" borderId="5" xfId="0" applyFont="1" applyFill="1" applyBorder="1" applyAlignment="1">
      <alignment wrapText="1"/>
    </xf>
    <xf numFmtId="0" fontId="23" fillId="3" borderId="5" xfId="0" applyFont="1" applyFill="1" applyBorder="1" applyAlignment="1">
      <alignment wrapText="1"/>
    </xf>
    <xf numFmtId="0" fontId="23" fillId="3" borderId="3" xfId="0" applyFont="1" applyFill="1" applyBorder="1" applyAlignment="1">
      <alignment wrapText="1"/>
    </xf>
    <xf numFmtId="0" fontId="23" fillId="3" borderId="3" xfId="0" applyFont="1" applyFill="1" applyBorder="1" applyAlignment="1">
      <alignment horizontal="center"/>
    </xf>
    <xf numFmtId="0" fontId="2" fillId="8" borderId="3" xfId="0" applyFont="1" applyFill="1" applyBorder="1"/>
    <xf numFmtId="0" fontId="23" fillId="8" borderId="5" xfId="0" applyFont="1" applyFill="1" applyBorder="1" applyAlignment="1">
      <alignment wrapText="1"/>
    </xf>
    <xf numFmtId="0" fontId="2" fillId="8" borderId="2" xfId="0" applyFont="1" applyFill="1" applyBorder="1" applyAlignment="1">
      <alignment wrapText="1"/>
    </xf>
    <xf numFmtId="0" fontId="2" fillId="8" borderId="3" xfId="0" applyFont="1" applyFill="1" applyBorder="1" applyAlignment="1"/>
    <xf numFmtId="0" fontId="2" fillId="8" borderId="3" xfId="0" applyFont="1" applyFill="1" applyBorder="1" applyAlignment="1">
      <alignment wrapText="1"/>
    </xf>
    <xf numFmtId="0" fontId="6" fillId="8" borderId="5" xfId="0" applyFont="1" applyFill="1" applyBorder="1" applyAlignment="1">
      <alignment horizontal="center"/>
    </xf>
    <xf numFmtId="0" fontId="6" fillId="8" borderId="3" xfId="0" applyFont="1" applyFill="1" applyBorder="1" applyAlignment="1">
      <alignment horizontal="center"/>
    </xf>
    <xf numFmtId="0" fontId="23" fillId="3" borderId="5" xfId="0" applyFont="1" applyFill="1" applyBorder="1" applyAlignment="1">
      <alignment wrapText="1"/>
    </xf>
    <xf numFmtId="0" fontId="6" fillId="8" borderId="5" xfId="0" applyFont="1" applyFill="1" applyBorder="1"/>
    <xf numFmtId="0" fontId="6" fillId="8" borderId="2" xfId="0" applyFont="1" applyFill="1" applyBorder="1" applyAlignment="1">
      <alignment horizontal="center"/>
    </xf>
    <xf numFmtId="0" fontId="6" fillId="8" borderId="3" xfId="0" applyFont="1" applyFill="1" applyBorder="1"/>
    <xf numFmtId="0" fontId="2" fillId="0" borderId="0" xfId="0" applyFont="1" applyBorder="1"/>
    <xf numFmtId="4" fontId="21" fillId="0" borderId="6" xfId="0" applyNumberFormat="1" applyFont="1" applyFill="1" applyBorder="1"/>
    <xf numFmtId="0" fontId="3" fillId="8" borderId="5" xfId="0" applyFont="1" applyFill="1" applyBorder="1"/>
    <xf numFmtId="0" fontId="0" fillId="8" borderId="2" xfId="0" applyFill="1" applyBorder="1" applyAlignment="1">
      <alignment horizontal="center"/>
    </xf>
    <xf numFmtId="0" fontId="0" fillId="8" borderId="3" xfId="0" applyFill="1" applyBorder="1" applyAlignment="1">
      <alignment horizontal="center"/>
    </xf>
    <xf numFmtId="0" fontId="21" fillId="0" borderId="3" xfId="0" applyFont="1" applyFill="1" applyBorder="1"/>
    <xf numFmtId="0" fontId="21" fillId="11" borderId="0" xfId="0" applyFont="1" applyFill="1" applyBorder="1"/>
    <xf numFmtId="0" fontId="0" fillId="11" borderId="0" xfId="0" applyFill="1" applyBorder="1"/>
    <xf numFmtId="0" fontId="6" fillId="8" borderId="7" xfId="0" applyFont="1" applyFill="1" applyBorder="1" applyAlignment="1">
      <alignment horizontal="center"/>
    </xf>
    <xf numFmtId="0" fontId="6" fillId="8" borderId="9" xfId="0" applyFont="1" applyFill="1" applyBorder="1" applyAlignment="1">
      <alignment horizontal="center"/>
    </xf>
    <xf numFmtId="0" fontId="2" fillId="8" borderId="3" xfId="0" applyFont="1" applyFill="1" applyBorder="1" applyAlignment="1">
      <alignment horizontal="left" vertical="center" wrapText="1"/>
    </xf>
    <xf numFmtId="0" fontId="2" fillId="8" borderId="9" xfId="0" applyFont="1" applyFill="1" applyBorder="1" applyAlignment="1">
      <alignment horizontal="center"/>
    </xf>
    <xf numFmtId="0" fontId="2" fillId="8" borderId="0" xfId="0" applyFont="1" applyFill="1"/>
    <xf numFmtId="0" fontId="21" fillId="8" borderId="5" xfId="0" applyFont="1" applyFill="1" applyBorder="1" applyAlignment="1">
      <alignment horizontal="left" vertical="center" wrapText="1"/>
    </xf>
    <xf numFmtId="0" fontId="21" fillId="8" borderId="7" xfId="0" applyFont="1" applyFill="1" applyBorder="1" applyAlignment="1">
      <alignment horizontal="center"/>
    </xf>
    <xf numFmtId="4" fontId="21" fillId="8" borderId="6" xfId="0" applyNumberFormat="1" applyFont="1" applyFill="1" applyBorder="1" applyAlignment="1">
      <alignment horizontal="right"/>
    </xf>
    <xf numFmtId="0" fontId="21" fillId="8" borderId="0" xfId="0" applyFont="1" applyFill="1"/>
    <xf numFmtId="0" fontId="2" fillId="11" borderId="0" xfId="0" applyFont="1" applyFill="1" applyBorder="1"/>
    <xf numFmtId="0" fontId="9" fillId="8" borderId="2" xfId="0" applyFont="1" applyFill="1" applyBorder="1"/>
    <xf numFmtId="0" fontId="23" fillId="8" borderId="5" xfId="0" applyFont="1" applyFill="1" applyBorder="1" applyAlignment="1">
      <alignment horizontal="center"/>
    </xf>
    <xf numFmtId="0" fontId="23" fillId="8" borderId="3" xfId="0" applyFont="1" applyFill="1" applyBorder="1"/>
    <xf numFmtId="0" fontId="23" fillId="8" borderId="3" xfId="0" applyFont="1" applyFill="1" applyBorder="1" applyAlignment="1">
      <alignment horizontal="center"/>
    </xf>
    <xf numFmtId="0" fontId="6" fillId="8" borderId="2" xfId="0" applyFont="1" applyFill="1" applyBorder="1"/>
    <xf numFmtId="0" fontId="6" fillId="8" borderId="2" xfId="0" applyFont="1" applyFill="1" applyBorder="1" applyAlignment="1">
      <alignment horizontal="center" vertical="top"/>
    </xf>
    <xf numFmtId="4" fontId="0" fillId="0" borderId="6" xfId="0" applyNumberFormat="1" applyFill="1" applyBorder="1" applyAlignment="1">
      <alignment horizontal="right" vertical="top"/>
    </xf>
    <xf numFmtId="4" fontId="6" fillId="0" borderId="6" xfId="0" applyNumberFormat="1" applyFont="1" applyFill="1" applyBorder="1" applyAlignment="1">
      <alignment horizontal="right" vertical="top"/>
    </xf>
    <xf numFmtId="0" fontId="2" fillId="8" borderId="5" xfId="0" applyFont="1" applyFill="1" applyBorder="1"/>
    <xf numFmtId="0" fontId="23" fillId="8" borderId="2" xfId="0" applyFont="1" applyFill="1" applyBorder="1" applyAlignment="1">
      <alignment horizontal="center"/>
    </xf>
    <xf numFmtId="0" fontId="27" fillId="0" borderId="5" xfId="0" applyFont="1" applyBorder="1"/>
    <xf numFmtId="0" fontId="20" fillId="3" borderId="5" xfId="0" applyFont="1" applyFill="1" applyBorder="1" applyAlignment="1">
      <alignment horizontal="left"/>
    </xf>
    <xf numFmtId="0" fontId="21" fillId="0" borderId="5" xfId="0" applyFont="1" applyFill="1" applyBorder="1" applyAlignment="1">
      <alignment horizontal="left" vertical="top" wrapText="1"/>
    </xf>
    <xf numFmtId="4" fontId="34" fillId="0" borderId="6" xfId="0" applyNumberFormat="1" applyFont="1" applyFill="1" applyBorder="1" applyAlignment="1">
      <alignment horizontal="right"/>
    </xf>
    <xf numFmtId="0" fontId="21" fillId="8" borderId="5" xfId="0" applyFont="1" applyFill="1" applyBorder="1" applyAlignment="1">
      <alignment wrapText="1"/>
    </xf>
    <xf numFmtId="0" fontId="27" fillId="0" borderId="5" xfId="0" applyFont="1" applyFill="1" applyBorder="1" applyAlignment="1">
      <alignment horizontal="center"/>
    </xf>
    <xf numFmtId="0" fontId="15" fillId="0" borderId="5" xfId="0" applyFont="1" applyFill="1" applyBorder="1" applyAlignment="1">
      <alignment wrapText="1"/>
    </xf>
    <xf numFmtId="4" fontId="21" fillId="3" borderId="12" xfId="0" applyNumberFormat="1" applyFont="1" applyFill="1" applyBorder="1" applyAlignment="1">
      <alignment horizontal="right"/>
    </xf>
    <xf numFmtId="0" fontId="35" fillId="0" borderId="5" xfId="0" applyFont="1" applyFill="1" applyBorder="1"/>
    <xf numFmtId="0" fontId="23" fillId="3" borderId="5" xfId="0" applyFont="1" applyFill="1" applyBorder="1" applyAlignment="1">
      <alignment wrapText="1"/>
    </xf>
    <xf numFmtId="0" fontId="9" fillId="8" borderId="5" xfId="0" applyFont="1" applyFill="1" applyBorder="1" applyAlignment="1">
      <alignment horizontal="center"/>
    </xf>
    <xf numFmtId="0" fontId="9" fillId="8" borderId="3" xfId="0" applyFont="1" applyFill="1" applyBorder="1"/>
    <xf numFmtId="0" fontId="9" fillId="8" borderId="3" xfId="0" applyFont="1" applyFill="1" applyBorder="1" applyAlignment="1">
      <alignment horizontal="center"/>
    </xf>
    <xf numFmtId="0" fontId="6" fillId="8" borderId="8" xfId="0" applyFont="1" applyFill="1" applyBorder="1" applyAlignment="1">
      <alignment horizontal="center"/>
    </xf>
    <xf numFmtId="0" fontId="2" fillId="8" borderId="5" xfId="0" applyFont="1" applyFill="1" applyBorder="1" applyAlignment="1"/>
    <xf numFmtId="0" fontId="2" fillId="8" borderId="5" xfId="0" applyFont="1" applyFill="1" applyBorder="1" applyAlignment="1">
      <alignment wrapText="1"/>
    </xf>
    <xf numFmtId="0" fontId="20" fillId="3" borderId="5" xfId="0" applyFont="1" applyFill="1" applyBorder="1" applyAlignment="1"/>
    <xf numFmtId="0" fontId="6" fillId="8" borderId="5" xfId="0" applyFont="1" applyFill="1" applyBorder="1" applyAlignment="1">
      <alignment horizontal="center" vertical="top"/>
    </xf>
    <xf numFmtId="0" fontId="6" fillId="8" borderId="13" xfId="0" applyFont="1" applyFill="1" applyBorder="1" applyAlignment="1">
      <alignment horizontal="center"/>
    </xf>
    <xf numFmtId="0" fontId="6" fillId="8" borderId="1" xfId="0" applyFont="1" applyFill="1" applyBorder="1" applyAlignment="1">
      <alignment horizontal="center"/>
    </xf>
    <xf numFmtId="0" fontId="2" fillId="0" borderId="13" xfId="0" applyFont="1" applyFill="1" applyBorder="1" applyAlignment="1">
      <alignment horizontal="center"/>
    </xf>
    <xf numFmtId="0" fontId="2" fillId="0" borderId="1" xfId="0" applyFont="1" applyFill="1" applyBorder="1" applyAlignment="1">
      <alignment horizontal="center"/>
    </xf>
    <xf numFmtId="0" fontId="2" fillId="8" borderId="5" xfId="0" applyFont="1" applyFill="1" applyBorder="1" applyAlignment="1">
      <alignment horizontal="center" vertical="top"/>
    </xf>
    <xf numFmtId="0" fontId="5" fillId="8" borderId="3" xfId="0" applyFont="1" applyFill="1" applyBorder="1"/>
    <xf numFmtId="0" fontId="2" fillId="8" borderId="3" xfId="0" applyFont="1" applyFill="1" applyBorder="1" applyAlignment="1">
      <alignment horizontal="center"/>
    </xf>
    <xf numFmtId="0" fontId="2" fillId="0" borderId="5" xfId="0" applyFont="1" applyFill="1" applyBorder="1" applyAlignment="1">
      <alignment horizontal="left" vertical="top" wrapText="1"/>
    </xf>
    <xf numFmtId="0" fontId="2" fillId="0" borderId="5" xfId="0" applyFont="1" applyFill="1" applyBorder="1" applyAlignment="1">
      <alignment horizontal="center" vertical="top"/>
    </xf>
    <xf numFmtId="4" fontId="2" fillId="0" borderId="5" xfId="0" applyNumberFormat="1" applyFont="1" applyFill="1" applyBorder="1" applyAlignment="1">
      <alignment horizontal="right"/>
    </xf>
    <xf numFmtId="0" fontId="9" fillId="8" borderId="5" xfId="0" applyFont="1" applyFill="1" applyBorder="1"/>
    <xf numFmtId="0" fontId="2" fillId="8" borderId="8" xfId="0" applyFont="1" applyFill="1" applyBorder="1" applyAlignment="1">
      <alignment horizontal="center"/>
    </xf>
    <xf numFmtId="0" fontId="20" fillId="0" borderId="5" xfId="0" applyFont="1" applyFill="1" applyBorder="1"/>
    <xf numFmtId="0" fontId="21" fillId="8" borderId="8" xfId="0" applyFont="1" applyFill="1" applyBorder="1" applyAlignment="1">
      <alignment horizontal="center"/>
    </xf>
    <xf numFmtId="0" fontId="5" fillId="8" borderId="2" xfId="0" applyFont="1" applyFill="1" applyBorder="1"/>
    <xf numFmtId="4" fontId="32" fillId="0" borderId="6" xfId="0" applyNumberFormat="1" applyFont="1" applyFill="1" applyBorder="1" applyAlignment="1">
      <alignment horizontal="right"/>
    </xf>
    <xf numFmtId="0" fontId="32" fillId="3" borderId="3" xfId="0" applyFont="1" applyFill="1" applyBorder="1"/>
    <xf numFmtId="0" fontId="32" fillId="3" borderId="3" xfId="0" applyFont="1" applyFill="1" applyBorder="1" applyAlignment="1">
      <alignment horizontal="center"/>
    </xf>
    <xf numFmtId="0" fontId="2" fillId="0" borderId="0" xfId="0" applyFont="1" applyFill="1" applyBorder="1" applyAlignment="1">
      <alignment horizontal="center"/>
    </xf>
    <xf numFmtId="0" fontId="6"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xf numFmtId="0" fontId="2" fillId="0" borderId="0" xfId="0" applyFont="1" applyFill="1" applyBorder="1" applyAlignment="1">
      <alignment horizontal="left"/>
    </xf>
    <xf numFmtId="0" fontId="6" fillId="0" borderId="0" xfId="0" applyFont="1" applyAlignment="1">
      <alignment horizontal="center" vertical="center"/>
    </xf>
    <xf numFmtId="0" fontId="0" fillId="0" borderId="0" xfId="0" applyAlignment="1">
      <alignment horizontal="center" vertical="center"/>
    </xf>
    <xf numFmtId="0" fontId="9" fillId="6" borderId="18" xfId="0" applyFont="1" applyFill="1" applyBorder="1" applyAlignment="1">
      <alignment horizontal="left"/>
    </xf>
    <xf numFmtId="0" fontId="9" fillId="6" borderId="12" xfId="0" applyFont="1" applyFill="1" applyBorder="1" applyAlignment="1">
      <alignment horizontal="left"/>
    </xf>
    <xf numFmtId="0" fontId="9" fillId="6" borderId="14" xfId="0" applyFont="1" applyFill="1" applyBorder="1" applyAlignment="1">
      <alignment horizontal="left"/>
    </xf>
    <xf numFmtId="0" fontId="1" fillId="6" borderId="18" xfId="0" applyFont="1" applyFill="1" applyBorder="1" applyAlignment="1">
      <alignment horizontal="left" wrapText="1"/>
    </xf>
    <xf numFmtId="0" fontId="1" fillId="6" borderId="12" xfId="0" applyFont="1" applyFill="1" applyBorder="1" applyAlignment="1">
      <alignment horizontal="left" wrapText="1"/>
    </xf>
    <xf numFmtId="0" fontId="1" fillId="6" borderId="14" xfId="0" applyFont="1" applyFill="1" applyBorder="1" applyAlignment="1">
      <alignment horizontal="left" wrapText="1"/>
    </xf>
    <xf numFmtId="0" fontId="1" fillId="6" borderId="18" xfId="0" applyFont="1" applyFill="1" applyBorder="1" applyAlignment="1">
      <alignment horizontal="left"/>
    </xf>
    <xf numFmtId="0" fontId="1" fillId="6" borderId="12" xfId="0" applyFont="1" applyFill="1" applyBorder="1" applyAlignment="1">
      <alignment horizontal="left"/>
    </xf>
    <xf numFmtId="0" fontId="1" fillId="6" borderId="14" xfId="0" applyFont="1" applyFill="1" applyBorder="1" applyAlignment="1">
      <alignment horizontal="left"/>
    </xf>
    <xf numFmtId="0" fontId="1" fillId="0" borderId="8" xfId="0" applyFont="1" applyFill="1" applyBorder="1" applyAlignment="1">
      <alignment horizontal="left" wrapText="1"/>
    </xf>
    <xf numFmtId="0" fontId="1" fillId="0" borderId="13" xfId="0" applyFont="1" applyFill="1" applyBorder="1" applyAlignment="1">
      <alignment horizontal="left" wrapText="1"/>
    </xf>
    <xf numFmtId="0" fontId="1" fillId="0" borderId="16" xfId="0" applyFont="1" applyFill="1" applyBorder="1" applyAlignment="1">
      <alignment horizontal="left" wrapText="1"/>
    </xf>
    <xf numFmtId="0" fontId="1" fillId="6" borderId="9" xfId="0" applyFont="1" applyFill="1" applyBorder="1" applyAlignment="1">
      <alignment horizontal="left"/>
    </xf>
    <xf numFmtId="0" fontId="1" fillId="6" borderId="1" xfId="0" applyFont="1" applyFill="1" applyBorder="1" applyAlignment="1">
      <alignment horizontal="left"/>
    </xf>
    <xf numFmtId="0" fontId="1" fillId="6" borderId="10" xfId="0" applyFont="1" applyFill="1" applyBorder="1" applyAlignment="1">
      <alignment horizontal="left"/>
    </xf>
    <xf numFmtId="0" fontId="9" fillId="0" borderId="0" xfId="0" applyFont="1" applyAlignment="1">
      <alignment horizontal="center" vertical="center"/>
    </xf>
    <xf numFmtId="0" fontId="0" fillId="0" borderId="0" xfId="0" applyAlignment="1">
      <alignment vertical="center"/>
    </xf>
    <xf numFmtId="0" fontId="1" fillId="0" borderId="18" xfId="0" applyFont="1" applyFill="1" applyBorder="1" applyAlignment="1">
      <alignment horizontal="left"/>
    </xf>
    <xf numFmtId="0" fontId="1" fillId="0" borderId="12" xfId="0" applyFont="1" applyFill="1" applyBorder="1" applyAlignment="1">
      <alignment horizontal="left"/>
    </xf>
    <xf numFmtId="0" fontId="1" fillId="0" borderId="14" xfId="0" applyFont="1" applyFill="1" applyBorder="1" applyAlignment="1">
      <alignment horizontal="left"/>
    </xf>
    <xf numFmtId="0" fontId="1" fillId="5" borderId="18" xfId="0" applyFont="1" applyFill="1" applyBorder="1" applyAlignment="1">
      <alignment horizontal="left" wrapText="1"/>
    </xf>
    <xf numFmtId="0" fontId="1" fillId="5" borderId="12" xfId="0" applyFont="1" applyFill="1" applyBorder="1" applyAlignment="1">
      <alignment horizontal="left" wrapText="1"/>
    </xf>
    <xf numFmtId="0" fontId="0" fillId="0" borderId="12" xfId="0" applyBorder="1" applyAlignment="1"/>
    <xf numFmtId="0" fontId="0" fillId="0" borderId="14" xfId="0" applyBorder="1" applyAlignment="1"/>
    <xf numFmtId="0" fontId="1" fillId="5" borderId="18" xfId="0" applyFont="1" applyFill="1" applyBorder="1" applyAlignment="1">
      <alignment horizontal="left"/>
    </xf>
    <xf numFmtId="0" fontId="1" fillId="5" borderId="12" xfId="0" applyFont="1" applyFill="1" applyBorder="1" applyAlignment="1">
      <alignment horizontal="left"/>
    </xf>
    <xf numFmtId="0" fontId="1" fillId="5" borderId="14" xfId="0" applyFont="1" applyFill="1" applyBorder="1" applyAlignment="1">
      <alignment horizontal="left"/>
    </xf>
    <xf numFmtId="0" fontId="9" fillId="2" borderId="8" xfId="0" applyFont="1" applyFill="1" applyBorder="1" applyAlignment="1">
      <alignment horizontal="left"/>
    </xf>
    <xf numFmtId="0" fontId="9" fillId="2" borderId="13" xfId="0" applyFont="1" applyFill="1" applyBorder="1" applyAlignment="1">
      <alignment horizontal="left"/>
    </xf>
    <xf numFmtId="0" fontId="9" fillId="2" borderId="0" xfId="0" applyFont="1" applyFill="1" applyBorder="1" applyAlignment="1">
      <alignment horizontal="left"/>
    </xf>
    <xf numFmtId="0" fontId="9" fillId="2" borderId="16" xfId="0" applyFont="1" applyFill="1" applyBorder="1" applyAlignment="1">
      <alignment horizontal="left"/>
    </xf>
    <xf numFmtId="0" fontId="9" fillId="0" borderId="18" xfId="0" applyFont="1" applyFill="1" applyBorder="1" applyAlignment="1">
      <alignment horizontal="left"/>
    </xf>
    <xf numFmtId="0" fontId="9" fillId="0" borderId="12" xfId="0" applyFont="1" applyFill="1" applyBorder="1" applyAlignment="1">
      <alignment horizontal="left"/>
    </xf>
    <xf numFmtId="0" fontId="9" fillId="0" borderId="13" xfId="0" applyFont="1" applyFill="1" applyBorder="1" applyAlignment="1">
      <alignment horizontal="left"/>
    </xf>
    <xf numFmtId="0" fontId="9" fillId="0" borderId="16" xfId="0" applyFont="1" applyFill="1" applyBorder="1" applyAlignment="1">
      <alignment horizontal="left"/>
    </xf>
    <xf numFmtId="0" fontId="9" fillId="5" borderId="18" xfId="0" applyFont="1" applyFill="1" applyBorder="1" applyAlignment="1">
      <alignment horizontal="left"/>
    </xf>
    <xf numFmtId="0" fontId="9" fillId="5" borderId="12" xfId="0" applyFont="1" applyFill="1" applyBorder="1" applyAlignment="1">
      <alignment horizontal="left"/>
    </xf>
    <xf numFmtId="0" fontId="9" fillId="5" borderId="14" xfId="0" applyFont="1" applyFill="1" applyBorder="1" applyAlignment="1">
      <alignment horizontal="left"/>
    </xf>
    <xf numFmtId="0" fontId="9" fillId="5" borderId="9" xfId="0" applyFont="1" applyFill="1" applyBorder="1" applyAlignment="1">
      <alignment horizontal="left"/>
    </xf>
    <xf numFmtId="0" fontId="9" fillId="5" borderId="1" xfId="0" applyFont="1" applyFill="1" applyBorder="1" applyAlignment="1">
      <alignment horizontal="left"/>
    </xf>
    <xf numFmtId="0" fontId="1" fillId="7" borderId="18"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9" fillId="6" borderId="9" xfId="0" applyFont="1" applyFill="1" applyBorder="1" applyAlignment="1">
      <alignment horizontal="left"/>
    </xf>
    <xf numFmtId="0" fontId="9" fillId="6" borderId="1" xfId="0" applyFont="1" applyFill="1" applyBorder="1" applyAlignment="1">
      <alignment horizontal="left"/>
    </xf>
    <xf numFmtId="0" fontId="1" fillId="5" borderId="14" xfId="0" applyFont="1" applyFill="1" applyBorder="1" applyAlignment="1">
      <alignment horizontal="left" wrapText="1"/>
    </xf>
    <xf numFmtId="0" fontId="21" fillId="3" borderId="5"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3" fillId="3" borderId="5" xfId="0" applyFont="1" applyFill="1" applyBorder="1" applyAlignment="1">
      <alignment wrapText="1"/>
    </xf>
    <xf numFmtId="0" fontId="23" fillId="0" borderId="3" xfId="0" applyFont="1" applyBorder="1" applyAlignment="1">
      <alignment wrapText="1"/>
    </xf>
    <xf numFmtId="0" fontId="21" fillId="0" borderId="3" xfId="0" applyFont="1" applyBorder="1"/>
    <xf numFmtId="0" fontId="21" fillId="0" borderId="5" xfId="0" applyFont="1" applyFill="1" applyBorder="1" applyAlignment="1">
      <alignment horizontal="left" vertical="top" wrapText="1"/>
    </xf>
    <xf numFmtId="0" fontId="21" fillId="0" borderId="3" xfId="0" applyFont="1" applyBorder="1" applyAlignment="1">
      <alignment horizontal="left" vertical="top" wrapText="1"/>
    </xf>
    <xf numFmtId="0" fontId="1" fillId="2" borderId="18" xfId="0" applyFont="1" applyFill="1" applyBorder="1" applyAlignment="1">
      <alignment horizontal="left"/>
    </xf>
    <xf numFmtId="0" fontId="1" fillId="2" borderId="1" xfId="0" applyFont="1" applyFill="1" applyBorder="1" applyAlignment="1">
      <alignment horizontal="left"/>
    </xf>
    <xf numFmtId="0" fontId="1" fillId="2" borderId="12" xfId="0" applyFont="1" applyFill="1" applyBorder="1" applyAlignment="1">
      <alignment horizontal="left"/>
    </xf>
    <xf numFmtId="0" fontId="1" fillId="2" borderId="14" xfId="0" applyFont="1" applyFill="1" applyBorder="1" applyAlignment="1">
      <alignment horizontal="left"/>
    </xf>
    <xf numFmtId="0" fontId="1" fillId="5" borderId="1" xfId="0" applyFont="1" applyFill="1" applyBorder="1" applyAlignment="1">
      <alignment horizontal="left"/>
    </xf>
    <xf numFmtId="0" fontId="1" fillId="5" borderId="9" xfId="0" applyFont="1" applyFill="1" applyBorder="1" applyAlignment="1">
      <alignment horizontal="left"/>
    </xf>
    <xf numFmtId="0" fontId="1" fillId="2" borderId="8" xfId="0" applyFont="1" applyFill="1" applyBorder="1" applyAlignment="1">
      <alignment horizontal="left"/>
    </xf>
    <xf numFmtId="0" fontId="1" fillId="2" borderId="13" xfId="0" applyFont="1" applyFill="1" applyBorder="1" applyAlignment="1">
      <alignment horizontal="left"/>
    </xf>
    <xf numFmtId="0" fontId="1" fillId="2" borderId="16" xfId="0" applyFont="1" applyFill="1" applyBorder="1" applyAlignment="1">
      <alignment horizontal="left"/>
    </xf>
    <xf numFmtId="0" fontId="1" fillId="2" borderId="18" xfId="0" applyFont="1" applyFill="1" applyBorder="1" applyAlignment="1">
      <alignment horizontal="left" wrapText="1"/>
    </xf>
    <xf numFmtId="0" fontId="1" fillId="2" borderId="12" xfId="0" applyFont="1" applyFill="1" applyBorder="1" applyAlignment="1">
      <alignment horizontal="left" wrapText="1"/>
    </xf>
    <xf numFmtId="0" fontId="1" fillId="2" borderId="14" xfId="0" applyFont="1" applyFill="1" applyBorder="1" applyAlignment="1">
      <alignment horizontal="left" wrapText="1"/>
    </xf>
    <xf numFmtId="0" fontId="1" fillId="3" borderId="18" xfId="0" applyFont="1" applyFill="1" applyBorder="1" applyAlignment="1">
      <alignment horizontal="left"/>
    </xf>
    <xf numFmtId="0" fontId="1" fillId="3" borderId="12" xfId="0" applyFont="1" applyFill="1" applyBorder="1" applyAlignment="1">
      <alignment horizontal="left"/>
    </xf>
    <xf numFmtId="0" fontId="1" fillId="3" borderId="14" xfId="0" applyFont="1" applyFill="1" applyBorder="1" applyAlignment="1">
      <alignment horizontal="left"/>
    </xf>
    <xf numFmtId="0" fontId="1" fillId="5" borderId="9" xfId="0" applyFont="1" applyFill="1" applyBorder="1" applyAlignment="1">
      <alignment horizontal="left" wrapText="1"/>
    </xf>
    <xf numFmtId="0" fontId="1" fillId="2" borderId="9" xfId="0" applyFont="1" applyFill="1" applyBorder="1" applyAlignment="1">
      <alignment horizontal="left" wrapText="1"/>
    </xf>
    <xf numFmtId="0" fontId="21" fillId="0" borderId="5"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9" fillId="5" borderId="8" xfId="0" applyFont="1" applyFill="1" applyBorder="1" applyAlignment="1"/>
    <xf numFmtId="0" fontId="0" fillId="5" borderId="13" xfId="0" applyFill="1" applyBorder="1" applyAlignment="1"/>
    <xf numFmtId="0" fontId="0" fillId="5" borderId="16" xfId="0" applyFill="1" applyBorder="1" applyAlignment="1"/>
    <xf numFmtId="0" fontId="21" fillId="3" borderId="5" xfId="0" applyFont="1" applyFill="1" applyBorder="1" applyAlignment="1">
      <alignment wrapText="1"/>
    </xf>
    <xf numFmtId="0" fontId="21" fillId="0" borderId="3" xfId="0" applyFont="1" applyBorder="1" applyAlignment="1">
      <alignment wrapText="1"/>
    </xf>
    <xf numFmtId="0" fontId="0" fillId="0" borderId="0" xfId="0" applyAlignment="1">
      <alignment horizontal="center"/>
    </xf>
    <xf numFmtId="0" fontId="1" fillId="0" borderId="0" xfId="0" applyFont="1" applyAlignment="1">
      <alignment horizontal="center"/>
    </xf>
    <xf numFmtId="0" fontId="9" fillId="0" borderId="5" xfId="0" applyFont="1" applyBorder="1" applyAlignment="1">
      <alignment horizontal="center" vertic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8" xfId="0" applyFont="1" applyBorder="1" applyAlignment="1">
      <alignment horizontal="center" vertical="center" wrapText="1"/>
    </xf>
    <xf numFmtId="0" fontId="9" fillId="0" borderId="7" xfId="0" applyFont="1" applyBorder="1" applyAlignment="1">
      <alignment horizontal="center" wrapText="1"/>
    </xf>
    <xf numFmtId="0" fontId="9" fillId="0" borderId="9" xfId="0" applyFont="1" applyBorder="1" applyAlignment="1">
      <alignment horizontal="center" wrapText="1"/>
    </xf>
    <xf numFmtId="0" fontId="9" fillId="0" borderId="5"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6" fillId="0" borderId="0" xfId="0" applyFont="1" applyAlignment="1"/>
    <xf numFmtId="0" fontId="2"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268"/>
  <sheetViews>
    <sheetView tabSelected="1" zoomScaleNormal="100" workbookViewId="0">
      <pane ySplit="22" topLeftCell="A23" activePane="bottomLeft" state="frozen"/>
      <selection pane="bottomLeft" activeCell="E24" sqref="E24"/>
    </sheetView>
  </sheetViews>
  <sheetFormatPr defaultRowHeight="12.75"/>
  <cols>
    <col min="1" max="1" width="54.85546875" customWidth="1"/>
    <col min="2" max="2" width="4.5703125" style="349" customWidth="1"/>
    <col min="3" max="3" width="11.42578125" customWidth="1"/>
    <col min="4" max="4" width="13.7109375" style="349" customWidth="1"/>
    <col min="5" max="5" width="11.5703125" customWidth="1"/>
    <col min="6" max="6" width="11.85546875" customWidth="1"/>
    <col min="7" max="7" width="11.140625" customWidth="1"/>
    <col min="8" max="8" width="10.85546875" customWidth="1"/>
    <col min="9" max="9" width="11.5703125" customWidth="1"/>
    <col min="10" max="10" width="11.7109375" customWidth="1"/>
    <col min="11" max="11" width="9" customWidth="1"/>
  </cols>
  <sheetData>
    <row r="1" spans="1:9" ht="15" customHeight="1">
      <c r="A1" s="30"/>
      <c r="F1" s="583" t="s">
        <v>739</v>
      </c>
      <c r="G1" s="567"/>
      <c r="H1" s="567"/>
      <c r="I1" s="567"/>
    </row>
    <row r="2" spans="1:9" ht="12.75" customHeight="1">
      <c r="A2" s="30" t="s">
        <v>225</v>
      </c>
      <c r="I2" s="5"/>
    </row>
    <row r="3" spans="1:9" ht="13.5" customHeight="1">
      <c r="A3" s="656" t="s">
        <v>375</v>
      </c>
      <c r="B3" s="564"/>
      <c r="C3" s="564"/>
      <c r="D3" s="564"/>
      <c r="E3" s="564"/>
      <c r="F3" s="564"/>
      <c r="G3" s="564"/>
      <c r="H3" s="564"/>
      <c r="I3" s="564"/>
    </row>
    <row r="4" spans="1:9" ht="15" customHeight="1">
      <c r="A4" s="656" t="s">
        <v>372</v>
      </c>
      <c r="B4" s="564"/>
      <c r="C4" s="564"/>
      <c r="D4" s="564"/>
      <c r="E4" s="564"/>
      <c r="F4" s="564"/>
      <c r="G4" s="564"/>
      <c r="H4" s="564"/>
      <c r="I4" s="564"/>
    </row>
    <row r="5" spans="1:9" ht="15.75" customHeight="1">
      <c r="A5" s="656" t="s">
        <v>309</v>
      </c>
      <c r="B5" s="564"/>
      <c r="C5" s="564"/>
      <c r="D5" s="564"/>
      <c r="E5" s="564"/>
      <c r="F5" s="564"/>
      <c r="G5" s="564"/>
      <c r="H5" s="564"/>
      <c r="I5" s="564"/>
    </row>
    <row r="6" spans="1:9" ht="15" customHeight="1">
      <c r="A6" s="208" t="s">
        <v>24</v>
      </c>
    </row>
    <row r="7" spans="1:9" ht="15" customHeight="1">
      <c r="A7" s="208" t="s">
        <v>198</v>
      </c>
    </row>
    <row r="8" spans="1:9" ht="15.75" customHeight="1">
      <c r="A8" s="348" t="s">
        <v>278</v>
      </c>
      <c r="F8" s="657"/>
      <c r="G8" s="645"/>
      <c r="H8" s="645"/>
    </row>
    <row r="9" spans="1:9" ht="17.25" customHeight="1">
      <c r="A9" s="348" t="s">
        <v>308</v>
      </c>
      <c r="F9" s="657"/>
      <c r="G9" s="645"/>
      <c r="H9" s="645"/>
    </row>
    <row r="10" spans="1:9" ht="15.75" customHeight="1">
      <c r="A10" s="348" t="s">
        <v>368</v>
      </c>
      <c r="F10" s="657"/>
      <c r="G10" s="645"/>
      <c r="H10" s="645"/>
    </row>
    <row r="11" spans="1:9" ht="15.75" customHeight="1">
      <c r="A11" s="348"/>
      <c r="F11" s="348"/>
      <c r="G11" s="349"/>
      <c r="H11" s="349"/>
    </row>
    <row r="12" spans="1:9" ht="15.75" customHeight="1">
      <c r="H12" s="345" t="s">
        <v>17</v>
      </c>
      <c r="I12" s="345"/>
    </row>
    <row r="13" spans="1:9" ht="15" customHeight="1">
      <c r="H13" s="645" t="s">
        <v>16</v>
      </c>
      <c r="I13" s="645"/>
    </row>
    <row r="14" spans="1:9" ht="15" customHeight="1">
      <c r="H14" s="645" t="s">
        <v>15</v>
      </c>
      <c r="I14" s="645"/>
    </row>
    <row r="15" spans="1:9">
      <c r="A15" s="646" t="s">
        <v>219</v>
      </c>
      <c r="B15" s="646"/>
      <c r="C15" s="646"/>
      <c r="D15" s="646"/>
      <c r="E15" s="646"/>
      <c r="F15" s="646"/>
      <c r="G15" s="646"/>
      <c r="H15" s="646"/>
      <c r="I15" s="646"/>
    </row>
    <row r="16" spans="1:9">
      <c r="A16" s="646" t="s">
        <v>204</v>
      </c>
      <c r="B16" s="646"/>
      <c r="C16" s="646"/>
      <c r="D16" s="646"/>
      <c r="E16" s="646"/>
      <c r="F16" s="646"/>
      <c r="G16" s="646"/>
      <c r="H16" s="646"/>
      <c r="I16" s="646"/>
    </row>
    <row r="17" spans="1:12">
      <c r="B17" s="2"/>
      <c r="C17" s="1"/>
      <c r="D17" s="2"/>
      <c r="E17" s="12"/>
      <c r="F17" s="12"/>
      <c r="G17" s="12"/>
      <c r="H17" s="12"/>
      <c r="I17" s="23" t="s">
        <v>25</v>
      </c>
      <c r="K17" s="89"/>
      <c r="L17" s="89"/>
    </row>
    <row r="18" spans="1:12" s="117" customFormat="1">
      <c r="A18" s="205" t="s">
        <v>200</v>
      </c>
      <c r="B18" s="226" t="s">
        <v>193</v>
      </c>
      <c r="C18" s="226" t="s">
        <v>192</v>
      </c>
      <c r="D18" s="220" t="s">
        <v>194</v>
      </c>
      <c r="E18" s="647" t="s">
        <v>484</v>
      </c>
      <c r="F18" s="647" t="s">
        <v>26</v>
      </c>
      <c r="G18" s="650" t="s">
        <v>485</v>
      </c>
      <c r="H18" s="647" t="s">
        <v>486</v>
      </c>
      <c r="I18" s="653" t="s">
        <v>220</v>
      </c>
    </row>
    <row r="19" spans="1:12" s="117" customFormat="1">
      <c r="A19" s="206" t="s">
        <v>201</v>
      </c>
      <c r="B19" s="121"/>
      <c r="C19" s="121"/>
      <c r="D19" s="221" t="s">
        <v>195</v>
      </c>
      <c r="E19" s="648"/>
      <c r="F19" s="648"/>
      <c r="G19" s="651"/>
      <c r="H19" s="648"/>
      <c r="I19" s="654"/>
    </row>
    <row r="20" spans="1:12" s="117" customFormat="1">
      <c r="A20" s="206" t="s">
        <v>202</v>
      </c>
      <c r="B20" s="121"/>
      <c r="C20" s="206"/>
      <c r="D20" s="222" t="s">
        <v>205</v>
      </c>
      <c r="E20" s="648"/>
      <c r="F20" s="648"/>
      <c r="G20" s="651"/>
      <c r="H20" s="648"/>
      <c r="I20" s="654"/>
    </row>
    <row r="21" spans="1:12" s="117" customFormat="1">
      <c r="A21" s="207"/>
      <c r="B21" s="227"/>
      <c r="C21" s="207"/>
      <c r="D21" s="122">
        <v>43465</v>
      </c>
      <c r="E21" s="649"/>
      <c r="F21" s="649"/>
      <c r="G21" s="652"/>
      <c r="H21" s="649"/>
      <c r="I21" s="655"/>
    </row>
    <row r="22" spans="1:12" s="124" customFormat="1">
      <c r="A22" s="225">
        <v>0</v>
      </c>
      <c r="B22" s="225">
        <v>1</v>
      </c>
      <c r="C22" s="225" t="s">
        <v>186</v>
      </c>
      <c r="D22" s="225">
        <v>3</v>
      </c>
      <c r="E22" s="227">
        <v>4</v>
      </c>
      <c r="F22" s="227">
        <v>5</v>
      </c>
      <c r="G22" s="227">
        <v>6</v>
      </c>
      <c r="H22" s="227">
        <v>7</v>
      </c>
      <c r="I22" s="123">
        <v>8</v>
      </c>
    </row>
    <row r="23" spans="1:12" ht="15.75">
      <c r="A23" s="235" t="s">
        <v>206</v>
      </c>
      <c r="B23" s="236" t="s">
        <v>196</v>
      </c>
      <c r="C23" s="237">
        <f>D23+E23+F23+G23+H23+I23</f>
        <v>1285721.9959999998</v>
      </c>
      <c r="D23" s="98">
        <f t="shared" ref="D23:I24" si="0">D25+D45</f>
        <v>572811.56699999992</v>
      </c>
      <c r="E23" s="98">
        <f t="shared" si="0"/>
        <v>258305</v>
      </c>
      <c r="F23" s="98">
        <f t="shared" si="0"/>
        <v>250282.44</v>
      </c>
      <c r="G23" s="98">
        <f t="shared" si="0"/>
        <v>120626.87</v>
      </c>
      <c r="H23" s="98">
        <f t="shared" si="0"/>
        <v>34399</v>
      </c>
      <c r="I23" s="98">
        <f t="shared" si="0"/>
        <v>49297.118999999999</v>
      </c>
      <c r="J23" s="82"/>
    </row>
    <row r="24" spans="1:12" ht="13.5" thickBot="1">
      <c r="A24" s="238"/>
      <c r="B24" s="239" t="s">
        <v>197</v>
      </c>
      <c r="C24" s="237">
        <f t="shared" ref="C24:C64" si="1">D24+E24+F24+G24+H24+I24</f>
        <v>1285721.9959999998</v>
      </c>
      <c r="D24" s="98">
        <f t="shared" si="0"/>
        <v>572811.56699999992</v>
      </c>
      <c r="E24" s="98">
        <f t="shared" si="0"/>
        <v>94254</v>
      </c>
      <c r="F24" s="98">
        <f t="shared" si="0"/>
        <v>364995.94</v>
      </c>
      <c r="G24" s="98">
        <f t="shared" si="0"/>
        <v>169964.37</v>
      </c>
      <c r="H24" s="98">
        <f t="shared" si="0"/>
        <v>34399</v>
      </c>
      <c r="I24" s="98">
        <f t="shared" si="0"/>
        <v>49297.118999999999</v>
      </c>
      <c r="J24" s="82"/>
    </row>
    <row r="25" spans="1:12">
      <c r="A25" s="81" t="s">
        <v>212</v>
      </c>
      <c r="B25" s="3" t="s">
        <v>196</v>
      </c>
      <c r="C25" s="87">
        <f t="shared" si="1"/>
        <v>1108267.1919999998</v>
      </c>
      <c r="D25" s="91">
        <f t="shared" ref="D25:I26" si="2">D27+D29+D31</f>
        <v>552583.07299999997</v>
      </c>
      <c r="E25" s="91">
        <f t="shared" si="2"/>
        <v>205279</v>
      </c>
      <c r="F25" s="91">
        <f t="shared" si="2"/>
        <v>188999.44</v>
      </c>
      <c r="G25" s="91">
        <f t="shared" si="2"/>
        <v>80489.87</v>
      </c>
      <c r="H25" s="91">
        <f t="shared" si="2"/>
        <v>34399</v>
      </c>
      <c r="I25" s="91">
        <f t="shared" si="2"/>
        <v>46516.809000000001</v>
      </c>
    </row>
    <row r="26" spans="1:12">
      <c r="A26" s="11" t="s">
        <v>203</v>
      </c>
      <c r="B26" s="4" t="s">
        <v>197</v>
      </c>
      <c r="C26" s="87">
        <f t="shared" si="1"/>
        <v>1108267.1919999998</v>
      </c>
      <c r="D26" s="91">
        <f t="shared" si="2"/>
        <v>552583.07299999997</v>
      </c>
      <c r="E26" s="91">
        <f t="shared" si="2"/>
        <v>41228</v>
      </c>
      <c r="F26" s="91">
        <f t="shared" si="2"/>
        <v>303712.94</v>
      </c>
      <c r="G26" s="91">
        <f t="shared" si="2"/>
        <v>129827.37</v>
      </c>
      <c r="H26" s="91">
        <f t="shared" si="2"/>
        <v>34399</v>
      </c>
      <c r="I26" s="91">
        <f t="shared" si="2"/>
        <v>46516.809000000001</v>
      </c>
    </row>
    <row r="27" spans="1:12" s="410" customFormat="1" ht="25.5">
      <c r="A27" s="474" t="s">
        <v>553</v>
      </c>
      <c r="B27" s="364" t="s">
        <v>196</v>
      </c>
      <c r="C27" s="358">
        <f>D27+E27+F27+G27+H27+I27</f>
        <v>1008</v>
      </c>
      <c r="D27" s="358">
        <f t="shared" ref="D27:I28" si="3">D154</f>
        <v>551</v>
      </c>
      <c r="E27" s="358">
        <f t="shared" si="3"/>
        <v>0</v>
      </c>
      <c r="F27" s="358">
        <f t="shared" si="3"/>
        <v>0</v>
      </c>
      <c r="G27" s="358">
        <f t="shared" si="3"/>
        <v>0</v>
      </c>
      <c r="H27" s="358">
        <f t="shared" si="3"/>
        <v>0</v>
      </c>
      <c r="I27" s="358">
        <f t="shared" si="3"/>
        <v>457</v>
      </c>
    </row>
    <row r="28" spans="1:12" s="410" customFormat="1">
      <c r="A28" s="470"/>
      <c r="B28" s="366"/>
      <c r="C28" s="358">
        <f>D28+E28+F28+G28+H28+I28</f>
        <v>1008</v>
      </c>
      <c r="D28" s="358">
        <f t="shared" si="3"/>
        <v>551</v>
      </c>
      <c r="E28" s="358">
        <f t="shared" si="3"/>
        <v>0</v>
      </c>
      <c r="F28" s="358">
        <f t="shared" si="3"/>
        <v>0</v>
      </c>
      <c r="G28" s="358">
        <f t="shared" si="3"/>
        <v>0</v>
      </c>
      <c r="H28" s="358">
        <f t="shared" si="3"/>
        <v>0</v>
      </c>
      <c r="I28" s="358">
        <f t="shared" si="3"/>
        <v>457</v>
      </c>
    </row>
    <row r="29" spans="1:12" s="410" customFormat="1">
      <c r="A29" s="469" t="s">
        <v>552</v>
      </c>
      <c r="B29" s="364" t="s">
        <v>196</v>
      </c>
      <c r="C29" s="358">
        <f t="shared" si="1"/>
        <v>307125</v>
      </c>
      <c r="D29" s="358">
        <f t="shared" ref="D29:I30" si="4">D73+D234</f>
        <v>355</v>
      </c>
      <c r="E29" s="358">
        <f t="shared" si="4"/>
        <v>15150</v>
      </c>
      <c r="F29" s="358">
        <f t="shared" si="4"/>
        <v>184825</v>
      </c>
      <c r="G29" s="358">
        <f t="shared" si="4"/>
        <v>76246</v>
      </c>
      <c r="H29" s="358">
        <f t="shared" si="4"/>
        <v>30549</v>
      </c>
      <c r="I29" s="358">
        <f t="shared" si="4"/>
        <v>0</v>
      </c>
    </row>
    <row r="30" spans="1:12" s="410" customFormat="1">
      <c r="A30" s="470" t="s">
        <v>218</v>
      </c>
      <c r="B30" s="366" t="s">
        <v>197</v>
      </c>
      <c r="C30" s="358">
        <f t="shared" si="1"/>
        <v>307125</v>
      </c>
      <c r="D30" s="358">
        <f t="shared" si="4"/>
        <v>355</v>
      </c>
      <c r="E30" s="358">
        <f t="shared" si="4"/>
        <v>15150</v>
      </c>
      <c r="F30" s="358">
        <f t="shared" si="4"/>
        <v>184825</v>
      </c>
      <c r="G30" s="358">
        <f t="shared" si="4"/>
        <v>76246</v>
      </c>
      <c r="H30" s="358">
        <f t="shared" si="4"/>
        <v>30549</v>
      </c>
      <c r="I30" s="358">
        <f t="shared" si="4"/>
        <v>0</v>
      </c>
    </row>
    <row r="31" spans="1:12">
      <c r="A31" s="21" t="s">
        <v>259</v>
      </c>
      <c r="B31" s="8" t="s">
        <v>196</v>
      </c>
      <c r="C31" s="87">
        <f t="shared" si="1"/>
        <v>800134.19199999992</v>
      </c>
      <c r="D31" s="91">
        <f>D33+D43</f>
        <v>551677.07299999997</v>
      </c>
      <c r="E31" s="91">
        <f>E33+E43</f>
        <v>190129</v>
      </c>
      <c r="F31" s="91">
        <f t="shared" ref="E31:I32" si="5">F33+F43</f>
        <v>4174.4400000000005</v>
      </c>
      <c r="G31" s="91">
        <f t="shared" si="5"/>
        <v>4243.87</v>
      </c>
      <c r="H31" s="91">
        <f t="shared" si="5"/>
        <v>3850</v>
      </c>
      <c r="I31" s="91">
        <f t="shared" si="5"/>
        <v>46059.809000000001</v>
      </c>
    </row>
    <row r="32" spans="1:12">
      <c r="A32" s="18"/>
      <c r="B32" s="229" t="s">
        <v>197</v>
      </c>
      <c r="C32" s="87">
        <f t="shared" si="1"/>
        <v>800134.19200000004</v>
      </c>
      <c r="D32" s="91">
        <f>D34+D44</f>
        <v>551677.07299999997</v>
      </c>
      <c r="E32" s="91">
        <f t="shared" si="5"/>
        <v>26078</v>
      </c>
      <c r="F32" s="91">
        <f t="shared" si="5"/>
        <v>118887.94</v>
      </c>
      <c r="G32" s="91">
        <f t="shared" si="5"/>
        <v>53581.369999999995</v>
      </c>
      <c r="H32" s="91">
        <f t="shared" si="5"/>
        <v>3850</v>
      </c>
      <c r="I32" s="91">
        <f t="shared" si="5"/>
        <v>46059.809000000001</v>
      </c>
    </row>
    <row r="33" spans="1:9">
      <c r="A33" s="17" t="s">
        <v>238</v>
      </c>
      <c r="B33" s="228" t="s">
        <v>196</v>
      </c>
      <c r="C33" s="87">
        <f t="shared" si="1"/>
        <v>209358.19</v>
      </c>
      <c r="D33" s="72">
        <f>D35+D37+D39+D41</f>
        <v>39561.644999999997</v>
      </c>
      <c r="E33" s="72">
        <f t="shared" ref="E33:I34" si="6">E35+E37+E39+E41</f>
        <v>111478</v>
      </c>
      <c r="F33" s="72">
        <f t="shared" si="6"/>
        <v>4174.4400000000005</v>
      </c>
      <c r="G33" s="72">
        <f t="shared" si="6"/>
        <v>4243.87</v>
      </c>
      <c r="H33" s="72">
        <f t="shared" si="6"/>
        <v>3850</v>
      </c>
      <c r="I33" s="72">
        <f t="shared" si="6"/>
        <v>46050.235000000001</v>
      </c>
    </row>
    <row r="34" spans="1:9">
      <c r="A34" s="33"/>
      <c r="B34" s="29" t="s">
        <v>197</v>
      </c>
      <c r="C34" s="87">
        <f t="shared" si="1"/>
        <v>209358.19</v>
      </c>
      <c r="D34" s="72">
        <f>D36+D38+D40+D42</f>
        <v>39561.644999999997</v>
      </c>
      <c r="E34" s="72">
        <f t="shared" si="6"/>
        <v>25158</v>
      </c>
      <c r="F34" s="72">
        <f t="shared" si="6"/>
        <v>79562.94</v>
      </c>
      <c r="G34" s="72">
        <f t="shared" si="6"/>
        <v>15175.369999999999</v>
      </c>
      <c r="H34" s="72">
        <f t="shared" si="6"/>
        <v>3850</v>
      </c>
      <c r="I34" s="72">
        <f t="shared" si="6"/>
        <v>46050.235000000001</v>
      </c>
    </row>
    <row r="35" spans="1:9">
      <c r="A35" s="31" t="s">
        <v>221</v>
      </c>
      <c r="B35" s="27" t="s">
        <v>196</v>
      </c>
      <c r="C35" s="87">
        <f t="shared" si="1"/>
        <v>192541.94400000002</v>
      </c>
      <c r="D35" s="59">
        <f t="shared" ref="D35:I36" si="7">D79+D240</f>
        <v>33250.243999999999</v>
      </c>
      <c r="E35" s="59">
        <f t="shared" si="7"/>
        <v>102769</v>
      </c>
      <c r="F35" s="59">
        <f t="shared" si="7"/>
        <v>3460.44</v>
      </c>
      <c r="G35" s="59">
        <f t="shared" si="7"/>
        <v>4243.87</v>
      </c>
      <c r="H35" s="59">
        <f t="shared" si="7"/>
        <v>3850</v>
      </c>
      <c r="I35" s="59">
        <f t="shared" si="7"/>
        <v>44968.39</v>
      </c>
    </row>
    <row r="36" spans="1:9">
      <c r="A36" s="24"/>
      <c r="B36" s="29" t="s">
        <v>197</v>
      </c>
      <c r="C36" s="87">
        <f t="shared" si="1"/>
        <v>192541.94400000002</v>
      </c>
      <c r="D36" s="59">
        <f t="shared" si="7"/>
        <v>33250.243999999999</v>
      </c>
      <c r="E36" s="59">
        <f t="shared" si="7"/>
        <v>16449</v>
      </c>
      <c r="F36" s="59">
        <f t="shared" si="7"/>
        <v>78848.94</v>
      </c>
      <c r="G36" s="59">
        <f t="shared" si="7"/>
        <v>15175.369999999999</v>
      </c>
      <c r="H36" s="59">
        <f t="shared" si="7"/>
        <v>3850</v>
      </c>
      <c r="I36" s="59">
        <f t="shared" si="7"/>
        <v>44968.39</v>
      </c>
    </row>
    <row r="37" spans="1:9">
      <c r="A37" s="17" t="s">
        <v>228</v>
      </c>
      <c r="B37" s="27" t="s">
        <v>196</v>
      </c>
      <c r="C37" s="87">
        <f t="shared" si="1"/>
        <v>9776.5069999999996</v>
      </c>
      <c r="D37" s="58">
        <f t="shared" ref="D37:I44" si="8">D386</f>
        <v>3966.8770000000004</v>
      </c>
      <c r="E37" s="58">
        <f t="shared" si="8"/>
        <v>5773</v>
      </c>
      <c r="F37" s="58">
        <f t="shared" si="8"/>
        <v>0</v>
      </c>
      <c r="G37" s="58">
        <f t="shared" si="8"/>
        <v>0</v>
      </c>
      <c r="H37" s="58">
        <f t="shared" si="8"/>
        <v>0</v>
      </c>
      <c r="I37" s="58">
        <f t="shared" si="8"/>
        <v>36.630000000000003</v>
      </c>
    </row>
    <row r="38" spans="1:9">
      <c r="A38" s="33"/>
      <c r="B38" s="29" t="s">
        <v>197</v>
      </c>
      <c r="C38" s="87">
        <f t="shared" si="1"/>
        <v>9776.5069999999996</v>
      </c>
      <c r="D38" s="58">
        <f t="shared" si="8"/>
        <v>3966.8770000000004</v>
      </c>
      <c r="E38" s="58">
        <f t="shared" si="8"/>
        <v>5773</v>
      </c>
      <c r="F38" s="58">
        <f t="shared" si="8"/>
        <v>0</v>
      </c>
      <c r="G38" s="58">
        <f t="shared" si="8"/>
        <v>0</v>
      </c>
      <c r="H38" s="58">
        <f t="shared" si="8"/>
        <v>0</v>
      </c>
      <c r="I38" s="58">
        <f t="shared" si="8"/>
        <v>36.630000000000003</v>
      </c>
    </row>
    <row r="39" spans="1:9">
      <c r="A39" s="17" t="s">
        <v>231</v>
      </c>
      <c r="B39" s="27" t="s">
        <v>196</v>
      </c>
      <c r="C39" s="87">
        <f t="shared" si="1"/>
        <v>125</v>
      </c>
      <c r="D39" s="58">
        <f t="shared" si="8"/>
        <v>45</v>
      </c>
      <c r="E39" s="58">
        <f t="shared" si="8"/>
        <v>80</v>
      </c>
      <c r="F39" s="58">
        <f t="shared" si="8"/>
        <v>0</v>
      </c>
      <c r="G39" s="58">
        <f t="shared" si="8"/>
        <v>0</v>
      </c>
      <c r="H39" s="58">
        <f t="shared" si="8"/>
        <v>0</v>
      </c>
      <c r="I39" s="58">
        <f t="shared" si="8"/>
        <v>0</v>
      </c>
    </row>
    <row r="40" spans="1:9">
      <c r="A40" s="33"/>
      <c r="B40" s="29" t="s">
        <v>197</v>
      </c>
      <c r="C40" s="87">
        <f t="shared" si="1"/>
        <v>125</v>
      </c>
      <c r="D40" s="58">
        <f t="shared" si="8"/>
        <v>45</v>
      </c>
      <c r="E40" s="58">
        <f t="shared" si="8"/>
        <v>80</v>
      </c>
      <c r="F40" s="58">
        <f t="shared" si="8"/>
        <v>0</v>
      </c>
      <c r="G40" s="58">
        <f t="shared" si="8"/>
        <v>0</v>
      </c>
      <c r="H40" s="58">
        <f t="shared" si="8"/>
        <v>0</v>
      </c>
      <c r="I40" s="58">
        <f t="shared" si="8"/>
        <v>0</v>
      </c>
    </row>
    <row r="41" spans="1:9">
      <c r="A41" s="17" t="s">
        <v>229</v>
      </c>
      <c r="B41" s="27" t="s">
        <v>196</v>
      </c>
      <c r="C41" s="87">
        <f t="shared" si="1"/>
        <v>6914.7389999999996</v>
      </c>
      <c r="D41" s="58">
        <f t="shared" si="8"/>
        <v>2299.5239999999999</v>
      </c>
      <c r="E41" s="58">
        <f t="shared" si="8"/>
        <v>2856</v>
      </c>
      <c r="F41" s="58">
        <f t="shared" si="8"/>
        <v>714</v>
      </c>
      <c r="G41" s="58">
        <f t="shared" si="8"/>
        <v>0</v>
      </c>
      <c r="H41" s="58">
        <f t="shared" si="8"/>
        <v>0</v>
      </c>
      <c r="I41" s="58">
        <f t="shared" si="8"/>
        <v>1045.2150000000001</v>
      </c>
    </row>
    <row r="42" spans="1:9">
      <c r="A42" s="33"/>
      <c r="B42" s="29" t="s">
        <v>197</v>
      </c>
      <c r="C42" s="87">
        <f t="shared" si="1"/>
        <v>6914.7389999999996</v>
      </c>
      <c r="D42" s="58">
        <f t="shared" si="8"/>
        <v>2299.5239999999999</v>
      </c>
      <c r="E42" s="58">
        <f>E391</f>
        <v>2856</v>
      </c>
      <c r="F42" s="58">
        <f t="shared" si="8"/>
        <v>714</v>
      </c>
      <c r="G42" s="58">
        <f t="shared" si="8"/>
        <v>0</v>
      </c>
      <c r="H42" s="58">
        <f t="shared" si="8"/>
        <v>0</v>
      </c>
      <c r="I42" s="58">
        <f t="shared" si="8"/>
        <v>1045.2150000000001</v>
      </c>
    </row>
    <row r="43" spans="1:9">
      <c r="A43" s="17" t="s">
        <v>230</v>
      </c>
      <c r="B43" s="27" t="s">
        <v>196</v>
      </c>
      <c r="C43" s="87">
        <f t="shared" si="1"/>
        <v>590776.00199999998</v>
      </c>
      <c r="D43" s="58">
        <f t="shared" si="8"/>
        <v>512115.42799999996</v>
      </c>
      <c r="E43" s="58">
        <f>E392</f>
        <v>78651</v>
      </c>
      <c r="F43" s="58">
        <f t="shared" si="8"/>
        <v>0</v>
      </c>
      <c r="G43" s="58">
        <f t="shared" si="8"/>
        <v>0</v>
      </c>
      <c r="H43" s="58">
        <f t="shared" si="8"/>
        <v>0</v>
      </c>
      <c r="I43" s="58">
        <f t="shared" si="8"/>
        <v>9.5739999999999945</v>
      </c>
    </row>
    <row r="44" spans="1:9">
      <c r="A44" s="33"/>
      <c r="B44" s="29" t="s">
        <v>197</v>
      </c>
      <c r="C44" s="87">
        <f t="shared" si="1"/>
        <v>590776.00199999998</v>
      </c>
      <c r="D44" s="58">
        <f t="shared" si="8"/>
        <v>512115.42799999996</v>
      </c>
      <c r="E44" s="58">
        <f>E393</f>
        <v>920</v>
      </c>
      <c r="F44" s="58">
        <f t="shared" si="8"/>
        <v>39325</v>
      </c>
      <c r="G44" s="58">
        <f t="shared" si="8"/>
        <v>38406</v>
      </c>
      <c r="H44" s="58">
        <f t="shared" si="8"/>
        <v>0</v>
      </c>
      <c r="I44" s="58">
        <f t="shared" si="8"/>
        <v>9.5739999999999945</v>
      </c>
    </row>
    <row r="45" spans="1:9">
      <c r="A45" s="94" t="s">
        <v>211</v>
      </c>
      <c r="B45" s="228" t="s">
        <v>196</v>
      </c>
      <c r="C45" s="87">
        <f t="shared" si="1"/>
        <v>177454.804</v>
      </c>
      <c r="D45" s="58">
        <f t="shared" ref="D45:I46" si="9">D47+D49+D51</f>
        <v>20228.493999999999</v>
      </c>
      <c r="E45" s="58">
        <f t="shared" si="9"/>
        <v>53026</v>
      </c>
      <c r="F45" s="58">
        <f t="shared" si="9"/>
        <v>61283</v>
      </c>
      <c r="G45" s="58">
        <f t="shared" si="9"/>
        <v>40137</v>
      </c>
      <c r="H45" s="58">
        <f t="shared" si="9"/>
        <v>0</v>
      </c>
      <c r="I45" s="58">
        <f t="shared" si="9"/>
        <v>2780.3100000000004</v>
      </c>
    </row>
    <row r="46" spans="1:9">
      <c r="A46" s="14" t="s">
        <v>227</v>
      </c>
      <c r="B46" s="229" t="s">
        <v>197</v>
      </c>
      <c r="C46" s="87">
        <f t="shared" si="1"/>
        <v>177454.804</v>
      </c>
      <c r="D46" s="58">
        <f t="shared" si="9"/>
        <v>20228.493999999999</v>
      </c>
      <c r="E46" s="58">
        <f t="shared" si="9"/>
        <v>53026</v>
      </c>
      <c r="F46" s="58">
        <f t="shared" si="9"/>
        <v>61283</v>
      </c>
      <c r="G46" s="58">
        <f t="shared" si="9"/>
        <v>40137</v>
      </c>
      <c r="H46" s="58">
        <f t="shared" si="9"/>
        <v>0</v>
      </c>
      <c r="I46" s="58">
        <f t="shared" si="9"/>
        <v>2780.3100000000004</v>
      </c>
    </row>
    <row r="47" spans="1:9" s="410" customFormat="1">
      <c r="A47" s="469" t="s">
        <v>217</v>
      </c>
      <c r="B47" s="364" t="s">
        <v>196</v>
      </c>
      <c r="C47" s="358">
        <f t="shared" si="1"/>
        <v>151.69999999999999</v>
      </c>
      <c r="D47" s="358">
        <f>D396</f>
        <v>19</v>
      </c>
      <c r="E47" s="358">
        <f t="shared" ref="E47:I48" si="10">E396</f>
        <v>0</v>
      </c>
      <c r="F47" s="358">
        <f t="shared" si="10"/>
        <v>0</v>
      </c>
      <c r="G47" s="358">
        <f t="shared" si="10"/>
        <v>0</v>
      </c>
      <c r="H47" s="358">
        <f t="shared" si="10"/>
        <v>0</v>
      </c>
      <c r="I47" s="358" t="str">
        <f t="shared" si="10"/>
        <v>132,7</v>
      </c>
    </row>
    <row r="48" spans="1:9" s="410" customFormat="1">
      <c r="A48" s="470" t="s">
        <v>218</v>
      </c>
      <c r="B48" s="366" t="s">
        <v>197</v>
      </c>
      <c r="C48" s="358">
        <f t="shared" si="1"/>
        <v>151.69999999999999</v>
      </c>
      <c r="D48" s="358">
        <f>D397</f>
        <v>19</v>
      </c>
      <c r="E48" s="358">
        <f t="shared" si="10"/>
        <v>0</v>
      </c>
      <c r="F48" s="358">
        <f t="shared" si="10"/>
        <v>0</v>
      </c>
      <c r="G48" s="358">
        <f t="shared" si="10"/>
        <v>0</v>
      </c>
      <c r="H48" s="358">
        <f t="shared" si="10"/>
        <v>0</v>
      </c>
      <c r="I48" s="358" t="str">
        <f t="shared" si="10"/>
        <v>132,7</v>
      </c>
    </row>
    <row r="49" spans="1:9" s="410" customFormat="1" ht="25.5">
      <c r="A49" s="276" t="s">
        <v>154</v>
      </c>
      <c r="B49" s="71" t="s">
        <v>196</v>
      </c>
      <c r="C49" s="358">
        <f>D49+E49+F49+G49+H49+I49</f>
        <v>344</v>
      </c>
      <c r="D49" s="358">
        <f>D398</f>
        <v>0</v>
      </c>
      <c r="E49" s="358">
        <f t="shared" ref="E49:I50" si="11">E398</f>
        <v>344</v>
      </c>
      <c r="F49" s="358">
        <f t="shared" si="11"/>
        <v>0</v>
      </c>
      <c r="G49" s="358">
        <f t="shared" si="11"/>
        <v>0</v>
      </c>
      <c r="H49" s="358">
        <f t="shared" si="11"/>
        <v>0</v>
      </c>
      <c r="I49" s="358">
        <f t="shared" si="11"/>
        <v>0</v>
      </c>
    </row>
    <row r="50" spans="1:9" s="410" customFormat="1">
      <c r="A50" s="18"/>
      <c r="B50" s="70" t="s">
        <v>197</v>
      </c>
      <c r="C50" s="358">
        <f>D50+E50+F50+G50+H50+I50</f>
        <v>344</v>
      </c>
      <c r="D50" s="358">
        <f>D399</f>
        <v>0</v>
      </c>
      <c r="E50" s="358">
        <f t="shared" si="11"/>
        <v>344</v>
      </c>
      <c r="F50" s="358">
        <f t="shared" si="11"/>
        <v>0</v>
      </c>
      <c r="G50" s="358">
        <f t="shared" si="11"/>
        <v>0</v>
      </c>
      <c r="H50" s="358">
        <f t="shared" si="11"/>
        <v>0</v>
      </c>
      <c r="I50" s="358">
        <f t="shared" si="11"/>
        <v>0</v>
      </c>
    </row>
    <row r="51" spans="1:9">
      <c r="A51" s="21" t="s">
        <v>259</v>
      </c>
      <c r="B51" s="8" t="s">
        <v>196</v>
      </c>
      <c r="C51" s="87">
        <f t="shared" si="1"/>
        <v>176959.10399999999</v>
      </c>
      <c r="D51" s="58">
        <f>D53+D63</f>
        <v>20209.493999999999</v>
      </c>
      <c r="E51" s="58">
        <f t="shared" ref="E51:I52" si="12">E53+E63</f>
        <v>52682</v>
      </c>
      <c r="F51" s="58">
        <f t="shared" si="12"/>
        <v>61283</v>
      </c>
      <c r="G51" s="58">
        <f t="shared" si="12"/>
        <v>40137</v>
      </c>
      <c r="H51" s="58">
        <f t="shared" si="12"/>
        <v>0</v>
      </c>
      <c r="I51" s="58">
        <f t="shared" si="12"/>
        <v>2647.6100000000006</v>
      </c>
    </row>
    <row r="52" spans="1:9">
      <c r="A52" s="18"/>
      <c r="B52" s="229" t="s">
        <v>197</v>
      </c>
      <c r="C52" s="87">
        <f t="shared" si="1"/>
        <v>176959.10399999999</v>
      </c>
      <c r="D52" s="58">
        <f>D54+D64</f>
        <v>20209.493999999999</v>
      </c>
      <c r="E52" s="58">
        <f t="shared" si="12"/>
        <v>52682</v>
      </c>
      <c r="F52" s="58">
        <f t="shared" si="12"/>
        <v>61283</v>
      </c>
      <c r="G52" s="58">
        <f t="shared" si="12"/>
        <v>40137</v>
      </c>
      <c r="H52" s="58">
        <f t="shared" si="12"/>
        <v>0</v>
      </c>
      <c r="I52" s="58">
        <f t="shared" si="12"/>
        <v>2647.6100000000006</v>
      </c>
    </row>
    <row r="53" spans="1:9">
      <c r="A53" s="21" t="s">
        <v>232</v>
      </c>
      <c r="B53" s="228" t="s">
        <v>196</v>
      </c>
      <c r="C53" s="87">
        <f t="shared" si="1"/>
        <v>166476.666</v>
      </c>
      <c r="D53" s="58">
        <f>D55+D57+D59+D61</f>
        <v>13935.286</v>
      </c>
      <c r="E53" s="58">
        <f t="shared" ref="E53:I54" si="13">E55+E57+E59+E61</f>
        <v>49208.63</v>
      </c>
      <c r="F53" s="58">
        <f t="shared" si="13"/>
        <v>61283</v>
      </c>
      <c r="G53" s="58">
        <f t="shared" si="13"/>
        <v>40137</v>
      </c>
      <c r="H53" s="58">
        <f t="shared" si="13"/>
        <v>0</v>
      </c>
      <c r="I53" s="58">
        <f t="shared" si="13"/>
        <v>1912.7500000000002</v>
      </c>
    </row>
    <row r="54" spans="1:9">
      <c r="A54" s="11"/>
      <c r="B54" s="229" t="s">
        <v>197</v>
      </c>
      <c r="C54" s="87">
        <f t="shared" si="1"/>
        <v>166476.666</v>
      </c>
      <c r="D54" s="58">
        <f>D56+D58+D60+D62</f>
        <v>13935.286</v>
      </c>
      <c r="E54" s="58">
        <f t="shared" si="13"/>
        <v>49208.63</v>
      </c>
      <c r="F54" s="58">
        <f t="shared" si="13"/>
        <v>61283</v>
      </c>
      <c r="G54" s="58">
        <f t="shared" si="13"/>
        <v>40137</v>
      </c>
      <c r="H54" s="58">
        <f t="shared" si="13"/>
        <v>0</v>
      </c>
      <c r="I54" s="58">
        <f t="shared" si="13"/>
        <v>1912.7500000000002</v>
      </c>
    </row>
    <row r="55" spans="1:9">
      <c r="A55" s="31" t="s">
        <v>221</v>
      </c>
      <c r="B55" s="27" t="s">
        <v>196</v>
      </c>
      <c r="C55" s="87">
        <f t="shared" si="1"/>
        <v>141689.4</v>
      </c>
      <c r="D55" s="59">
        <f t="shared" ref="D55:I56" si="14">D248+D87</f>
        <v>3279.9</v>
      </c>
      <c r="E55" s="59">
        <f t="shared" si="14"/>
        <v>36988.5</v>
      </c>
      <c r="F55" s="59">
        <f t="shared" si="14"/>
        <v>61283</v>
      </c>
      <c r="G55" s="59">
        <f t="shared" si="14"/>
        <v>40137</v>
      </c>
      <c r="H55" s="59">
        <f t="shared" si="14"/>
        <v>0</v>
      </c>
      <c r="I55" s="59">
        <f t="shared" si="14"/>
        <v>1</v>
      </c>
    </row>
    <row r="56" spans="1:9">
      <c r="A56" s="24"/>
      <c r="B56" s="29" t="s">
        <v>197</v>
      </c>
      <c r="C56" s="87">
        <f t="shared" si="1"/>
        <v>141689.4</v>
      </c>
      <c r="D56" s="59">
        <f t="shared" si="14"/>
        <v>3279.9</v>
      </c>
      <c r="E56" s="59">
        <f t="shared" si="14"/>
        <v>36988.5</v>
      </c>
      <c r="F56" s="59">
        <f t="shared" si="14"/>
        <v>61283</v>
      </c>
      <c r="G56" s="59">
        <f t="shared" si="14"/>
        <v>40137</v>
      </c>
      <c r="H56" s="59">
        <f t="shared" si="14"/>
        <v>0</v>
      </c>
      <c r="I56" s="59">
        <f t="shared" si="14"/>
        <v>1</v>
      </c>
    </row>
    <row r="57" spans="1:9">
      <c r="A57" s="100" t="s">
        <v>228</v>
      </c>
      <c r="B57" s="228" t="s">
        <v>196</v>
      </c>
      <c r="C57" s="87">
        <f t="shared" si="1"/>
        <v>17031.53</v>
      </c>
      <c r="D57" s="58">
        <f t="shared" ref="D57:I64" si="15">D404</f>
        <v>7848.03</v>
      </c>
      <c r="E57" s="58">
        <f t="shared" si="15"/>
        <v>9183.5</v>
      </c>
      <c r="F57" s="58">
        <f t="shared" si="15"/>
        <v>0</v>
      </c>
      <c r="G57" s="58">
        <f t="shared" si="15"/>
        <v>0</v>
      </c>
      <c r="H57" s="58">
        <f t="shared" si="15"/>
        <v>0</v>
      </c>
      <c r="I57" s="58">
        <f t="shared" si="15"/>
        <v>0</v>
      </c>
    </row>
    <row r="58" spans="1:9">
      <c r="A58" s="11"/>
      <c r="B58" s="229" t="s">
        <v>197</v>
      </c>
      <c r="C58" s="87">
        <f t="shared" si="1"/>
        <v>17031.53</v>
      </c>
      <c r="D58" s="58">
        <f t="shared" si="15"/>
        <v>7848.03</v>
      </c>
      <c r="E58" s="58">
        <f t="shared" si="15"/>
        <v>9183.5</v>
      </c>
      <c r="F58" s="58">
        <f t="shared" si="15"/>
        <v>0</v>
      </c>
      <c r="G58" s="58">
        <f t="shared" si="15"/>
        <v>0</v>
      </c>
      <c r="H58" s="58">
        <f t="shared" si="15"/>
        <v>0</v>
      </c>
      <c r="I58" s="58">
        <f t="shared" si="15"/>
        <v>0</v>
      </c>
    </row>
    <row r="59" spans="1:9">
      <c r="A59" s="34" t="s">
        <v>231</v>
      </c>
      <c r="B59" s="228" t="s">
        <v>196</v>
      </c>
      <c r="C59" s="87">
        <f t="shared" si="1"/>
        <v>832.56</v>
      </c>
      <c r="D59" s="58">
        <f t="shared" si="15"/>
        <v>384.43</v>
      </c>
      <c r="E59" s="58">
        <f t="shared" si="15"/>
        <v>448.13</v>
      </c>
      <c r="F59" s="58">
        <f t="shared" si="15"/>
        <v>0</v>
      </c>
      <c r="G59" s="58">
        <f t="shared" si="15"/>
        <v>0</v>
      </c>
      <c r="H59" s="58">
        <f t="shared" si="15"/>
        <v>0</v>
      </c>
      <c r="I59" s="58">
        <f t="shared" si="15"/>
        <v>0</v>
      </c>
    </row>
    <row r="60" spans="1:9">
      <c r="A60" s="11"/>
      <c r="B60" s="229" t="s">
        <v>197</v>
      </c>
      <c r="C60" s="87">
        <f t="shared" si="1"/>
        <v>832.56</v>
      </c>
      <c r="D60" s="58">
        <f t="shared" si="15"/>
        <v>384.43</v>
      </c>
      <c r="E60" s="58">
        <f t="shared" si="15"/>
        <v>448.13</v>
      </c>
      <c r="F60" s="58">
        <f t="shared" si="15"/>
        <v>0</v>
      </c>
      <c r="G60" s="58">
        <f t="shared" si="15"/>
        <v>0</v>
      </c>
      <c r="H60" s="58">
        <f t="shared" si="15"/>
        <v>0</v>
      </c>
      <c r="I60" s="58">
        <f t="shared" si="15"/>
        <v>0</v>
      </c>
    </row>
    <row r="61" spans="1:9">
      <c r="A61" s="35" t="s">
        <v>233</v>
      </c>
      <c r="B61" s="27" t="s">
        <v>196</v>
      </c>
      <c r="C61" s="87">
        <f t="shared" si="1"/>
        <v>6923.1760000000004</v>
      </c>
      <c r="D61" s="58">
        <f t="shared" si="15"/>
        <v>2422.9260000000004</v>
      </c>
      <c r="E61" s="58">
        <f t="shared" si="15"/>
        <v>2588.5</v>
      </c>
      <c r="F61" s="58">
        <f t="shared" si="15"/>
        <v>0</v>
      </c>
      <c r="G61" s="58">
        <f t="shared" si="15"/>
        <v>0</v>
      </c>
      <c r="H61" s="58">
        <f t="shared" si="15"/>
        <v>0</v>
      </c>
      <c r="I61" s="58">
        <f t="shared" si="15"/>
        <v>1911.7500000000002</v>
      </c>
    </row>
    <row r="62" spans="1:9">
      <c r="A62" s="14"/>
      <c r="B62" s="29" t="s">
        <v>197</v>
      </c>
      <c r="C62" s="87">
        <f t="shared" si="1"/>
        <v>6923.1760000000004</v>
      </c>
      <c r="D62" s="58">
        <f t="shared" si="15"/>
        <v>2422.9260000000004</v>
      </c>
      <c r="E62" s="58">
        <f t="shared" si="15"/>
        <v>2588.5</v>
      </c>
      <c r="F62" s="58">
        <f t="shared" si="15"/>
        <v>0</v>
      </c>
      <c r="G62" s="58">
        <f t="shared" si="15"/>
        <v>0</v>
      </c>
      <c r="H62" s="58">
        <f t="shared" si="15"/>
        <v>0</v>
      </c>
      <c r="I62" s="58">
        <f t="shared" si="15"/>
        <v>1911.7500000000002</v>
      </c>
    </row>
    <row r="63" spans="1:9">
      <c r="A63" s="37" t="s">
        <v>239</v>
      </c>
      <c r="B63" s="27" t="s">
        <v>196</v>
      </c>
      <c r="C63" s="87">
        <f t="shared" si="1"/>
        <v>10482.438</v>
      </c>
      <c r="D63" s="58">
        <f t="shared" si="15"/>
        <v>6274.2079999999996</v>
      </c>
      <c r="E63" s="58">
        <f t="shared" si="15"/>
        <v>3473.37</v>
      </c>
      <c r="F63" s="58">
        <f t="shared" si="15"/>
        <v>0</v>
      </c>
      <c r="G63" s="58">
        <f t="shared" si="15"/>
        <v>0</v>
      </c>
      <c r="H63" s="58">
        <f t="shared" si="15"/>
        <v>0</v>
      </c>
      <c r="I63" s="58">
        <f t="shared" si="15"/>
        <v>734.86000000000013</v>
      </c>
    </row>
    <row r="64" spans="1:9">
      <c r="A64" s="14"/>
      <c r="B64" s="29" t="s">
        <v>197</v>
      </c>
      <c r="C64" s="87">
        <f t="shared" si="1"/>
        <v>10482.438</v>
      </c>
      <c r="D64" s="58">
        <f t="shared" si="15"/>
        <v>6274.2079999999996</v>
      </c>
      <c r="E64" s="58">
        <f t="shared" si="15"/>
        <v>3473.37</v>
      </c>
      <c r="F64" s="58">
        <f t="shared" si="15"/>
        <v>0</v>
      </c>
      <c r="G64" s="58">
        <f t="shared" si="15"/>
        <v>0</v>
      </c>
      <c r="H64" s="58">
        <f t="shared" si="15"/>
        <v>0</v>
      </c>
      <c r="I64" s="58">
        <f t="shared" si="15"/>
        <v>734.86000000000013</v>
      </c>
    </row>
    <row r="65" spans="1:9">
      <c r="A65" s="621" t="s">
        <v>207</v>
      </c>
      <c r="B65" s="623"/>
      <c r="C65" s="623"/>
      <c r="D65" s="623"/>
      <c r="E65" s="623"/>
      <c r="F65" s="623"/>
      <c r="G65" s="623"/>
      <c r="H65" s="623"/>
      <c r="I65" s="624"/>
    </row>
    <row r="66" spans="1:9">
      <c r="A66" s="585" t="s">
        <v>199</v>
      </c>
      <c r="B66" s="586"/>
      <c r="C66" s="586"/>
      <c r="D66" s="586"/>
      <c r="E66" s="586"/>
      <c r="F66" s="586"/>
      <c r="G66" s="586"/>
      <c r="H66" s="586"/>
      <c r="I66" s="587"/>
    </row>
    <row r="67" spans="1:9">
      <c r="A67" s="34" t="s">
        <v>206</v>
      </c>
      <c r="B67" s="32" t="s">
        <v>196</v>
      </c>
      <c r="C67" s="59">
        <f>D67+E67+F67+G67+H67+I67</f>
        <v>359959.00400000002</v>
      </c>
      <c r="D67" s="59">
        <f t="shared" ref="D67:I68" si="16">D69+D81</f>
        <v>37000.743999999999</v>
      </c>
      <c r="E67" s="59">
        <f t="shared" si="16"/>
        <v>108796</v>
      </c>
      <c r="F67" s="59">
        <f t="shared" si="16"/>
        <v>123572</v>
      </c>
      <c r="G67" s="59">
        <f t="shared" si="16"/>
        <v>41314.870000000003</v>
      </c>
      <c r="H67" s="59">
        <f t="shared" si="16"/>
        <v>3850</v>
      </c>
      <c r="I67" s="59">
        <f t="shared" si="16"/>
        <v>45425.39</v>
      </c>
    </row>
    <row r="68" spans="1:9" ht="13.5" thickBot="1">
      <c r="A68" s="83"/>
      <c r="B68" s="84" t="s">
        <v>197</v>
      </c>
      <c r="C68" s="59">
        <f t="shared" ref="C68:C88" si="17">D68+E68+F68+G68+H68+I68</f>
        <v>359959.00400000002</v>
      </c>
      <c r="D68" s="59">
        <f t="shared" si="16"/>
        <v>37000.743999999999</v>
      </c>
      <c r="E68" s="59">
        <f t="shared" si="16"/>
        <v>23514</v>
      </c>
      <c r="F68" s="59">
        <f t="shared" si="16"/>
        <v>197922.5</v>
      </c>
      <c r="G68" s="59">
        <f t="shared" si="16"/>
        <v>52246.369999999995</v>
      </c>
      <c r="H68" s="59">
        <f t="shared" si="16"/>
        <v>3850</v>
      </c>
      <c r="I68" s="59">
        <f t="shared" si="16"/>
        <v>45425.39</v>
      </c>
    </row>
    <row r="69" spans="1:9">
      <c r="A69" s="209" t="s">
        <v>212</v>
      </c>
      <c r="B69" s="32" t="s">
        <v>196</v>
      </c>
      <c r="C69" s="59">
        <f t="shared" si="17"/>
        <v>355471.44400000002</v>
      </c>
      <c r="D69" s="59">
        <f t="shared" ref="D69:I70" si="18">D71+D73+D75</f>
        <v>33778.184000000001</v>
      </c>
      <c r="E69" s="59">
        <f t="shared" si="18"/>
        <v>107531</v>
      </c>
      <c r="F69" s="59">
        <f t="shared" si="18"/>
        <v>123572</v>
      </c>
      <c r="G69" s="59">
        <f t="shared" si="18"/>
        <v>41314.870000000003</v>
      </c>
      <c r="H69" s="59">
        <f t="shared" si="18"/>
        <v>3850</v>
      </c>
      <c r="I69" s="59">
        <f t="shared" si="18"/>
        <v>45425.39</v>
      </c>
    </row>
    <row r="70" spans="1:9">
      <c r="A70" s="24" t="s">
        <v>227</v>
      </c>
      <c r="B70" s="29" t="s">
        <v>197</v>
      </c>
      <c r="C70" s="59">
        <f t="shared" si="17"/>
        <v>355471.44400000002</v>
      </c>
      <c r="D70" s="59">
        <f t="shared" si="18"/>
        <v>33778.184000000001</v>
      </c>
      <c r="E70" s="59">
        <f t="shared" si="18"/>
        <v>22249</v>
      </c>
      <c r="F70" s="59">
        <f t="shared" si="18"/>
        <v>197922.5</v>
      </c>
      <c r="G70" s="59">
        <f t="shared" si="18"/>
        <v>52246.369999999995</v>
      </c>
      <c r="H70" s="59">
        <f t="shared" si="18"/>
        <v>3850</v>
      </c>
      <c r="I70" s="59">
        <f t="shared" si="18"/>
        <v>45425.39</v>
      </c>
    </row>
    <row r="71" spans="1:9">
      <c r="A71" s="85" t="s">
        <v>558</v>
      </c>
      <c r="B71" s="27" t="s">
        <v>196</v>
      </c>
      <c r="C71" s="59">
        <f>D71+E71+F71+G71+H71+I71</f>
        <v>1008</v>
      </c>
      <c r="D71" s="59">
        <f t="shared" ref="D71:I72" si="19">D154</f>
        <v>551</v>
      </c>
      <c r="E71" s="59">
        <f t="shared" si="19"/>
        <v>0</v>
      </c>
      <c r="F71" s="59">
        <f t="shared" si="19"/>
        <v>0</v>
      </c>
      <c r="G71" s="59">
        <f t="shared" si="19"/>
        <v>0</v>
      </c>
      <c r="H71" s="59">
        <f t="shared" si="19"/>
        <v>0</v>
      </c>
      <c r="I71" s="59">
        <f t="shared" si="19"/>
        <v>457</v>
      </c>
    </row>
    <row r="72" spans="1:9">
      <c r="A72" s="79" t="s">
        <v>218</v>
      </c>
      <c r="B72" s="29" t="s">
        <v>197</v>
      </c>
      <c r="C72" s="59">
        <f>D72+E72+F72+G72+H72+I72</f>
        <v>1008</v>
      </c>
      <c r="D72" s="59">
        <f t="shared" si="19"/>
        <v>551</v>
      </c>
      <c r="E72" s="59">
        <f t="shared" si="19"/>
        <v>0</v>
      </c>
      <c r="F72" s="59">
        <f t="shared" si="19"/>
        <v>0</v>
      </c>
      <c r="G72" s="59">
        <f t="shared" si="19"/>
        <v>0</v>
      </c>
      <c r="H72" s="59">
        <f t="shared" si="19"/>
        <v>0</v>
      </c>
      <c r="I72" s="59">
        <f t="shared" si="19"/>
        <v>457</v>
      </c>
    </row>
    <row r="73" spans="1:9">
      <c r="A73" s="85" t="s">
        <v>551</v>
      </c>
      <c r="B73" s="27" t="s">
        <v>196</v>
      </c>
      <c r="C73" s="59">
        <f t="shared" si="17"/>
        <v>171680</v>
      </c>
      <c r="D73" s="59">
        <f t="shared" ref="D73:I74" si="20">D95+D164</f>
        <v>10</v>
      </c>
      <c r="E73" s="59">
        <f t="shared" si="20"/>
        <v>13000</v>
      </c>
      <c r="F73" s="59">
        <f t="shared" si="20"/>
        <v>121599</v>
      </c>
      <c r="G73" s="59">
        <f t="shared" si="20"/>
        <v>37071</v>
      </c>
      <c r="H73" s="59">
        <f t="shared" si="20"/>
        <v>0</v>
      </c>
      <c r="I73" s="59">
        <f t="shared" si="20"/>
        <v>0</v>
      </c>
    </row>
    <row r="74" spans="1:9">
      <c r="A74" s="79" t="s">
        <v>218</v>
      </c>
      <c r="B74" s="29" t="s">
        <v>197</v>
      </c>
      <c r="C74" s="59">
        <f t="shared" si="17"/>
        <v>171680</v>
      </c>
      <c r="D74" s="59">
        <f t="shared" si="20"/>
        <v>10</v>
      </c>
      <c r="E74" s="59">
        <f t="shared" si="20"/>
        <v>13000</v>
      </c>
      <c r="F74" s="59">
        <f t="shared" si="20"/>
        <v>121599</v>
      </c>
      <c r="G74" s="59">
        <f t="shared" si="20"/>
        <v>37071</v>
      </c>
      <c r="H74" s="59">
        <f t="shared" si="20"/>
        <v>0</v>
      </c>
      <c r="I74" s="59">
        <f t="shared" si="20"/>
        <v>0</v>
      </c>
    </row>
    <row r="75" spans="1:9">
      <c r="A75" s="21" t="s">
        <v>259</v>
      </c>
      <c r="B75" s="8" t="s">
        <v>196</v>
      </c>
      <c r="C75" s="59">
        <f t="shared" si="17"/>
        <v>182783.44400000002</v>
      </c>
      <c r="D75" s="87">
        <f>D77</f>
        <v>33217.184000000001</v>
      </c>
      <c r="E75" s="87">
        <f t="shared" ref="E75:I78" si="21">E77</f>
        <v>94531</v>
      </c>
      <c r="F75" s="87">
        <f t="shared" si="21"/>
        <v>1973</v>
      </c>
      <c r="G75" s="87">
        <f t="shared" si="21"/>
        <v>4243.87</v>
      </c>
      <c r="H75" s="87">
        <f t="shared" si="21"/>
        <v>3850</v>
      </c>
      <c r="I75" s="87">
        <f t="shared" si="21"/>
        <v>44968.39</v>
      </c>
    </row>
    <row r="76" spans="1:9">
      <c r="A76" s="18"/>
      <c r="B76" s="229" t="s">
        <v>197</v>
      </c>
      <c r="C76" s="59">
        <f t="shared" si="17"/>
        <v>182783.44400000002</v>
      </c>
      <c r="D76" s="87">
        <f>D78</f>
        <v>33217.184000000001</v>
      </c>
      <c r="E76" s="87">
        <f t="shared" si="21"/>
        <v>9249</v>
      </c>
      <c r="F76" s="87">
        <f t="shared" si="21"/>
        <v>76323.5</v>
      </c>
      <c r="G76" s="87">
        <f t="shared" si="21"/>
        <v>15175.369999999999</v>
      </c>
      <c r="H76" s="87">
        <f t="shared" si="21"/>
        <v>3850</v>
      </c>
      <c r="I76" s="87">
        <f t="shared" si="21"/>
        <v>44968.39</v>
      </c>
    </row>
    <row r="77" spans="1:9">
      <c r="A77" s="34" t="s">
        <v>245</v>
      </c>
      <c r="B77" s="32" t="s">
        <v>196</v>
      </c>
      <c r="C77" s="59">
        <f t="shared" si="17"/>
        <v>182783.44400000002</v>
      </c>
      <c r="D77" s="87">
        <f>D79</f>
        <v>33217.184000000001</v>
      </c>
      <c r="E77" s="87">
        <f t="shared" si="21"/>
        <v>94531</v>
      </c>
      <c r="F77" s="87">
        <f t="shared" si="21"/>
        <v>1973</v>
      </c>
      <c r="G77" s="87">
        <f t="shared" si="21"/>
        <v>4243.87</v>
      </c>
      <c r="H77" s="87">
        <f t="shared" si="21"/>
        <v>3850</v>
      </c>
      <c r="I77" s="87">
        <f t="shared" si="21"/>
        <v>44968.39</v>
      </c>
    </row>
    <row r="78" spans="1:9">
      <c r="A78" s="34"/>
      <c r="B78" s="32" t="s">
        <v>197</v>
      </c>
      <c r="C78" s="59">
        <f t="shared" si="17"/>
        <v>182783.44400000002</v>
      </c>
      <c r="D78" s="87">
        <f>D80</f>
        <v>33217.184000000001</v>
      </c>
      <c r="E78" s="87">
        <f t="shared" si="21"/>
        <v>9249</v>
      </c>
      <c r="F78" s="87">
        <f t="shared" si="21"/>
        <v>76323.5</v>
      </c>
      <c r="G78" s="87">
        <f t="shared" si="21"/>
        <v>15175.369999999999</v>
      </c>
      <c r="H78" s="87">
        <f t="shared" si="21"/>
        <v>3850</v>
      </c>
      <c r="I78" s="87">
        <f t="shared" si="21"/>
        <v>44968.39</v>
      </c>
    </row>
    <row r="79" spans="1:9">
      <c r="A79" s="31" t="s">
        <v>221</v>
      </c>
      <c r="B79" s="27" t="s">
        <v>196</v>
      </c>
      <c r="C79" s="59">
        <f t="shared" si="17"/>
        <v>182783.44400000002</v>
      </c>
      <c r="D79" s="59">
        <f t="shared" ref="D79:I79" si="22">D131+D172</f>
        <v>33217.184000000001</v>
      </c>
      <c r="E79" s="59">
        <f>E131+E172</f>
        <v>94531</v>
      </c>
      <c r="F79" s="59">
        <f t="shared" si="22"/>
        <v>1973</v>
      </c>
      <c r="G79" s="59">
        <f t="shared" si="22"/>
        <v>4243.87</v>
      </c>
      <c r="H79" s="59">
        <f t="shared" si="22"/>
        <v>3850</v>
      </c>
      <c r="I79" s="59">
        <f t="shared" si="22"/>
        <v>44968.39</v>
      </c>
    </row>
    <row r="80" spans="1:9">
      <c r="A80" s="24"/>
      <c r="B80" s="29" t="s">
        <v>197</v>
      </c>
      <c r="C80" s="59">
        <f t="shared" si="17"/>
        <v>182783.44400000002</v>
      </c>
      <c r="D80" s="59">
        <f>D134+D173</f>
        <v>33217.184000000001</v>
      </c>
      <c r="E80" s="59">
        <f>E173+E132</f>
        <v>9249</v>
      </c>
      <c r="F80" s="59">
        <f>F132+F173</f>
        <v>76323.5</v>
      </c>
      <c r="G80" s="59">
        <f>G132+G173</f>
        <v>15175.369999999999</v>
      </c>
      <c r="H80" s="59">
        <f>H132+H173</f>
        <v>3850</v>
      </c>
      <c r="I80" s="59">
        <f>I132+I173</f>
        <v>44968.39</v>
      </c>
    </row>
    <row r="81" spans="1:10">
      <c r="A81" s="95" t="s">
        <v>211</v>
      </c>
      <c r="B81" s="32" t="s">
        <v>196</v>
      </c>
      <c r="C81" s="59">
        <f t="shared" si="17"/>
        <v>4487.5599999999995</v>
      </c>
      <c r="D81" s="59">
        <f t="shared" ref="D81:I86" si="23">D83</f>
        <v>3222.56</v>
      </c>
      <c r="E81" s="59">
        <f t="shared" si="23"/>
        <v>1265</v>
      </c>
      <c r="F81" s="59">
        <f t="shared" si="23"/>
        <v>0</v>
      </c>
      <c r="G81" s="59">
        <f t="shared" si="23"/>
        <v>0</v>
      </c>
      <c r="H81" s="59">
        <f t="shared" si="23"/>
        <v>0</v>
      </c>
      <c r="I81" s="59">
        <f t="shared" si="23"/>
        <v>0</v>
      </c>
    </row>
    <row r="82" spans="1:10">
      <c r="A82" s="24" t="s">
        <v>227</v>
      </c>
      <c r="B82" s="29" t="s">
        <v>197</v>
      </c>
      <c r="C82" s="59">
        <f t="shared" si="17"/>
        <v>4487.5599999999995</v>
      </c>
      <c r="D82" s="59">
        <f t="shared" si="23"/>
        <v>3222.56</v>
      </c>
      <c r="E82" s="59">
        <f t="shared" si="23"/>
        <v>1265</v>
      </c>
      <c r="F82" s="59">
        <f t="shared" si="23"/>
        <v>0</v>
      </c>
      <c r="G82" s="59">
        <f t="shared" si="23"/>
        <v>0</v>
      </c>
      <c r="H82" s="59">
        <f t="shared" si="23"/>
        <v>0</v>
      </c>
      <c r="I82" s="59">
        <f t="shared" si="23"/>
        <v>0</v>
      </c>
    </row>
    <row r="83" spans="1:10">
      <c r="A83" s="21" t="s">
        <v>259</v>
      </c>
      <c r="B83" s="8" t="s">
        <v>196</v>
      </c>
      <c r="C83" s="59">
        <f t="shared" si="17"/>
        <v>4487.5599999999995</v>
      </c>
      <c r="D83" s="87">
        <f t="shared" si="23"/>
        <v>3222.56</v>
      </c>
      <c r="E83" s="87">
        <f t="shared" si="23"/>
        <v>1265</v>
      </c>
      <c r="F83" s="87">
        <f t="shared" si="23"/>
        <v>0</v>
      </c>
      <c r="G83" s="87">
        <f t="shared" si="23"/>
        <v>0</v>
      </c>
      <c r="H83" s="87">
        <f t="shared" si="23"/>
        <v>0</v>
      </c>
      <c r="I83" s="87">
        <f t="shared" si="23"/>
        <v>0</v>
      </c>
    </row>
    <row r="84" spans="1:10">
      <c r="A84" s="18"/>
      <c r="B84" s="229" t="s">
        <v>197</v>
      </c>
      <c r="C84" s="59">
        <f t="shared" si="17"/>
        <v>4487.5599999999995</v>
      </c>
      <c r="D84" s="87">
        <f t="shared" si="23"/>
        <v>3222.56</v>
      </c>
      <c r="E84" s="87">
        <f t="shared" si="23"/>
        <v>1265</v>
      </c>
      <c r="F84" s="87">
        <f t="shared" si="23"/>
        <v>0</v>
      </c>
      <c r="G84" s="87">
        <f t="shared" si="23"/>
        <v>0</v>
      </c>
      <c r="H84" s="87">
        <f t="shared" si="23"/>
        <v>0</v>
      </c>
      <c r="I84" s="87">
        <f t="shared" si="23"/>
        <v>0</v>
      </c>
    </row>
    <row r="85" spans="1:10">
      <c r="A85" s="34" t="s">
        <v>245</v>
      </c>
      <c r="B85" s="32" t="s">
        <v>196</v>
      </c>
      <c r="C85" s="59">
        <f t="shared" si="17"/>
        <v>4487.5599999999995</v>
      </c>
      <c r="D85" s="87">
        <f t="shared" si="23"/>
        <v>3222.56</v>
      </c>
      <c r="E85" s="87">
        <f t="shared" si="23"/>
        <v>1265</v>
      </c>
      <c r="F85" s="87">
        <f t="shared" si="23"/>
        <v>0</v>
      </c>
      <c r="G85" s="87">
        <f t="shared" si="23"/>
        <v>0</v>
      </c>
      <c r="H85" s="87">
        <f t="shared" si="23"/>
        <v>0</v>
      </c>
      <c r="I85" s="87">
        <f t="shared" si="23"/>
        <v>0</v>
      </c>
    </row>
    <row r="86" spans="1:10">
      <c r="A86" s="34"/>
      <c r="B86" s="32" t="s">
        <v>197</v>
      </c>
      <c r="C86" s="59">
        <f t="shared" si="17"/>
        <v>4487.5599999999995</v>
      </c>
      <c r="D86" s="59">
        <f t="shared" ref="D86:I87" si="24">D115+D142</f>
        <v>3222.56</v>
      </c>
      <c r="E86" s="87">
        <f t="shared" si="23"/>
        <v>1265</v>
      </c>
      <c r="F86" s="87">
        <f t="shared" si="23"/>
        <v>0</v>
      </c>
      <c r="G86" s="87">
        <f t="shared" si="23"/>
        <v>0</v>
      </c>
      <c r="H86" s="87">
        <f t="shared" si="23"/>
        <v>0</v>
      </c>
      <c r="I86" s="87">
        <f t="shared" si="23"/>
        <v>0</v>
      </c>
    </row>
    <row r="87" spans="1:10">
      <c r="A87" s="31" t="s">
        <v>221</v>
      </c>
      <c r="B87" s="27" t="s">
        <v>196</v>
      </c>
      <c r="C87" s="59">
        <f t="shared" si="17"/>
        <v>4487.5599999999995</v>
      </c>
      <c r="D87" s="59">
        <f t="shared" si="24"/>
        <v>3222.56</v>
      </c>
      <c r="E87" s="59">
        <f t="shared" si="24"/>
        <v>1265</v>
      </c>
      <c r="F87" s="59">
        <f t="shared" si="24"/>
        <v>0</v>
      </c>
      <c r="G87" s="59">
        <f t="shared" si="24"/>
        <v>0</v>
      </c>
      <c r="H87" s="59">
        <f t="shared" si="24"/>
        <v>0</v>
      </c>
      <c r="I87" s="59">
        <f t="shared" si="24"/>
        <v>0</v>
      </c>
    </row>
    <row r="88" spans="1:10">
      <c r="A88" s="24"/>
      <c r="B88" s="29" t="s">
        <v>197</v>
      </c>
      <c r="C88" s="59">
        <f t="shared" si="17"/>
        <v>4487.5599999999995</v>
      </c>
      <c r="D88" s="59">
        <f t="shared" ref="D88:I88" si="25">D117+D144</f>
        <v>3222.56</v>
      </c>
      <c r="E88" s="59">
        <f t="shared" si="25"/>
        <v>1265</v>
      </c>
      <c r="F88" s="59">
        <f t="shared" si="25"/>
        <v>0</v>
      </c>
      <c r="G88" s="59">
        <f t="shared" si="25"/>
        <v>0</v>
      </c>
      <c r="H88" s="59">
        <f t="shared" si="25"/>
        <v>0</v>
      </c>
      <c r="I88" s="59">
        <f t="shared" si="25"/>
        <v>0</v>
      </c>
    </row>
    <row r="89" spans="1:10">
      <c r="A89" s="588" t="s">
        <v>248</v>
      </c>
      <c r="B89" s="589"/>
      <c r="C89" s="589"/>
      <c r="D89" s="589"/>
      <c r="E89" s="589"/>
      <c r="F89" s="589"/>
      <c r="G89" s="589"/>
      <c r="H89" s="589"/>
      <c r="I89" s="613"/>
    </row>
    <row r="90" spans="1:10">
      <c r="A90" s="585" t="s">
        <v>199</v>
      </c>
      <c r="B90" s="586"/>
      <c r="C90" s="586"/>
      <c r="D90" s="586"/>
      <c r="E90" s="586"/>
      <c r="F90" s="586"/>
      <c r="G90" s="586"/>
      <c r="H90" s="586"/>
      <c r="I90" s="587"/>
      <c r="J90" s="422"/>
    </row>
    <row r="91" spans="1:10">
      <c r="A91" s="34" t="s">
        <v>223</v>
      </c>
      <c r="B91" s="32" t="s">
        <v>196</v>
      </c>
      <c r="C91" s="58">
        <f>D91+E91+F91+G91+H91+I91</f>
        <v>88992</v>
      </c>
      <c r="D91" s="87">
        <f t="shared" ref="D91:I94" si="26">D93</f>
        <v>5</v>
      </c>
      <c r="E91" s="87">
        <f t="shared" si="26"/>
        <v>9500</v>
      </c>
      <c r="F91" s="87">
        <f t="shared" si="26"/>
        <v>68487</v>
      </c>
      <c r="G91" s="87">
        <f t="shared" si="26"/>
        <v>11000</v>
      </c>
      <c r="H91" s="87">
        <f t="shared" si="26"/>
        <v>0</v>
      </c>
      <c r="I91" s="87">
        <f t="shared" si="26"/>
        <v>0</v>
      </c>
      <c r="J91" s="422"/>
    </row>
    <row r="92" spans="1:10">
      <c r="A92" s="101"/>
      <c r="B92" s="29" t="s">
        <v>197</v>
      </c>
      <c r="C92" s="58">
        <f t="shared" ref="C92:C96" si="27">D92+E92+F92+G92+H92+I92</f>
        <v>88992</v>
      </c>
      <c r="D92" s="87">
        <f t="shared" si="26"/>
        <v>5</v>
      </c>
      <c r="E92" s="87">
        <f t="shared" si="26"/>
        <v>9500</v>
      </c>
      <c r="F92" s="87">
        <f t="shared" si="26"/>
        <v>68487</v>
      </c>
      <c r="G92" s="87">
        <f t="shared" si="26"/>
        <v>11000</v>
      </c>
      <c r="H92" s="87">
        <f t="shared" si="26"/>
        <v>0</v>
      </c>
      <c r="I92" s="87">
        <f t="shared" si="26"/>
        <v>0</v>
      </c>
      <c r="J92" s="422"/>
    </row>
    <row r="93" spans="1:10" s="52" customFormat="1">
      <c r="A93" s="50" t="s">
        <v>222</v>
      </c>
      <c r="B93" s="45" t="s">
        <v>196</v>
      </c>
      <c r="C93" s="58">
        <f t="shared" si="27"/>
        <v>88992</v>
      </c>
      <c r="D93" s="87">
        <f t="shared" si="26"/>
        <v>5</v>
      </c>
      <c r="E93" s="87">
        <f t="shared" si="26"/>
        <v>9500</v>
      </c>
      <c r="F93" s="87">
        <f t="shared" si="26"/>
        <v>68487</v>
      </c>
      <c r="G93" s="87">
        <f t="shared" si="26"/>
        <v>11000</v>
      </c>
      <c r="H93" s="87">
        <f t="shared" si="26"/>
        <v>0</v>
      </c>
      <c r="I93" s="87">
        <f t="shared" si="26"/>
        <v>0</v>
      </c>
      <c r="J93" s="423"/>
    </row>
    <row r="94" spans="1:10" s="52" customFormat="1">
      <c r="A94" s="24" t="s">
        <v>223</v>
      </c>
      <c r="B94" s="45" t="s">
        <v>197</v>
      </c>
      <c r="C94" s="58">
        <f t="shared" si="27"/>
        <v>88992</v>
      </c>
      <c r="D94" s="87">
        <f t="shared" si="26"/>
        <v>5</v>
      </c>
      <c r="E94" s="87">
        <f t="shared" si="26"/>
        <v>9500</v>
      </c>
      <c r="F94" s="87">
        <f t="shared" si="26"/>
        <v>68487</v>
      </c>
      <c r="G94" s="87">
        <f t="shared" si="26"/>
        <v>11000</v>
      </c>
      <c r="H94" s="87">
        <f t="shared" si="26"/>
        <v>0</v>
      </c>
      <c r="I94" s="87">
        <f t="shared" si="26"/>
        <v>0</v>
      </c>
      <c r="J94" s="423"/>
    </row>
    <row r="95" spans="1:10" s="52" customFormat="1" ht="25.5" customHeight="1">
      <c r="A95" s="468" t="s">
        <v>550</v>
      </c>
      <c r="B95" s="27" t="s">
        <v>196</v>
      </c>
      <c r="C95" s="58">
        <f t="shared" si="27"/>
        <v>88992</v>
      </c>
      <c r="D95" s="87">
        <f t="shared" ref="D95:I96" si="28">D97+D99+D101+D103+D105</f>
        <v>5</v>
      </c>
      <c r="E95" s="87">
        <f t="shared" si="28"/>
        <v>9500</v>
      </c>
      <c r="F95" s="87">
        <f t="shared" si="28"/>
        <v>68487</v>
      </c>
      <c r="G95" s="87">
        <f t="shared" si="28"/>
        <v>11000</v>
      </c>
      <c r="H95" s="87">
        <f t="shared" si="28"/>
        <v>0</v>
      </c>
      <c r="I95" s="87">
        <f t="shared" si="28"/>
        <v>0</v>
      </c>
      <c r="J95" s="423"/>
    </row>
    <row r="96" spans="1:10" s="52" customFormat="1">
      <c r="A96" s="79"/>
      <c r="B96" s="29" t="s">
        <v>197</v>
      </c>
      <c r="C96" s="58">
        <f t="shared" si="27"/>
        <v>88992</v>
      </c>
      <c r="D96" s="87">
        <f t="shared" si="28"/>
        <v>5</v>
      </c>
      <c r="E96" s="87">
        <f t="shared" si="28"/>
        <v>9500</v>
      </c>
      <c r="F96" s="87">
        <f t="shared" si="28"/>
        <v>68487</v>
      </c>
      <c r="G96" s="87">
        <f t="shared" si="28"/>
        <v>11000</v>
      </c>
      <c r="H96" s="87">
        <f t="shared" si="28"/>
        <v>0</v>
      </c>
      <c r="I96" s="87">
        <f t="shared" si="28"/>
        <v>0</v>
      </c>
      <c r="J96" s="423"/>
    </row>
    <row r="97" spans="1:10" s="125" customFormat="1" ht="25.5">
      <c r="A97" s="350" t="s">
        <v>488</v>
      </c>
      <c r="B97" s="103" t="s">
        <v>196</v>
      </c>
      <c r="C97" s="104">
        <f t="shared" ref="C97:C106" si="29">D97+E97+F97+G97+H97+I97</f>
        <v>19571</v>
      </c>
      <c r="D97" s="105">
        <f t="shared" ref="D97:I97" si="30">D98</f>
        <v>1</v>
      </c>
      <c r="E97" s="105">
        <f t="shared" si="30"/>
        <v>2500</v>
      </c>
      <c r="F97" s="105">
        <f t="shared" si="30"/>
        <v>15056</v>
      </c>
      <c r="G97" s="105">
        <f t="shared" si="30"/>
        <v>2014</v>
      </c>
      <c r="H97" s="105">
        <f t="shared" si="30"/>
        <v>0</v>
      </c>
      <c r="I97" s="105">
        <f t="shared" si="30"/>
        <v>0</v>
      </c>
      <c r="J97" s="423"/>
    </row>
    <row r="98" spans="1:10" s="125" customFormat="1">
      <c r="A98" s="188"/>
      <c r="B98" s="107" t="s">
        <v>197</v>
      </c>
      <c r="C98" s="104">
        <f t="shared" si="29"/>
        <v>19571</v>
      </c>
      <c r="D98" s="105">
        <v>1</v>
      </c>
      <c r="E98" s="105">
        <v>2500</v>
      </c>
      <c r="F98" s="105">
        <v>15056</v>
      </c>
      <c r="G98" s="105">
        <v>2014</v>
      </c>
      <c r="H98" s="105">
        <v>0</v>
      </c>
      <c r="I98" s="105">
        <v>0</v>
      </c>
      <c r="J98" s="423"/>
    </row>
    <row r="99" spans="1:10" s="125" customFormat="1" ht="25.5">
      <c r="A99" s="350" t="s">
        <v>161</v>
      </c>
      <c r="B99" s="103" t="s">
        <v>196</v>
      </c>
      <c r="C99" s="104">
        <f t="shared" si="29"/>
        <v>21462</v>
      </c>
      <c r="D99" s="105">
        <f t="shared" ref="D99:I99" si="31">D100</f>
        <v>1</v>
      </c>
      <c r="E99" s="105">
        <f t="shared" si="31"/>
        <v>2000</v>
      </c>
      <c r="F99" s="105">
        <f t="shared" si="31"/>
        <v>17438</v>
      </c>
      <c r="G99" s="105">
        <f t="shared" si="31"/>
        <v>2023</v>
      </c>
      <c r="H99" s="105">
        <f t="shared" si="31"/>
        <v>0</v>
      </c>
      <c r="I99" s="105">
        <f t="shared" si="31"/>
        <v>0</v>
      </c>
      <c r="J99" s="423"/>
    </row>
    <row r="100" spans="1:10" s="125" customFormat="1">
      <c r="A100" s="188"/>
      <c r="B100" s="107" t="s">
        <v>197</v>
      </c>
      <c r="C100" s="104">
        <f t="shared" si="29"/>
        <v>21462</v>
      </c>
      <c r="D100" s="105">
        <v>1</v>
      </c>
      <c r="E100" s="105">
        <v>2000</v>
      </c>
      <c r="F100" s="105">
        <v>17438</v>
      </c>
      <c r="G100" s="105">
        <v>2023</v>
      </c>
      <c r="H100" s="105">
        <v>0</v>
      </c>
      <c r="I100" s="105">
        <v>0</v>
      </c>
      <c r="J100" s="423"/>
    </row>
    <row r="101" spans="1:10" s="125" customFormat="1">
      <c r="A101" s="350" t="s">
        <v>388</v>
      </c>
      <c r="B101" s="103" t="s">
        <v>196</v>
      </c>
      <c r="C101" s="104">
        <f t="shared" si="29"/>
        <v>10773</v>
      </c>
      <c r="D101" s="105">
        <v>1</v>
      </c>
      <c r="E101" s="105">
        <v>2500</v>
      </c>
      <c r="F101" s="105">
        <v>8272</v>
      </c>
      <c r="G101" s="105">
        <f>G102</f>
        <v>0</v>
      </c>
      <c r="H101" s="105">
        <v>0</v>
      </c>
      <c r="I101" s="105">
        <v>0</v>
      </c>
      <c r="J101" s="423"/>
    </row>
    <row r="102" spans="1:10" s="125" customFormat="1">
      <c r="A102" s="188"/>
      <c r="B102" s="107" t="s">
        <v>197</v>
      </c>
      <c r="C102" s="104">
        <f t="shared" si="29"/>
        <v>10773</v>
      </c>
      <c r="D102" s="105">
        <v>1</v>
      </c>
      <c r="E102" s="105">
        <v>2500</v>
      </c>
      <c r="F102" s="105">
        <v>8272</v>
      </c>
      <c r="G102" s="105">
        <v>0</v>
      </c>
      <c r="H102" s="105">
        <v>0</v>
      </c>
      <c r="I102" s="105">
        <v>0</v>
      </c>
      <c r="J102" s="423"/>
    </row>
    <row r="103" spans="1:10" s="125" customFormat="1" ht="19.5" customHeight="1">
      <c r="A103" s="350" t="s">
        <v>410</v>
      </c>
      <c r="B103" s="103" t="s">
        <v>196</v>
      </c>
      <c r="C103" s="104">
        <f t="shared" si="29"/>
        <v>3334</v>
      </c>
      <c r="D103" s="105">
        <v>1</v>
      </c>
      <c r="E103" s="105">
        <v>1000</v>
      </c>
      <c r="F103" s="105">
        <v>2333</v>
      </c>
      <c r="G103" s="105">
        <v>0</v>
      </c>
      <c r="H103" s="105">
        <v>0</v>
      </c>
      <c r="I103" s="105">
        <v>0</v>
      </c>
      <c r="J103" s="423"/>
    </row>
    <row r="104" spans="1:10" s="125" customFormat="1">
      <c r="A104" s="188"/>
      <c r="B104" s="107" t="s">
        <v>197</v>
      </c>
      <c r="C104" s="104">
        <f t="shared" si="29"/>
        <v>3334</v>
      </c>
      <c r="D104" s="105">
        <v>1</v>
      </c>
      <c r="E104" s="105">
        <v>1000</v>
      </c>
      <c r="F104" s="105">
        <v>2333</v>
      </c>
      <c r="G104" s="105">
        <v>0</v>
      </c>
      <c r="H104" s="105">
        <v>0</v>
      </c>
      <c r="I104" s="105">
        <v>0</v>
      </c>
      <c r="J104" s="423"/>
    </row>
    <row r="105" spans="1:10" s="125" customFormat="1" ht="25.5">
      <c r="A105" s="350" t="s">
        <v>412</v>
      </c>
      <c r="B105" s="103" t="s">
        <v>196</v>
      </c>
      <c r="C105" s="104">
        <f t="shared" si="29"/>
        <v>33852</v>
      </c>
      <c r="D105" s="105">
        <v>1</v>
      </c>
      <c r="E105" s="105">
        <v>1500</v>
      </c>
      <c r="F105" s="105">
        <v>25388</v>
      </c>
      <c r="G105" s="105">
        <v>6963</v>
      </c>
      <c r="H105" s="105">
        <v>0</v>
      </c>
      <c r="I105" s="105">
        <v>0</v>
      </c>
      <c r="J105" s="423"/>
    </row>
    <row r="106" spans="1:10" s="125" customFormat="1">
      <c r="A106" s="188"/>
      <c r="B106" s="107" t="s">
        <v>197</v>
      </c>
      <c r="C106" s="104">
        <f t="shared" si="29"/>
        <v>33852</v>
      </c>
      <c r="D106" s="105">
        <v>1</v>
      </c>
      <c r="E106" s="105">
        <v>1500</v>
      </c>
      <c r="F106" s="105">
        <v>25388</v>
      </c>
      <c r="G106" s="105">
        <v>6963</v>
      </c>
      <c r="H106" s="105">
        <v>0</v>
      </c>
      <c r="I106" s="105">
        <v>0</v>
      </c>
      <c r="J106" s="423"/>
    </row>
    <row r="107" spans="1:10" ht="12.75" customHeight="1">
      <c r="A107" s="592" t="s">
        <v>246</v>
      </c>
      <c r="B107" s="593"/>
      <c r="C107" s="593"/>
      <c r="D107" s="593"/>
      <c r="E107" s="593"/>
      <c r="F107" s="593"/>
      <c r="G107" s="593"/>
      <c r="H107" s="593"/>
      <c r="I107" s="594"/>
    </row>
    <row r="108" spans="1:10" ht="12.75" customHeight="1">
      <c r="A108" s="100" t="s">
        <v>199</v>
      </c>
      <c r="B108" s="228" t="s">
        <v>196</v>
      </c>
      <c r="C108" s="58">
        <f t="shared" ref="C108:C118" si="32">D108+E108+F108+G108+H108+I108</f>
        <v>1870</v>
      </c>
      <c r="D108" s="58">
        <f t="shared" ref="D108:I115" si="33">D110</f>
        <v>1155</v>
      </c>
      <c r="E108" s="58">
        <f t="shared" si="33"/>
        <v>715</v>
      </c>
      <c r="F108" s="58">
        <f t="shared" si="33"/>
        <v>0</v>
      </c>
      <c r="G108" s="58">
        <f t="shared" si="33"/>
        <v>0</v>
      </c>
      <c r="H108" s="58">
        <f t="shared" si="33"/>
        <v>0</v>
      </c>
      <c r="I108" s="58">
        <f t="shared" si="33"/>
        <v>0</v>
      </c>
    </row>
    <row r="109" spans="1:10" ht="12.75" customHeight="1">
      <c r="A109" s="24" t="s">
        <v>224</v>
      </c>
      <c r="B109" s="229" t="s">
        <v>197</v>
      </c>
      <c r="C109" s="58">
        <f t="shared" si="32"/>
        <v>1870</v>
      </c>
      <c r="D109" s="58">
        <f t="shared" si="33"/>
        <v>1155</v>
      </c>
      <c r="E109" s="58">
        <f t="shared" si="33"/>
        <v>715</v>
      </c>
      <c r="F109" s="58">
        <f t="shared" si="33"/>
        <v>0</v>
      </c>
      <c r="G109" s="58">
        <f t="shared" si="33"/>
        <v>0</v>
      </c>
      <c r="H109" s="58">
        <f t="shared" si="33"/>
        <v>0</v>
      </c>
      <c r="I109" s="58">
        <f t="shared" si="33"/>
        <v>0</v>
      </c>
    </row>
    <row r="110" spans="1:10" s="117" customFormat="1" ht="12.75" customHeight="1">
      <c r="A110" s="53" t="s">
        <v>211</v>
      </c>
      <c r="B110" s="165" t="s">
        <v>196</v>
      </c>
      <c r="C110" s="166">
        <f t="shared" si="32"/>
        <v>1870</v>
      </c>
      <c r="D110" s="166">
        <f t="shared" si="33"/>
        <v>1155</v>
      </c>
      <c r="E110" s="166">
        <f t="shared" si="33"/>
        <v>715</v>
      </c>
      <c r="F110" s="166">
        <f t="shared" si="33"/>
        <v>0</v>
      </c>
      <c r="G110" s="166">
        <f t="shared" si="33"/>
        <v>0</v>
      </c>
      <c r="H110" s="166">
        <f t="shared" si="33"/>
        <v>0</v>
      </c>
      <c r="I110" s="166">
        <f t="shared" si="33"/>
        <v>0</v>
      </c>
    </row>
    <row r="111" spans="1:10" s="117" customFormat="1" ht="12.75" customHeight="1">
      <c r="A111" s="14" t="s">
        <v>227</v>
      </c>
      <c r="B111" s="168" t="s">
        <v>197</v>
      </c>
      <c r="C111" s="166">
        <f t="shared" si="32"/>
        <v>1870</v>
      </c>
      <c r="D111" s="166">
        <f t="shared" si="33"/>
        <v>1155</v>
      </c>
      <c r="E111" s="166">
        <f t="shared" si="33"/>
        <v>715</v>
      </c>
      <c r="F111" s="166">
        <f t="shared" si="33"/>
        <v>0</v>
      </c>
      <c r="G111" s="166">
        <f t="shared" si="33"/>
        <v>0</v>
      </c>
      <c r="H111" s="166">
        <f t="shared" si="33"/>
        <v>0</v>
      </c>
      <c r="I111" s="166">
        <f t="shared" si="33"/>
        <v>0</v>
      </c>
    </row>
    <row r="112" spans="1:10" ht="12.75" customHeight="1">
      <c r="A112" s="21" t="s">
        <v>259</v>
      </c>
      <c r="B112" s="8" t="s">
        <v>196</v>
      </c>
      <c r="C112" s="58">
        <f t="shared" si="32"/>
        <v>1870</v>
      </c>
      <c r="D112" s="58">
        <f t="shared" si="33"/>
        <v>1155</v>
      </c>
      <c r="E112" s="58">
        <f t="shared" si="33"/>
        <v>715</v>
      </c>
      <c r="F112" s="58">
        <f t="shared" si="33"/>
        <v>0</v>
      </c>
      <c r="G112" s="58">
        <f t="shared" si="33"/>
        <v>0</v>
      </c>
      <c r="H112" s="58">
        <f t="shared" si="33"/>
        <v>0</v>
      </c>
      <c r="I112" s="58">
        <f t="shared" si="33"/>
        <v>0</v>
      </c>
    </row>
    <row r="113" spans="1:13" ht="12.75" customHeight="1">
      <c r="A113" s="18"/>
      <c r="B113" s="229" t="s">
        <v>197</v>
      </c>
      <c r="C113" s="58">
        <f t="shared" si="32"/>
        <v>1870</v>
      </c>
      <c r="D113" s="58">
        <f t="shared" si="33"/>
        <v>1155</v>
      </c>
      <c r="E113" s="58">
        <f t="shared" si="33"/>
        <v>715</v>
      </c>
      <c r="F113" s="58">
        <f t="shared" si="33"/>
        <v>0</v>
      </c>
      <c r="G113" s="58">
        <f t="shared" si="33"/>
        <v>0</v>
      </c>
      <c r="H113" s="58">
        <f t="shared" si="33"/>
        <v>0</v>
      </c>
      <c r="I113" s="58">
        <f t="shared" si="33"/>
        <v>0</v>
      </c>
    </row>
    <row r="114" spans="1:13" ht="12.75" customHeight="1">
      <c r="A114" s="34" t="s">
        <v>232</v>
      </c>
      <c r="B114" s="228" t="s">
        <v>196</v>
      </c>
      <c r="C114" s="58">
        <f t="shared" si="32"/>
        <v>1870</v>
      </c>
      <c r="D114" s="58">
        <f t="shared" si="33"/>
        <v>1155</v>
      </c>
      <c r="E114" s="58">
        <f t="shared" si="33"/>
        <v>715</v>
      </c>
      <c r="F114" s="58">
        <f t="shared" si="33"/>
        <v>0</v>
      </c>
      <c r="G114" s="58">
        <f t="shared" si="33"/>
        <v>0</v>
      </c>
      <c r="H114" s="58">
        <f t="shared" si="33"/>
        <v>0</v>
      </c>
      <c r="I114" s="58">
        <f t="shared" si="33"/>
        <v>0</v>
      </c>
    </row>
    <row r="115" spans="1:13" ht="12.75" customHeight="1">
      <c r="A115" s="14"/>
      <c r="B115" s="229" t="s">
        <v>197</v>
      </c>
      <c r="C115" s="58">
        <f t="shared" si="32"/>
        <v>1870</v>
      </c>
      <c r="D115" s="58">
        <f t="shared" si="33"/>
        <v>1155</v>
      </c>
      <c r="E115" s="58">
        <f t="shared" si="33"/>
        <v>715</v>
      </c>
      <c r="F115" s="58">
        <f t="shared" si="33"/>
        <v>0</v>
      </c>
      <c r="G115" s="58">
        <f t="shared" si="33"/>
        <v>0</v>
      </c>
      <c r="H115" s="58">
        <f t="shared" si="33"/>
        <v>0</v>
      </c>
      <c r="I115" s="58">
        <f t="shared" si="33"/>
        <v>0</v>
      </c>
    </row>
    <row r="116" spans="1:13" s="117" customFormat="1">
      <c r="A116" s="164" t="s">
        <v>226</v>
      </c>
      <c r="B116" s="165" t="s">
        <v>196</v>
      </c>
      <c r="C116" s="166">
        <f t="shared" si="32"/>
        <v>1870</v>
      </c>
      <c r="D116" s="166">
        <f t="shared" ref="D116:I116" si="34">D117</f>
        <v>1155</v>
      </c>
      <c r="E116" s="166">
        <f t="shared" si="34"/>
        <v>715</v>
      </c>
      <c r="F116" s="166">
        <f t="shared" si="34"/>
        <v>0</v>
      </c>
      <c r="G116" s="166">
        <f t="shared" si="34"/>
        <v>0</v>
      </c>
      <c r="H116" s="166">
        <f t="shared" si="34"/>
        <v>0</v>
      </c>
      <c r="I116" s="166">
        <f t="shared" si="34"/>
        <v>0</v>
      </c>
      <c r="J116" s="181"/>
      <c r="K116" s="181"/>
      <c r="L116" s="181"/>
      <c r="M116" s="181"/>
    </row>
    <row r="117" spans="1:13" s="117" customFormat="1">
      <c r="A117" s="167"/>
      <c r="B117" s="168" t="s">
        <v>197</v>
      </c>
      <c r="C117" s="166">
        <f t="shared" si="32"/>
        <v>1870</v>
      </c>
      <c r="D117" s="166">
        <f>D119</f>
        <v>1155</v>
      </c>
      <c r="E117" s="166">
        <f>E119</f>
        <v>715</v>
      </c>
      <c r="F117" s="166">
        <v>0</v>
      </c>
      <c r="G117" s="166">
        <v>0</v>
      </c>
      <c r="H117" s="166">
        <v>0</v>
      </c>
      <c r="I117" s="166">
        <v>0</v>
      </c>
      <c r="J117" s="181"/>
      <c r="K117" s="181"/>
      <c r="L117" s="181"/>
      <c r="M117" s="181"/>
    </row>
    <row r="118" spans="1:13" s="210" customFormat="1">
      <c r="A118" s="164" t="s">
        <v>12</v>
      </c>
      <c r="B118" s="165" t="s">
        <v>196</v>
      </c>
      <c r="C118" s="166">
        <f t="shared" si="32"/>
        <v>1870</v>
      </c>
      <c r="D118" s="166">
        <f t="shared" ref="D118:I119" si="35">D120</f>
        <v>1155</v>
      </c>
      <c r="E118" s="166">
        <f t="shared" si="35"/>
        <v>715</v>
      </c>
      <c r="F118" s="166">
        <f t="shared" si="35"/>
        <v>0</v>
      </c>
      <c r="G118" s="166">
        <f t="shared" si="35"/>
        <v>0</v>
      </c>
      <c r="H118" s="166">
        <f t="shared" si="35"/>
        <v>0</v>
      </c>
      <c r="I118" s="166">
        <f t="shared" si="35"/>
        <v>0</v>
      </c>
      <c r="J118" s="224"/>
      <c r="K118" s="224"/>
      <c r="L118" s="224"/>
      <c r="M118" s="224"/>
    </row>
    <row r="119" spans="1:13" s="210" customFormat="1">
      <c r="A119" s="167"/>
      <c r="B119" s="168" t="s">
        <v>197</v>
      </c>
      <c r="C119" s="166">
        <f>D119+E119+F119+G119+H119+I119</f>
        <v>1870</v>
      </c>
      <c r="D119" s="166">
        <f t="shared" si="35"/>
        <v>1155</v>
      </c>
      <c r="E119" s="166">
        <f t="shared" si="35"/>
        <v>715</v>
      </c>
      <c r="F119" s="166">
        <f t="shared" si="35"/>
        <v>0</v>
      </c>
      <c r="G119" s="166">
        <f t="shared" si="35"/>
        <v>0</v>
      </c>
      <c r="H119" s="166">
        <f t="shared" si="35"/>
        <v>0</v>
      </c>
      <c r="I119" s="166">
        <f t="shared" si="35"/>
        <v>0</v>
      </c>
      <c r="J119" s="224"/>
      <c r="K119" s="224"/>
      <c r="L119" s="224"/>
      <c r="M119" s="224"/>
    </row>
    <row r="120" spans="1:13" s="363" customFormat="1" ht="26.25" customHeight="1">
      <c r="A120" s="360" t="s">
        <v>13</v>
      </c>
      <c r="B120" s="361" t="s">
        <v>196</v>
      </c>
      <c r="C120" s="356">
        <f>D120+E120+F120+G120+H120+I120</f>
        <v>1870</v>
      </c>
      <c r="D120" s="356">
        <v>1155</v>
      </c>
      <c r="E120" s="356">
        <f>E121</f>
        <v>715</v>
      </c>
      <c r="F120" s="356">
        <v>0</v>
      </c>
      <c r="G120" s="356">
        <v>0</v>
      </c>
      <c r="H120" s="356">
        <v>0</v>
      </c>
      <c r="I120" s="356">
        <v>0</v>
      </c>
      <c r="J120" s="362"/>
      <c r="K120" s="362"/>
      <c r="L120" s="362"/>
      <c r="M120" s="362"/>
    </row>
    <row r="121" spans="1:13" s="89" customFormat="1">
      <c r="A121" s="11"/>
      <c r="B121" s="29" t="s">
        <v>197</v>
      </c>
      <c r="C121" s="58">
        <f>D121+E121+F121+G121+H121+I121</f>
        <v>1870</v>
      </c>
      <c r="D121" s="87">
        <v>1155</v>
      </c>
      <c r="E121" s="87">
        <v>715</v>
      </c>
      <c r="F121" s="87">
        <v>0</v>
      </c>
      <c r="G121" s="87">
        <v>0</v>
      </c>
      <c r="H121" s="87">
        <v>0</v>
      </c>
      <c r="I121" s="87">
        <v>0</v>
      </c>
      <c r="J121" s="48"/>
      <c r="K121" s="48"/>
      <c r="L121" s="48"/>
      <c r="M121" s="48"/>
    </row>
    <row r="122" spans="1:13">
      <c r="A122" s="636" t="s">
        <v>261</v>
      </c>
      <c r="B122" s="589"/>
      <c r="C122" s="589"/>
      <c r="D122" s="589"/>
      <c r="E122" s="589"/>
      <c r="F122" s="589"/>
      <c r="G122" s="589"/>
      <c r="H122" s="589"/>
      <c r="I122" s="613"/>
      <c r="J122" s="12"/>
      <c r="K122" s="12"/>
      <c r="L122" s="12"/>
      <c r="M122" s="12"/>
    </row>
    <row r="123" spans="1:13">
      <c r="A123" s="119" t="s">
        <v>199</v>
      </c>
      <c r="B123" s="27" t="s">
        <v>196</v>
      </c>
      <c r="C123" s="58">
        <f t="shared" ref="C123:C148" si="36">D123+E123+F123+G123+H123+I123</f>
        <v>4048.56</v>
      </c>
      <c r="D123" s="87">
        <f>D125+D137</f>
        <v>3498.56</v>
      </c>
      <c r="E123" s="87">
        <f t="shared" ref="E123:I124" si="37">E125+E137</f>
        <v>550</v>
      </c>
      <c r="F123" s="87">
        <f t="shared" si="37"/>
        <v>0</v>
      </c>
      <c r="G123" s="87">
        <f t="shared" si="37"/>
        <v>0</v>
      </c>
      <c r="H123" s="87">
        <f t="shared" si="37"/>
        <v>0</v>
      </c>
      <c r="I123" s="87">
        <f t="shared" si="37"/>
        <v>0</v>
      </c>
      <c r="J123" s="12"/>
      <c r="K123" s="12"/>
      <c r="L123" s="12"/>
      <c r="M123" s="12"/>
    </row>
    <row r="124" spans="1:13">
      <c r="A124" s="24" t="s">
        <v>224</v>
      </c>
      <c r="B124" s="29" t="s">
        <v>197</v>
      </c>
      <c r="C124" s="58">
        <f t="shared" si="36"/>
        <v>4048.56</v>
      </c>
      <c r="D124" s="87">
        <f>D126+D138</f>
        <v>3498.56</v>
      </c>
      <c r="E124" s="87">
        <f t="shared" si="37"/>
        <v>550</v>
      </c>
      <c r="F124" s="87">
        <f t="shared" si="37"/>
        <v>0</v>
      </c>
      <c r="G124" s="87">
        <f t="shared" si="37"/>
        <v>0</v>
      </c>
      <c r="H124" s="87">
        <f t="shared" si="37"/>
        <v>0</v>
      </c>
      <c r="I124" s="87">
        <f t="shared" si="37"/>
        <v>0</v>
      </c>
      <c r="J124" s="12"/>
      <c r="K124" s="12"/>
      <c r="L124" s="12"/>
      <c r="M124" s="12"/>
    </row>
    <row r="125" spans="1:13">
      <c r="A125" s="53" t="s">
        <v>222</v>
      </c>
      <c r="B125" s="228" t="s">
        <v>196</v>
      </c>
      <c r="C125" s="58">
        <f t="shared" si="36"/>
        <v>1431</v>
      </c>
      <c r="D125" s="87">
        <f t="shared" ref="D125:I134" si="38">D127</f>
        <v>1431</v>
      </c>
      <c r="E125" s="87">
        <f t="shared" si="38"/>
        <v>0</v>
      </c>
      <c r="F125" s="87">
        <f t="shared" si="38"/>
        <v>0</v>
      </c>
      <c r="G125" s="87">
        <f t="shared" si="38"/>
        <v>0</v>
      </c>
      <c r="H125" s="87">
        <f t="shared" si="38"/>
        <v>0</v>
      </c>
      <c r="I125" s="87">
        <f t="shared" si="38"/>
        <v>0</v>
      </c>
      <c r="J125" s="12"/>
      <c r="K125" s="12"/>
      <c r="L125" s="12"/>
      <c r="M125" s="12"/>
    </row>
    <row r="126" spans="1:13">
      <c r="A126" s="14" t="s">
        <v>227</v>
      </c>
      <c r="B126" s="229" t="s">
        <v>197</v>
      </c>
      <c r="C126" s="58">
        <f t="shared" si="36"/>
        <v>1431</v>
      </c>
      <c r="D126" s="87">
        <f t="shared" si="38"/>
        <v>1431</v>
      </c>
      <c r="E126" s="87">
        <f t="shared" si="38"/>
        <v>0</v>
      </c>
      <c r="F126" s="87">
        <f t="shared" si="38"/>
        <v>0</v>
      </c>
      <c r="G126" s="87">
        <f t="shared" si="38"/>
        <v>0</v>
      </c>
      <c r="H126" s="87">
        <f t="shared" si="38"/>
        <v>0</v>
      </c>
      <c r="I126" s="87">
        <f t="shared" si="38"/>
        <v>0</v>
      </c>
      <c r="J126" s="12"/>
      <c r="K126" s="12"/>
      <c r="L126" s="12"/>
      <c r="M126" s="12"/>
    </row>
    <row r="127" spans="1:13">
      <c r="A127" s="21" t="s">
        <v>259</v>
      </c>
      <c r="B127" s="8" t="s">
        <v>196</v>
      </c>
      <c r="C127" s="58">
        <f t="shared" si="36"/>
        <v>1431</v>
      </c>
      <c r="D127" s="87">
        <f t="shared" si="38"/>
        <v>1431</v>
      </c>
      <c r="E127" s="87">
        <f t="shared" si="38"/>
        <v>0</v>
      </c>
      <c r="F127" s="87">
        <f t="shared" si="38"/>
        <v>0</v>
      </c>
      <c r="G127" s="87">
        <f t="shared" si="38"/>
        <v>0</v>
      </c>
      <c r="H127" s="87">
        <f t="shared" si="38"/>
        <v>0</v>
      </c>
      <c r="I127" s="87">
        <f t="shared" si="38"/>
        <v>0</v>
      </c>
      <c r="J127" s="12"/>
      <c r="K127" s="12"/>
      <c r="L127" s="12"/>
      <c r="M127" s="12"/>
    </row>
    <row r="128" spans="1:13">
      <c r="A128" s="18"/>
      <c r="B128" s="229" t="s">
        <v>197</v>
      </c>
      <c r="C128" s="58">
        <f t="shared" si="36"/>
        <v>1431</v>
      </c>
      <c r="D128" s="87">
        <f t="shared" si="38"/>
        <v>1431</v>
      </c>
      <c r="E128" s="87">
        <f t="shared" si="38"/>
        <v>0</v>
      </c>
      <c r="F128" s="87">
        <f t="shared" si="38"/>
        <v>0</v>
      </c>
      <c r="G128" s="87">
        <f t="shared" si="38"/>
        <v>0</v>
      </c>
      <c r="H128" s="87">
        <f t="shared" si="38"/>
        <v>0</v>
      </c>
      <c r="I128" s="87">
        <f t="shared" si="38"/>
        <v>0</v>
      </c>
      <c r="J128" s="12"/>
      <c r="K128" s="12"/>
      <c r="L128" s="12"/>
      <c r="M128" s="12"/>
    </row>
    <row r="129" spans="1:13">
      <c r="A129" s="21" t="s">
        <v>232</v>
      </c>
      <c r="B129" s="228" t="s">
        <v>196</v>
      </c>
      <c r="C129" s="58">
        <f t="shared" si="36"/>
        <v>1431</v>
      </c>
      <c r="D129" s="87">
        <f t="shared" si="38"/>
        <v>1431</v>
      </c>
      <c r="E129" s="87">
        <f t="shared" si="38"/>
        <v>0</v>
      </c>
      <c r="F129" s="87">
        <f t="shared" si="38"/>
        <v>0</v>
      </c>
      <c r="G129" s="87">
        <f t="shared" si="38"/>
        <v>0</v>
      </c>
      <c r="H129" s="87">
        <f t="shared" si="38"/>
        <v>0</v>
      </c>
      <c r="I129" s="87">
        <f t="shared" si="38"/>
        <v>0</v>
      </c>
      <c r="J129" s="12"/>
      <c r="K129" s="12"/>
      <c r="L129" s="12"/>
      <c r="M129" s="12"/>
    </row>
    <row r="130" spans="1:13">
      <c r="A130" s="11"/>
      <c r="B130" s="229" t="s">
        <v>197</v>
      </c>
      <c r="C130" s="58">
        <f t="shared" si="36"/>
        <v>1431</v>
      </c>
      <c r="D130" s="87">
        <f t="shared" si="38"/>
        <v>1431</v>
      </c>
      <c r="E130" s="87">
        <f t="shared" si="38"/>
        <v>0</v>
      </c>
      <c r="F130" s="87">
        <f t="shared" si="38"/>
        <v>0</v>
      </c>
      <c r="G130" s="87">
        <f t="shared" si="38"/>
        <v>0</v>
      </c>
      <c r="H130" s="87">
        <f t="shared" si="38"/>
        <v>0</v>
      </c>
      <c r="I130" s="87">
        <f t="shared" si="38"/>
        <v>0</v>
      </c>
      <c r="J130" s="12"/>
      <c r="K130" s="12"/>
      <c r="L130" s="12"/>
      <c r="M130" s="12"/>
    </row>
    <row r="131" spans="1:13" s="117" customFormat="1">
      <c r="A131" s="164" t="s">
        <v>226</v>
      </c>
      <c r="B131" s="165" t="s">
        <v>196</v>
      </c>
      <c r="C131" s="166">
        <f t="shared" si="36"/>
        <v>1431</v>
      </c>
      <c r="D131" s="166">
        <f>D133</f>
        <v>1431</v>
      </c>
      <c r="E131" s="166">
        <f t="shared" si="38"/>
        <v>0</v>
      </c>
      <c r="F131" s="166">
        <f t="shared" si="38"/>
        <v>0</v>
      </c>
      <c r="G131" s="166">
        <f t="shared" si="38"/>
        <v>0</v>
      </c>
      <c r="H131" s="166">
        <f t="shared" si="38"/>
        <v>0</v>
      </c>
      <c r="I131" s="166">
        <f t="shared" si="38"/>
        <v>0</v>
      </c>
      <c r="J131" s="181"/>
      <c r="K131" s="181"/>
      <c r="L131" s="181"/>
      <c r="M131" s="181"/>
    </row>
    <row r="132" spans="1:13" s="117" customFormat="1">
      <c r="A132" s="167"/>
      <c r="B132" s="168" t="s">
        <v>197</v>
      </c>
      <c r="C132" s="166">
        <f t="shared" si="36"/>
        <v>1431</v>
      </c>
      <c r="D132" s="166">
        <f>D134</f>
        <v>1431</v>
      </c>
      <c r="E132" s="166">
        <f t="shared" si="38"/>
        <v>0</v>
      </c>
      <c r="F132" s="166">
        <f t="shared" si="38"/>
        <v>0</v>
      </c>
      <c r="G132" s="166">
        <f t="shared" si="38"/>
        <v>0</v>
      </c>
      <c r="H132" s="166">
        <f t="shared" si="38"/>
        <v>0</v>
      </c>
      <c r="I132" s="166">
        <f t="shared" si="38"/>
        <v>0</v>
      </c>
      <c r="J132" s="181"/>
      <c r="K132" s="181"/>
      <c r="L132" s="181"/>
      <c r="M132" s="181"/>
    </row>
    <row r="133" spans="1:13" s="162" customFormat="1" ht="25.5">
      <c r="A133" s="195" t="s">
        <v>294</v>
      </c>
      <c r="B133" s="160" t="s">
        <v>196</v>
      </c>
      <c r="C133" s="161">
        <f t="shared" si="36"/>
        <v>1431</v>
      </c>
      <c r="D133" s="161">
        <f>D135</f>
        <v>1431</v>
      </c>
      <c r="E133" s="161">
        <v>0</v>
      </c>
      <c r="F133" s="161">
        <f t="shared" si="38"/>
        <v>0</v>
      </c>
      <c r="G133" s="161">
        <f t="shared" si="38"/>
        <v>0</v>
      </c>
      <c r="H133" s="161">
        <f t="shared" si="38"/>
        <v>0</v>
      </c>
      <c r="I133" s="161">
        <f t="shared" si="38"/>
        <v>0</v>
      </c>
      <c r="J133" s="196"/>
      <c r="K133" s="196"/>
      <c r="L133" s="196"/>
      <c r="M133" s="196"/>
    </row>
    <row r="134" spans="1:13" s="162" customFormat="1">
      <c r="A134" s="182"/>
      <c r="B134" s="163" t="s">
        <v>197</v>
      </c>
      <c r="C134" s="161">
        <f t="shared" si="36"/>
        <v>1431</v>
      </c>
      <c r="D134" s="161">
        <f>D136</f>
        <v>1431</v>
      </c>
      <c r="E134" s="161">
        <v>0</v>
      </c>
      <c r="F134" s="161">
        <f t="shared" si="38"/>
        <v>0</v>
      </c>
      <c r="G134" s="161">
        <f t="shared" si="38"/>
        <v>0</v>
      </c>
      <c r="H134" s="161">
        <f t="shared" si="38"/>
        <v>0</v>
      </c>
      <c r="I134" s="161">
        <f t="shared" si="38"/>
        <v>0</v>
      </c>
      <c r="J134" s="196"/>
      <c r="K134" s="196"/>
      <c r="L134" s="196"/>
      <c r="M134" s="196"/>
    </row>
    <row r="135" spans="1:13" s="355" customFormat="1" ht="25.5">
      <c r="A135" s="351" t="s">
        <v>369</v>
      </c>
      <c r="B135" s="352" t="s">
        <v>196</v>
      </c>
      <c r="C135" s="353">
        <f t="shared" si="36"/>
        <v>1431</v>
      </c>
      <c r="D135" s="353">
        <f>359+1072</f>
        <v>1431</v>
      </c>
      <c r="E135" s="353">
        <v>0</v>
      </c>
      <c r="F135" s="353">
        <v>0</v>
      </c>
      <c r="G135" s="353">
        <v>0</v>
      </c>
      <c r="H135" s="353">
        <v>0</v>
      </c>
      <c r="I135" s="353">
        <v>0</v>
      </c>
      <c r="J135" s="354"/>
      <c r="K135" s="354"/>
      <c r="L135" s="354"/>
      <c r="M135" s="354"/>
    </row>
    <row r="136" spans="1:13" s="126" customFormat="1">
      <c r="A136" s="129"/>
      <c r="B136" s="107" t="s">
        <v>197</v>
      </c>
      <c r="C136" s="104">
        <f t="shared" si="36"/>
        <v>1431</v>
      </c>
      <c r="D136" s="105">
        <f>359+1072</f>
        <v>1431</v>
      </c>
      <c r="E136" s="105">
        <v>0</v>
      </c>
      <c r="F136" s="105">
        <v>0</v>
      </c>
      <c r="G136" s="105">
        <v>0</v>
      </c>
      <c r="H136" s="105">
        <v>0</v>
      </c>
      <c r="I136" s="105">
        <v>0</v>
      </c>
      <c r="J136" s="127"/>
      <c r="K136" s="127"/>
      <c r="L136" s="127"/>
      <c r="M136" s="127"/>
    </row>
    <row r="137" spans="1:13">
      <c r="A137" s="53" t="s">
        <v>211</v>
      </c>
      <c r="B137" s="228" t="s">
        <v>196</v>
      </c>
      <c r="C137" s="58">
        <f t="shared" si="36"/>
        <v>2617.56</v>
      </c>
      <c r="D137" s="87">
        <f t="shared" ref="D137:I146" si="39">D139</f>
        <v>2067.56</v>
      </c>
      <c r="E137" s="87">
        <f t="shared" si="39"/>
        <v>550</v>
      </c>
      <c r="F137" s="87">
        <f t="shared" si="39"/>
        <v>0</v>
      </c>
      <c r="G137" s="87">
        <f t="shared" si="39"/>
        <v>0</v>
      </c>
      <c r="H137" s="87">
        <f t="shared" si="39"/>
        <v>0</v>
      </c>
      <c r="I137" s="87">
        <f t="shared" si="39"/>
        <v>0</v>
      </c>
      <c r="J137" s="12"/>
      <c r="K137" s="12"/>
      <c r="L137" s="12"/>
      <c r="M137" s="12"/>
    </row>
    <row r="138" spans="1:13">
      <c r="A138" s="14" t="s">
        <v>227</v>
      </c>
      <c r="B138" s="229" t="s">
        <v>197</v>
      </c>
      <c r="C138" s="58">
        <f t="shared" si="36"/>
        <v>2617.56</v>
      </c>
      <c r="D138" s="87">
        <f t="shared" si="39"/>
        <v>2067.56</v>
      </c>
      <c r="E138" s="87">
        <f t="shared" si="39"/>
        <v>550</v>
      </c>
      <c r="F138" s="87">
        <f t="shared" si="39"/>
        <v>0</v>
      </c>
      <c r="G138" s="87">
        <f t="shared" si="39"/>
        <v>0</v>
      </c>
      <c r="H138" s="87">
        <f t="shared" si="39"/>
        <v>0</v>
      </c>
      <c r="I138" s="87">
        <f t="shared" si="39"/>
        <v>0</v>
      </c>
      <c r="J138" s="12"/>
      <c r="K138" s="12"/>
      <c r="L138" s="12"/>
      <c r="M138" s="12"/>
    </row>
    <row r="139" spans="1:13">
      <c r="A139" s="21" t="s">
        <v>259</v>
      </c>
      <c r="B139" s="8" t="s">
        <v>196</v>
      </c>
      <c r="C139" s="58">
        <f t="shared" si="36"/>
        <v>2617.56</v>
      </c>
      <c r="D139" s="87">
        <f t="shared" si="39"/>
        <v>2067.56</v>
      </c>
      <c r="E139" s="87">
        <f t="shared" si="39"/>
        <v>550</v>
      </c>
      <c r="F139" s="87">
        <f t="shared" si="39"/>
        <v>0</v>
      </c>
      <c r="G139" s="87">
        <f t="shared" si="39"/>
        <v>0</v>
      </c>
      <c r="H139" s="87">
        <f t="shared" si="39"/>
        <v>0</v>
      </c>
      <c r="I139" s="87">
        <f t="shared" si="39"/>
        <v>0</v>
      </c>
      <c r="J139" s="12"/>
      <c r="K139" s="12"/>
      <c r="L139" s="12"/>
      <c r="M139" s="12"/>
    </row>
    <row r="140" spans="1:13">
      <c r="A140" s="18"/>
      <c r="B140" s="229" t="s">
        <v>197</v>
      </c>
      <c r="C140" s="58">
        <f t="shared" si="36"/>
        <v>2617.56</v>
      </c>
      <c r="D140" s="87">
        <f t="shared" si="39"/>
        <v>2067.56</v>
      </c>
      <c r="E140" s="87">
        <f t="shared" si="39"/>
        <v>550</v>
      </c>
      <c r="F140" s="87">
        <f t="shared" si="39"/>
        <v>0</v>
      </c>
      <c r="G140" s="87">
        <f t="shared" si="39"/>
        <v>0</v>
      </c>
      <c r="H140" s="87">
        <f t="shared" si="39"/>
        <v>0</v>
      </c>
      <c r="I140" s="87">
        <f t="shared" si="39"/>
        <v>0</v>
      </c>
      <c r="J140" s="12"/>
      <c r="K140" s="12"/>
      <c r="L140" s="12"/>
      <c r="M140" s="12"/>
    </row>
    <row r="141" spans="1:13">
      <c r="A141" s="21" t="s">
        <v>232</v>
      </c>
      <c r="B141" s="228" t="s">
        <v>196</v>
      </c>
      <c r="C141" s="58">
        <f t="shared" si="36"/>
        <v>2617.56</v>
      </c>
      <c r="D141" s="87">
        <f t="shared" si="39"/>
        <v>2067.56</v>
      </c>
      <c r="E141" s="87">
        <f t="shared" si="39"/>
        <v>550</v>
      </c>
      <c r="F141" s="87">
        <f t="shared" si="39"/>
        <v>0</v>
      </c>
      <c r="G141" s="87">
        <f t="shared" si="39"/>
        <v>0</v>
      </c>
      <c r="H141" s="87">
        <f t="shared" si="39"/>
        <v>0</v>
      </c>
      <c r="I141" s="87">
        <f t="shared" si="39"/>
        <v>0</v>
      </c>
      <c r="J141" s="12"/>
      <c r="K141" s="12"/>
      <c r="L141" s="12"/>
      <c r="M141" s="12"/>
    </row>
    <row r="142" spans="1:13">
      <c r="A142" s="11"/>
      <c r="B142" s="229" t="s">
        <v>197</v>
      </c>
      <c r="C142" s="58">
        <f t="shared" si="36"/>
        <v>2617.56</v>
      </c>
      <c r="D142" s="87">
        <f t="shared" si="39"/>
        <v>2067.56</v>
      </c>
      <c r="E142" s="87">
        <f t="shared" si="39"/>
        <v>550</v>
      </c>
      <c r="F142" s="87">
        <f t="shared" si="39"/>
        <v>0</v>
      </c>
      <c r="G142" s="87">
        <f t="shared" si="39"/>
        <v>0</v>
      </c>
      <c r="H142" s="87">
        <f t="shared" si="39"/>
        <v>0</v>
      </c>
      <c r="I142" s="87">
        <f t="shared" si="39"/>
        <v>0</v>
      </c>
      <c r="J142" s="12"/>
      <c r="K142" s="12"/>
      <c r="L142" s="12"/>
      <c r="M142" s="12"/>
    </row>
    <row r="143" spans="1:13" s="117" customFormat="1">
      <c r="A143" s="164" t="s">
        <v>226</v>
      </c>
      <c r="B143" s="165" t="s">
        <v>196</v>
      </c>
      <c r="C143" s="166">
        <f t="shared" si="36"/>
        <v>2617.56</v>
      </c>
      <c r="D143" s="166">
        <f>D145</f>
        <v>2067.56</v>
      </c>
      <c r="E143" s="166">
        <f t="shared" si="39"/>
        <v>550</v>
      </c>
      <c r="F143" s="166">
        <f t="shared" si="39"/>
        <v>0</v>
      </c>
      <c r="G143" s="166">
        <f t="shared" si="39"/>
        <v>0</v>
      </c>
      <c r="H143" s="166">
        <f t="shared" si="39"/>
        <v>0</v>
      </c>
      <c r="I143" s="166">
        <f t="shared" si="39"/>
        <v>0</v>
      </c>
      <c r="J143" s="181"/>
      <c r="K143" s="181"/>
      <c r="L143" s="181"/>
      <c r="M143" s="181"/>
    </row>
    <row r="144" spans="1:13" s="117" customFormat="1">
      <c r="A144" s="167"/>
      <c r="B144" s="168" t="s">
        <v>197</v>
      </c>
      <c r="C144" s="166">
        <f t="shared" si="36"/>
        <v>2617.56</v>
      </c>
      <c r="D144" s="166">
        <f>D146</f>
        <v>2067.56</v>
      </c>
      <c r="E144" s="166">
        <f t="shared" si="39"/>
        <v>550</v>
      </c>
      <c r="F144" s="166">
        <f t="shared" si="39"/>
        <v>0</v>
      </c>
      <c r="G144" s="166">
        <f t="shared" si="39"/>
        <v>0</v>
      </c>
      <c r="H144" s="166">
        <f t="shared" si="39"/>
        <v>0</v>
      </c>
      <c r="I144" s="166">
        <f t="shared" si="39"/>
        <v>0</v>
      </c>
      <c r="J144" s="181"/>
      <c r="K144" s="181"/>
      <c r="L144" s="181"/>
      <c r="M144" s="181"/>
    </row>
    <row r="145" spans="1:13" s="336" customFormat="1">
      <c r="A145" s="388" t="s">
        <v>295</v>
      </c>
      <c r="B145" s="389" t="s">
        <v>196</v>
      </c>
      <c r="C145" s="335">
        <f t="shared" si="36"/>
        <v>2617.56</v>
      </c>
      <c r="D145" s="335">
        <f>D147</f>
        <v>2067.56</v>
      </c>
      <c r="E145" s="335">
        <v>550</v>
      </c>
      <c r="F145" s="335">
        <v>0</v>
      </c>
      <c r="G145" s="335">
        <f t="shared" si="39"/>
        <v>0</v>
      </c>
      <c r="H145" s="335">
        <f t="shared" si="39"/>
        <v>0</v>
      </c>
      <c r="I145" s="335">
        <f t="shared" si="39"/>
        <v>0</v>
      </c>
      <c r="J145" s="443"/>
      <c r="K145" s="443"/>
      <c r="L145" s="443"/>
      <c r="M145" s="443"/>
    </row>
    <row r="146" spans="1:13" s="336" customFormat="1">
      <c r="A146" s="444"/>
      <c r="B146" s="445" t="s">
        <v>197</v>
      </c>
      <c r="C146" s="335">
        <f t="shared" si="36"/>
        <v>2617.56</v>
      </c>
      <c r="D146" s="335">
        <f>D148</f>
        <v>2067.56</v>
      </c>
      <c r="E146" s="335">
        <v>550</v>
      </c>
      <c r="F146" s="335">
        <v>0</v>
      </c>
      <c r="G146" s="335">
        <f t="shared" si="39"/>
        <v>0</v>
      </c>
      <c r="H146" s="335">
        <f t="shared" si="39"/>
        <v>0</v>
      </c>
      <c r="I146" s="335">
        <f t="shared" si="39"/>
        <v>0</v>
      </c>
      <c r="J146" s="443"/>
      <c r="K146" s="443"/>
      <c r="L146" s="443"/>
      <c r="M146" s="443"/>
    </row>
    <row r="147" spans="1:13" s="340" customFormat="1" ht="25.5">
      <c r="A147" s="377" t="s">
        <v>3</v>
      </c>
      <c r="B147" s="357" t="s">
        <v>196</v>
      </c>
      <c r="C147" s="339">
        <f t="shared" si="36"/>
        <v>2617.56</v>
      </c>
      <c r="D147" s="339">
        <f>D148</f>
        <v>2067.56</v>
      </c>
      <c r="E147" s="339">
        <f>E148</f>
        <v>550</v>
      </c>
      <c r="F147" s="339">
        <f>F148</f>
        <v>0</v>
      </c>
      <c r="G147" s="339">
        <v>0</v>
      </c>
      <c r="H147" s="339">
        <v>0</v>
      </c>
      <c r="I147" s="339">
        <v>0</v>
      </c>
      <c r="J147" s="446"/>
      <c r="K147" s="446"/>
      <c r="L147" s="446"/>
      <c r="M147" s="446"/>
    </row>
    <row r="148" spans="1:13" s="340" customFormat="1">
      <c r="A148" s="447"/>
      <c r="B148" s="380" t="s">
        <v>197</v>
      </c>
      <c r="C148" s="339">
        <f t="shared" si="36"/>
        <v>2617.56</v>
      </c>
      <c r="D148" s="339">
        <f>804.44+1263.12</f>
        <v>2067.56</v>
      </c>
      <c r="E148" s="339">
        <v>550</v>
      </c>
      <c r="F148" s="339">
        <v>0</v>
      </c>
      <c r="G148" s="339">
        <v>0</v>
      </c>
      <c r="H148" s="339">
        <v>0</v>
      </c>
      <c r="I148" s="339">
        <v>0</v>
      </c>
      <c r="J148" s="446"/>
      <c r="K148" s="446"/>
      <c r="L148" s="446"/>
      <c r="M148" s="446"/>
    </row>
    <row r="149" spans="1:13" s="117" customFormat="1">
      <c r="A149" s="640" t="s">
        <v>264</v>
      </c>
      <c r="B149" s="641"/>
      <c r="C149" s="641"/>
      <c r="D149" s="641"/>
      <c r="E149" s="641"/>
      <c r="F149" s="641"/>
      <c r="G149" s="641"/>
      <c r="H149" s="641"/>
      <c r="I149" s="642"/>
      <c r="J149" s="181"/>
      <c r="K149" s="181"/>
      <c r="L149" s="181"/>
      <c r="M149" s="181"/>
    </row>
    <row r="150" spans="1:13" s="245" customFormat="1">
      <c r="A150" s="34" t="s">
        <v>199</v>
      </c>
      <c r="B150" s="103" t="s">
        <v>196</v>
      </c>
      <c r="C150" s="244">
        <f t="shared" ref="C150:C157" si="40">D150+E150+F150+G150+H150+I150</f>
        <v>1008</v>
      </c>
      <c r="D150" s="244">
        <f t="shared" ref="D150:I151" si="41">D152</f>
        <v>551</v>
      </c>
      <c r="E150" s="244">
        <f t="shared" si="41"/>
        <v>0</v>
      </c>
      <c r="F150" s="244">
        <f t="shared" si="41"/>
        <v>0</v>
      </c>
      <c r="G150" s="244">
        <f t="shared" si="41"/>
        <v>0</v>
      </c>
      <c r="H150" s="244">
        <f t="shared" si="41"/>
        <v>0</v>
      </c>
      <c r="I150" s="244">
        <f t="shared" si="41"/>
        <v>457</v>
      </c>
      <c r="J150" s="292"/>
      <c r="K150" s="292"/>
      <c r="L150" s="292"/>
      <c r="M150" s="292"/>
    </row>
    <row r="151" spans="1:13" s="245" customFormat="1">
      <c r="A151" s="24" t="s">
        <v>224</v>
      </c>
      <c r="B151" s="107" t="s">
        <v>197</v>
      </c>
      <c r="C151" s="244">
        <f t="shared" si="40"/>
        <v>1008</v>
      </c>
      <c r="D151" s="244">
        <f t="shared" si="41"/>
        <v>551</v>
      </c>
      <c r="E151" s="244">
        <f t="shared" si="41"/>
        <v>0</v>
      </c>
      <c r="F151" s="244">
        <f t="shared" si="41"/>
        <v>0</v>
      </c>
      <c r="G151" s="244">
        <f t="shared" si="41"/>
        <v>0</v>
      </c>
      <c r="H151" s="244">
        <f t="shared" si="41"/>
        <v>0</v>
      </c>
      <c r="I151" s="244">
        <f t="shared" si="41"/>
        <v>457</v>
      </c>
      <c r="J151" s="292"/>
      <c r="K151" s="292"/>
      <c r="L151" s="292"/>
      <c r="M151" s="292"/>
    </row>
    <row r="152" spans="1:13" s="191" customFormat="1">
      <c r="A152" s="293" t="s">
        <v>249</v>
      </c>
      <c r="B152" s="103" t="s">
        <v>196</v>
      </c>
      <c r="C152" s="105">
        <f t="shared" si="40"/>
        <v>1008</v>
      </c>
      <c r="D152" s="105">
        <f t="shared" ref="D152:E155" si="42">D154</f>
        <v>551</v>
      </c>
      <c r="E152" s="105">
        <f t="shared" si="42"/>
        <v>0</v>
      </c>
      <c r="F152" s="105">
        <f>F153</f>
        <v>0</v>
      </c>
      <c r="G152" s="105">
        <f>G153</f>
        <v>0</v>
      </c>
      <c r="H152" s="105">
        <f>H153</f>
        <v>0</v>
      </c>
      <c r="I152" s="105">
        <f>I153</f>
        <v>457</v>
      </c>
      <c r="J152" s="294"/>
      <c r="K152" s="294"/>
      <c r="L152" s="294"/>
      <c r="M152" s="294"/>
    </row>
    <row r="153" spans="1:13" s="191" customFormat="1">
      <c r="A153" s="24" t="s">
        <v>237</v>
      </c>
      <c r="B153" s="107" t="s">
        <v>197</v>
      </c>
      <c r="C153" s="105">
        <f t="shared" si="40"/>
        <v>1008</v>
      </c>
      <c r="D153" s="105">
        <f t="shared" si="42"/>
        <v>551</v>
      </c>
      <c r="E153" s="105">
        <f t="shared" si="42"/>
        <v>0</v>
      </c>
      <c r="F153" s="105">
        <f t="shared" ref="F153:I155" si="43">F155</f>
        <v>0</v>
      </c>
      <c r="G153" s="105">
        <f t="shared" si="43"/>
        <v>0</v>
      </c>
      <c r="H153" s="105">
        <f t="shared" si="43"/>
        <v>0</v>
      </c>
      <c r="I153" s="105">
        <f t="shared" si="43"/>
        <v>457</v>
      </c>
      <c r="J153" s="294"/>
      <c r="K153" s="294"/>
      <c r="L153" s="294"/>
      <c r="M153" s="294"/>
    </row>
    <row r="154" spans="1:13" s="245" customFormat="1" ht="25.5">
      <c r="A154" s="276" t="s">
        <v>162</v>
      </c>
      <c r="B154" s="103" t="s">
        <v>196</v>
      </c>
      <c r="C154" s="99">
        <f t="shared" si="40"/>
        <v>1008</v>
      </c>
      <c r="D154" s="99">
        <f t="shared" si="42"/>
        <v>551</v>
      </c>
      <c r="E154" s="99">
        <f t="shared" si="42"/>
        <v>0</v>
      </c>
      <c r="F154" s="99">
        <f t="shared" si="43"/>
        <v>0</v>
      </c>
      <c r="G154" s="99">
        <f t="shared" si="43"/>
        <v>0</v>
      </c>
      <c r="H154" s="99">
        <f t="shared" si="43"/>
        <v>0</v>
      </c>
      <c r="I154" s="99">
        <f t="shared" si="43"/>
        <v>457</v>
      </c>
      <c r="J154" s="292"/>
      <c r="K154" s="292"/>
      <c r="L154" s="292"/>
      <c r="M154" s="292"/>
    </row>
    <row r="155" spans="1:13" s="245" customFormat="1">
      <c r="A155" s="79"/>
      <c r="B155" s="107" t="s">
        <v>197</v>
      </c>
      <c r="C155" s="99">
        <f t="shared" si="40"/>
        <v>1008</v>
      </c>
      <c r="D155" s="99">
        <f t="shared" si="42"/>
        <v>551</v>
      </c>
      <c r="E155" s="99">
        <f t="shared" si="42"/>
        <v>0</v>
      </c>
      <c r="F155" s="99">
        <f t="shared" si="43"/>
        <v>0</v>
      </c>
      <c r="G155" s="99">
        <f t="shared" si="43"/>
        <v>0</v>
      </c>
      <c r="H155" s="99">
        <f t="shared" si="43"/>
        <v>0</v>
      </c>
      <c r="I155" s="99">
        <f t="shared" si="43"/>
        <v>457</v>
      </c>
      <c r="J155" s="292"/>
      <c r="K155" s="292"/>
      <c r="L155" s="292"/>
      <c r="M155" s="292"/>
    </row>
    <row r="156" spans="1:13" s="191" customFormat="1" ht="25.5">
      <c r="A156" s="295" t="s">
        <v>163</v>
      </c>
      <c r="B156" s="103" t="s">
        <v>196</v>
      </c>
      <c r="C156" s="105">
        <f t="shared" si="40"/>
        <v>1008</v>
      </c>
      <c r="D156" s="105">
        <f t="shared" ref="D156:H156" si="44">D157</f>
        <v>551</v>
      </c>
      <c r="E156" s="87">
        <v>0</v>
      </c>
      <c r="F156" s="105">
        <f t="shared" si="44"/>
        <v>0</v>
      </c>
      <c r="G156" s="105">
        <f t="shared" si="44"/>
        <v>0</v>
      </c>
      <c r="H156" s="105">
        <f t="shared" si="44"/>
        <v>0</v>
      </c>
      <c r="I156" s="87">
        <f>1008-551</f>
        <v>457</v>
      </c>
      <c r="J156" s="294"/>
      <c r="K156" s="294"/>
      <c r="L156" s="294"/>
      <c r="M156" s="294"/>
    </row>
    <row r="157" spans="1:13" s="191" customFormat="1">
      <c r="A157" s="136"/>
      <c r="B157" s="107" t="s">
        <v>197</v>
      </c>
      <c r="C157" s="105">
        <f t="shared" si="40"/>
        <v>1008</v>
      </c>
      <c r="D157" s="105">
        <v>551</v>
      </c>
      <c r="E157" s="87">
        <v>0</v>
      </c>
      <c r="F157" s="105">
        <v>0</v>
      </c>
      <c r="G157" s="105">
        <v>0</v>
      </c>
      <c r="H157" s="105">
        <v>0</v>
      </c>
      <c r="I157" s="87">
        <f>1008-551</f>
        <v>457</v>
      </c>
      <c r="J157" s="294"/>
      <c r="K157" s="294"/>
      <c r="L157" s="294"/>
      <c r="M157" s="294"/>
    </row>
    <row r="158" spans="1:13">
      <c r="A158" s="588" t="s">
        <v>268</v>
      </c>
      <c r="B158" s="589"/>
      <c r="C158" s="589"/>
      <c r="D158" s="589"/>
      <c r="E158" s="589"/>
      <c r="F158" s="589"/>
      <c r="G158" s="589"/>
      <c r="H158" s="589"/>
      <c r="I158" s="613"/>
    </row>
    <row r="159" spans="1:13" s="52" customFormat="1">
      <c r="A159" s="577" t="s">
        <v>199</v>
      </c>
      <c r="B159" s="578"/>
      <c r="C159" s="578"/>
      <c r="D159" s="578"/>
      <c r="E159" s="578"/>
      <c r="F159" s="578"/>
      <c r="G159" s="578"/>
      <c r="H159" s="578"/>
      <c r="I159" s="579"/>
    </row>
    <row r="160" spans="1:13" s="52" customFormat="1">
      <c r="A160" s="291" t="s">
        <v>224</v>
      </c>
      <c r="B160" s="27" t="s">
        <v>196</v>
      </c>
      <c r="C160" s="58">
        <f t="shared" ref="C160:C203" si="45">D160+E160+F160+G160+H160+I160</f>
        <v>264040.44400000002</v>
      </c>
      <c r="D160" s="87">
        <f t="shared" ref="D160:I171" si="46">D162</f>
        <v>31791.184000000001</v>
      </c>
      <c r="E160" s="87">
        <f t="shared" si="46"/>
        <v>98031</v>
      </c>
      <c r="F160" s="87">
        <f t="shared" si="46"/>
        <v>55085</v>
      </c>
      <c r="G160" s="87">
        <f t="shared" si="46"/>
        <v>30314.87</v>
      </c>
      <c r="H160" s="87">
        <f t="shared" si="46"/>
        <v>3850</v>
      </c>
      <c r="I160" s="87">
        <f t="shared" si="46"/>
        <v>44968.39</v>
      </c>
    </row>
    <row r="161" spans="1:13" s="52" customFormat="1">
      <c r="A161" s="101"/>
      <c r="B161" s="29" t="s">
        <v>197</v>
      </c>
      <c r="C161" s="58">
        <f t="shared" si="45"/>
        <v>264040.44400000002</v>
      </c>
      <c r="D161" s="87">
        <f t="shared" si="46"/>
        <v>31791.184000000001</v>
      </c>
      <c r="E161" s="87">
        <f t="shared" si="46"/>
        <v>12749</v>
      </c>
      <c r="F161" s="87">
        <f t="shared" si="46"/>
        <v>129435.5</v>
      </c>
      <c r="G161" s="87">
        <f t="shared" si="46"/>
        <v>41246.369999999995</v>
      </c>
      <c r="H161" s="87">
        <f t="shared" si="46"/>
        <v>3850</v>
      </c>
      <c r="I161" s="87">
        <f t="shared" si="46"/>
        <v>44968.39</v>
      </c>
    </row>
    <row r="162" spans="1:13" s="30" customFormat="1">
      <c r="A162" s="96" t="s">
        <v>222</v>
      </c>
      <c r="B162" s="27" t="s">
        <v>196</v>
      </c>
      <c r="C162" s="87">
        <f t="shared" si="45"/>
        <v>264040.44400000002</v>
      </c>
      <c r="D162" s="87">
        <f t="shared" ref="D162:I162" si="47">D164+D168</f>
        <v>31791.184000000001</v>
      </c>
      <c r="E162" s="87">
        <f t="shared" si="47"/>
        <v>98031</v>
      </c>
      <c r="F162" s="87">
        <f t="shared" si="47"/>
        <v>55085</v>
      </c>
      <c r="G162" s="87">
        <f t="shared" si="47"/>
        <v>30314.87</v>
      </c>
      <c r="H162" s="87">
        <f t="shared" si="47"/>
        <v>3850</v>
      </c>
      <c r="I162" s="87">
        <f t="shared" si="47"/>
        <v>44968.39</v>
      </c>
    </row>
    <row r="163" spans="1:13" s="30" customFormat="1">
      <c r="A163" s="101" t="s">
        <v>224</v>
      </c>
      <c r="B163" s="29" t="s">
        <v>197</v>
      </c>
      <c r="C163" s="87">
        <f t="shared" si="45"/>
        <v>264040.44400000002</v>
      </c>
      <c r="D163" s="87">
        <f t="shared" ref="D163:I163" si="48">D169+D165</f>
        <v>31791.184000000001</v>
      </c>
      <c r="E163" s="87">
        <f t="shared" si="48"/>
        <v>12749</v>
      </c>
      <c r="F163" s="87">
        <f t="shared" si="48"/>
        <v>129435.5</v>
      </c>
      <c r="G163" s="87">
        <f t="shared" si="48"/>
        <v>41246.369999999995</v>
      </c>
      <c r="H163" s="87">
        <f t="shared" si="48"/>
        <v>3850</v>
      </c>
      <c r="I163" s="87">
        <f t="shared" si="48"/>
        <v>44968.39</v>
      </c>
    </row>
    <row r="164" spans="1:13" s="52" customFormat="1" ht="25.5">
      <c r="A164" s="151" t="s">
        <v>489</v>
      </c>
      <c r="B164" s="262" t="s">
        <v>196</v>
      </c>
      <c r="C164" s="99">
        <f>D164+E164+F164+G164+H164+I164</f>
        <v>82688</v>
      </c>
      <c r="D164" s="99">
        <f t="shared" ref="D164:I165" si="49">D166</f>
        <v>5</v>
      </c>
      <c r="E164" s="99">
        <f t="shared" si="49"/>
        <v>3500</v>
      </c>
      <c r="F164" s="99">
        <f t="shared" si="49"/>
        <v>53112</v>
      </c>
      <c r="G164" s="99">
        <f t="shared" si="49"/>
        <v>26071</v>
      </c>
      <c r="H164" s="99">
        <f t="shared" si="49"/>
        <v>0</v>
      </c>
      <c r="I164" s="99">
        <f t="shared" si="49"/>
        <v>0</v>
      </c>
    </row>
    <row r="165" spans="1:13" s="52" customFormat="1">
      <c r="A165" s="301"/>
      <c r="B165" s="159" t="s">
        <v>197</v>
      </c>
      <c r="C165" s="99">
        <f>D165+E165+F165+G165+H165+I165</f>
        <v>82688</v>
      </c>
      <c r="D165" s="99">
        <f t="shared" si="49"/>
        <v>5</v>
      </c>
      <c r="E165" s="99">
        <f t="shared" si="49"/>
        <v>3500</v>
      </c>
      <c r="F165" s="99">
        <f t="shared" si="49"/>
        <v>53112</v>
      </c>
      <c r="G165" s="99">
        <f t="shared" si="49"/>
        <v>26071</v>
      </c>
      <c r="H165" s="99">
        <f t="shared" si="49"/>
        <v>0</v>
      </c>
      <c r="I165" s="99">
        <f t="shared" si="49"/>
        <v>0</v>
      </c>
    </row>
    <row r="166" spans="1:13" s="410" customFormat="1" ht="15" customHeight="1">
      <c r="A166" s="643" t="s">
        <v>490</v>
      </c>
      <c r="B166" s="383" t="s">
        <v>196</v>
      </c>
      <c r="C166" s="339">
        <f>D166+E166+F166+G166+H166+I166</f>
        <v>82688</v>
      </c>
      <c r="D166" s="339">
        <v>5</v>
      </c>
      <c r="E166" s="339">
        <v>3500</v>
      </c>
      <c r="F166" s="339">
        <v>53112</v>
      </c>
      <c r="G166" s="339">
        <v>26071</v>
      </c>
      <c r="H166" s="339">
        <v>0</v>
      </c>
      <c r="I166" s="339">
        <v>0</v>
      </c>
    </row>
    <row r="167" spans="1:13" s="52" customFormat="1" ht="39.75" customHeight="1">
      <c r="A167" s="644"/>
      <c r="B167" s="159" t="s">
        <v>197</v>
      </c>
      <c r="C167" s="99">
        <f>D167+E167+F167+G167+H167+I167</f>
        <v>82688</v>
      </c>
      <c r="D167" s="99">
        <v>5</v>
      </c>
      <c r="E167" s="99">
        <v>3500</v>
      </c>
      <c r="F167" s="99">
        <v>53112</v>
      </c>
      <c r="G167" s="99">
        <v>26071</v>
      </c>
      <c r="H167" s="99">
        <v>0</v>
      </c>
      <c r="I167" s="99">
        <v>0</v>
      </c>
    </row>
    <row r="168" spans="1:13" s="52" customFormat="1">
      <c r="A168" s="299" t="s">
        <v>259</v>
      </c>
      <c r="B168" s="300" t="s">
        <v>196</v>
      </c>
      <c r="C168" s="244">
        <f t="shared" si="45"/>
        <v>181352.44400000002</v>
      </c>
      <c r="D168" s="244">
        <f t="shared" si="46"/>
        <v>31786.184000000001</v>
      </c>
      <c r="E168" s="244">
        <f t="shared" si="46"/>
        <v>94531</v>
      </c>
      <c r="F168" s="244">
        <f t="shared" si="46"/>
        <v>1973</v>
      </c>
      <c r="G168" s="244">
        <f t="shared" si="46"/>
        <v>4243.87</v>
      </c>
      <c r="H168" s="244">
        <f t="shared" si="46"/>
        <v>3850</v>
      </c>
      <c r="I168" s="244">
        <f t="shared" si="46"/>
        <v>44968.39</v>
      </c>
    </row>
    <row r="169" spans="1:13" s="52" customFormat="1">
      <c r="A169" s="301"/>
      <c r="B169" s="247" t="s">
        <v>197</v>
      </c>
      <c r="C169" s="244">
        <f t="shared" si="45"/>
        <v>181352.44400000002</v>
      </c>
      <c r="D169" s="244">
        <f t="shared" si="46"/>
        <v>31786.184000000001</v>
      </c>
      <c r="E169" s="244">
        <f t="shared" si="46"/>
        <v>9249</v>
      </c>
      <c r="F169" s="244">
        <f t="shared" si="46"/>
        <v>76323.5</v>
      </c>
      <c r="G169" s="244">
        <f t="shared" si="46"/>
        <v>15175.369999999999</v>
      </c>
      <c r="H169" s="244">
        <f t="shared" si="46"/>
        <v>3850</v>
      </c>
      <c r="I169" s="244">
        <f t="shared" si="46"/>
        <v>44968.39</v>
      </c>
    </row>
    <row r="170" spans="1:13">
      <c r="A170" s="114" t="s">
        <v>245</v>
      </c>
      <c r="B170" s="103" t="s">
        <v>196</v>
      </c>
      <c r="C170" s="104">
        <f t="shared" si="45"/>
        <v>181352.44400000002</v>
      </c>
      <c r="D170" s="105">
        <f t="shared" si="46"/>
        <v>31786.184000000001</v>
      </c>
      <c r="E170" s="99">
        <f t="shared" si="46"/>
        <v>94531</v>
      </c>
      <c r="F170" s="99">
        <f t="shared" si="46"/>
        <v>1973</v>
      </c>
      <c r="G170" s="105">
        <f t="shared" si="46"/>
        <v>4243.87</v>
      </c>
      <c r="H170" s="105">
        <f t="shared" si="46"/>
        <v>3850</v>
      </c>
      <c r="I170" s="105">
        <f t="shared" si="46"/>
        <v>44968.39</v>
      </c>
      <c r="J170" s="82"/>
    </row>
    <row r="171" spans="1:13">
      <c r="A171" s="106"/>
      <c r="B171" s="107" t="s">
        <v>197</v>
      </c>
      <c r="C171" s="104">
        <f t="shared" si="45"/>
        <v>181352.44400000002</v>
      </c>
      <c r="D171" s="105">
        <f t="shared" si="46"/>
        <v>31786.184000000001</v>
      </c>
      <c r="E171" s="99">
        <f t="shared" si="46"/>
        <v>9249</v>
      </c>
      <c r="F171" s="99">
        <f t="shared" si="46"/>
        <v>76323.5</v>
      </c>
      <c r="G171" s="105">
        <f t="shared" si="46"/>
        <v>15175.369999999999</v>
      </c>
      <c r="H171" s="105">
        <f t="shared" si="46"/>
        <v>3850</v>
      </c>
      <c r="I171" s="105">
        <f t="shared" si="46"/>
        <v>44968.39</v>
      </c>
    </row>
    <row r="172" spans="1:13">
      <c r="A172" s="302" t="s">
        <v>226</v>
      </c>
      <c r="B172" s="300" t="s">
        <v>196</v>
      </c>
      <c r="C172" s="244">
        <f t="shared" si="45"/>
        <v>181352.44400000002</v>
      </c>
      <c r="D172" s="244">
        <f t="shared" ref="D172:I173" si="50">D174+D176+D178+D180+D182+D184+D186+D188+D190+D192+D194+D196+D198+D200+D202+D204+D206+D208+D210+D212+D214+D216+D218+D220+D222+D224+D226</f>
        <v>31786.184000000001</v>
      </c>
      <c r="E172" s="244">
        <f t="shared" si="50"/>
        <v>94531</v>
      </c>
      <c r="F172" s="244">
        <f t="shared" si="50"/>
        <v>1973</v>
      </c>
      <c r="G172" s="244">
        <f t="shared" si="50"/>
        <v>4243.87</v>
      </c>
      <c r="H172" s="244">
        <f t="shared" si="50"/>
        <v>3850</v>
      </c>
      <c r="I172" s="244">
        <f t="shared" si="50"/>
        <v>44968.39</v>
      </c>
    </row>
    <row r="173" spans="1:13">
      <c r="A173" s="302"/>
      <c r="B173" s="247" t="s">
        <v>197</v>
      </c>
      <c r="C173" s="244">
        <f t="shared" si="45"/>
        <v>181352.44400000002</v>
      </c>
      <c r="D173" s="244">
        <f t="shared" si="50"/>
        <v>31786.184000000001</v>
      </c>
      <c r="E173" s="244">
        <f t="shared" si="50"/>
        <v>9249</v>
      </c>
      <c r="F173" s="244">
        <f t="shared" si="50"/>
        <v>76323.5</v>
      </c>
      <c r="G173" s="244">
        <f t="shared" si="50"/>
        <v>15175.369999999999</v>
      </c>
      <c r="H173" s="244">
        <f t="shared" si="50"/>
        <v>3850</v>
      </c>
      <c r="I173" s="244">
        <f t="shared" si="50"/>
        <v>44968.39</v>
      </c>
    </row>
    <row r="174" spans="1:13" s="191" customFormat="1" ht="25.5">
      <c r="A174" s="346" t="s">
        <v>285</v>
      </c>
      <c r="B174" s="103" t="s">
        <v>196</v>
      </c>
      <c r="C174" s="105">
        <f t="shared" si="45"/>
        <v>8268</v>
      </c>
      <c r="D174" s="105">
        <v>2376</v>
      </c>
      <c r="E174" s="105">
        <v>0</v>
      </c>
      <c r="F174" s="105">
        <v>0</v>
      </c>
      <c r="G174" s="105">
        <v>0</v>
      </c>
      <c r="H174" s="105">
        <v>0</v>
      </c>
      <c r="I174" s="105">
        <v>5892</v>
      </c>
      <c r="J174" s="294"/>
      <c r="K174" s="294"/>
      <c r="L174" s="294"/>
      <c r="M174" s="294"/>
    </row>
    <row r="175" spans="1:13" s="191" customFormat="1">
      <c r="A175" s="106"/>
      <c r="B175" s="107" t="s">
        <v>197</v>
      </c>
      <c r="C175" s="105">
        <f t="shared" si="45"/>
        <v>8268</v>
      </c>
      <c r="D175" s="105">
        <v>2376</v>
      </c>
      <c r="E175" s="105">
        <v>0</v>
      </c>
      <c r="F175" s="105">
        <v>0</v>
      </c>
      <c r="G175" s="105">
        <v>0</v>
      </c>
      <c r="H175" s="105">
        <v>0</v>
      </c>
      <c r="I175" s="105">
        <v>5892</v>
      </c>
      <c r="J175" s="294"/>
      <c r="K175" s="294"/>
      <c r="L175" s="294"/>
      <c r="M175" s="294"/>
    </row>
    <row r="176" spans="1:13" s="191" customFormat="1" ht="25.5">
      <c r="A176" s="346" t="s">
        <v>346</v>
      </c>
      <c r="B176" s="103" t="s">
        <v>196</v>
      </c>
      <c r="C176" s="105">
        <f t="shared" si="45"/>
        <v>1926</v>
      </c>
      <c r="D176" s="105">
        <v>889</v>
      </c>
      <c r="E176" s="105">
        <f>100-100</f>
        <v>0</v>
      </c>
      <c r="F176" s="105">
        <v>0</v>
      </c>
      <c r="G176" s="105">
        <v>0</v>
      </c>
      <c r="H176" s="105">
        <v>0</v>
      </c>
      <c r="I176" s="105">
        <f>937+100</f>
        <v>1037</v>
      </c>
      <c r="J176" s="294"/>
      <c r="K176" s="294"/>
      <c r="L176" s="294"/>
      <c r="M176" s="294"/>
    </row>
    <row r="177" spans="1:13" s="191" customFormat="1">
      <c r="A177" s="106"/>
      <c r="B177" s="107" t="s">
        <v>197</v>
      </c>
      <c r="C177" s="105">
        <f t="shared" si="45"/>
        <v>1926</v>
      </c>
      <c r="D177" s="105">
        <v>889</v>
      </c>
      <c r="E177" s="105">
        <f>100-100</f>
        <v>0</v>
      </c>
      <c r="F177" s="105">
        <v>0</v>
      </c>
      <c r="G177" s="105">
        <v>0</v>
      </c>
      <c r="H177" s="105">
        <v>0</v>
      </c>
      <c r="I177" s="105">
        <f>937+100</f>
        <v>1037</v>
      </c>
      <c r="J177" s="294"/>
      <c r="K177" s="294"/>
      <c r="L177" s="294"/>
      <c r="M177" s="294"/>
    </row>
    <row r="178" spans="1:13" s="355" customFormat="1" ht="38.25">
      <c r="A178" s="479" t="s">
        <v>347</v>
      </c>
      <c r="B178" s="352" t="s">
        <v>196</v>
      </c>
      <c r="C178" s="353">
        <f t="shared" si="45"/>
        <v>7635.0029999999997</v>
      </c>
      <c r="D178" s="353">
        <f>D179</f>
        <v>6208.7129999999997</v>
      </c>
      <c r="E178" s="353">
        <f>E179</f>
        <v>0</v>
      </c>
      <c r="F178" s="353">
        <v>0</v>
      </c>
      <c r="G178" s="353">
        <v>0</v>
      </c>
      <c r="H178" s="353">
        <v>0</v>
      </c>
      <c r="I178" s="353">
        <f>I179</f>
        <v>1426.29</v>
      </c>
      <c r="J178" s="354"/>
      <c r="K178" s="354"/>
      <c r="L178" s="354"/>
      <c r="M178" s="354"/>
    </row>
    <row r="179" spans="1:13" s="284" customFormat="1">
      <c r="A179" s="285"/>
      <c r="B179" s="286" t="s">
        <v>197</v>
      </c>
      <c r="C179" s="283">
        <f>D179+E179+F179+G179+H179+I179</f>
        <v>7635.0029999999997</v>
      </c>
      <c r="D179" s="353">
        <f>5957+251.713</f>
        <v>6208.7129999999997</v>
      </c>
      <c r="E179" s="283">
        <v>0</v>
      </c>
      <c r="F179" s="283">
        <v>0</v>
      </c>
      <c r="G179" s="283">
        <v>0</v>
      </c>
      <c r="H179" s="283">
        <v>0</v>
      </c>
      <c r="I179" s="283">
        <f>1083+343.29</f>
        <v>1426.29</v>
      </c>
      <c r="J179" s="298"/>
      <c r="K179" s="298"/>
      <c r="L179" s="298"/>
      <c r="M179" s="298"/>
    </row>
    <row r="180" spans="1:13" s="126" customFormat="1" ht="31.5" customHeight="1">
      <c r="A180" s="346" t="s">
        <v>348</v>
      </c>
      <c r="B180" s="103" t="s">
        <v>196</v>
      </c>
      <c r="C180" s="105">
        <f t="shared" si="45"/>
        <v>1438</v>
      </c>
      <c r="D180" s="105">
        <v>1398</v>
      </c>
      <c r="E180" s="105">
        <v>0</v>
      </c>
      <c r="F180" s="105">
        <v>0</v>
      </c>
      <c r="G180" s="105">
        <v>0</v>
      </c>
      <c r="H180" s="105">
        <v>0</v>
      </c>
      <c r="I180" s="105">
        <v>40</v>
      </c>
      <c r="J180" s="127"/>
      <c r="K180" s="127"/>
      <c r="L180" s="127"/>
      <c r="M180" s="127"/>
    </row>
    <row r="181" spans="1:13" s="126" customFormat="1">
      <c r="A181" s="106"/>
      <c r="B181" s="107" t="s">
        <v>197</v>
      </c>
      <c r="C181" s="105">
        <f t="shared" si="45"/>
        <v>1438</v>
      </c>
      <c r="D181" s="105">
        <v>1398</v>
      </c>
      <c r="E181" s="105">
        <v>0</v>
      </c>
      <c r="F181" s="105">
        <v>0</v>
      </c>
      <c r="G181" s="105">
        <v>0</v>
      </c>
      <c r="H181" s="105">
        <v>0</v>
      </c>
      <c r="I181" s="105">
        <v>40</v>
      </c>
      <c r="J181" s="127"/>
      <c r="K181" s="127"/>
      <c r="L181" s="127"/>
      <c r="M181" s="127"/>
    </row>
    <row r="182" spans="1:13" s="191" customFormat="1" ht="38.25">
      <c r="A182" s="346" t="s">
        <v>2</v>
      </c>
      <c r="B182" s="103" t="s">
        <v>196</v>
      </c>
      <c r="C182" s="105">
        <f t="shared" si="45"/>
        <v>6725</v>
      </c>
      <c r="D182" s="105">
        <v>76</v>
      </c>
      <c r="E182" s="105">
        <v>0</v>
      </c>
      <c r="F182" s="105">
        <v>0</v>
      </c>
      <c r="G182" s="105">
        <v>0</v>
      </c>
      <c r="H182" s="105">
        <v>0</v>
      </c>
      <c r="I182" s="105">
        <v>6649</v>
      </c>
      <c r="J182" s="294"/>
      <c r="K182" s="296"/>
      <c r="L182" s="294"/>
      <c r="M182" s="294"/>
    </row>
    <row r="183" spans="1:13" s="191" customFormat="1">
      <c r="A183" s="106"/>
      <c r="B183" s="107" t="s">
        <v>197</v>
      </c>
      <c r="C183" s="105">
        <f t="shared" si="45"/>
        <v>6725</v>
      </c>
      <c r="D183" s="105">
        <v>76</v>
      </c>
      <c r="E183" s="105">
        <v>0</v>
      </c>
      <c r="F183" s="105">
        <v>0</v>
      </c>
      <c r="G183" s="105">
        <v>0</v>
      </c>
      <c r="H183" s="105">
        <v>0</v>
      </c>
      <c r="I183" s="105">
        <v>6649</v>
      </c>
      <c r="J183" s="294"/>
      <c r="K183" s="294"/>
      <c r="L183" s="294"/>
      <c r="M183" s="294"/>
    </row>
    <row r="184" spans="1:13" s="355" customFormat="1" ht="38.25">
      <c r="A184" s="400" t="s">
        <v>349</v>
      </c>
      <c r="B184" s="352" t="s">
        <v>196</v>
      </c>
      <c r="C184" s="353">
        <f t="shared" si="45"/>
        <v>6857.0029999999997</v>
      </c>
      <c r="D184" s="353">
        <f>D185</f>
        <v>1438.7929999999999</v>
      </c>
      <c r="E184" s="353">
        <f>E185</f>
        <v>0</v>
      </c>
      <c r="F184" s="353">
        <v>100</v>
      </c>
      <c r="G184" s="353">
        <v>576</v>
      </c>
      <c r="H184" s="353">
        <f>H185</f>
        <v>1850</v>
      </c>
      <c r="I184" s="353">
        <f>I185</f>
        <v>2892.21</v>
      </c>
      <c r="J184" s="354"/>
      <c r="K184" s="354"/>
      <c r="L184" s="354"/>
      <c r="M184" s="354"/>
    </row>
    <row r="185" spans="1:13" s="284" customFormat="1">
      <c r="A185" s="285"/>
      <c r="B185" s="286" t="s">
        <v>197</v>
      </c>
      <c r="C185" s="283">
        <f t="shared" si="45"/>
        <v>6857.0029999999997</v>
      </c>
      <c r="D185" s="283">
        <f>1405+33.793</f>
        <v>1438.7929999999999</v>
      </c>
      <c r="E185" s="283">
        <v>0</v>
      </c>
      <c r="F185" s="283">
        <v>100</v>
      </c>
      <c r="G185" s="283">
        <v>576</v>
      </c>
      <c r="H185" s="283">
        <v>1850</v>
      </c>
      <c r="I185" s="283">
        <f>789+2103.21</f>
        <v>2892.21</v>
      </c>
      <c r="J185" s="298"/>
      <c r="K185" s="298"/>
      <c r="L185" s="298"/>
      <c r="M185" s="298"/>
    </row>
    <row r="186" spans="1:13" s="456" customFormat="1" ht="25.5">
      <c r="A186" s="452" t="s">
        <v>350</v>
      </c>
      <c r="B186" s="453" t="s">
        <v>196</v>
      </c>
      <c r="C186" s="454">
        <f t="shared" si="45"/>
        <v>2518</v>
      </c>
      <c r="D186" s="454">
        <f>D187</f>
        <v>2518</v>
      </c>
      <c r="E186" s="454">
        <v>0</v>
      </c>
      <c r="F186" s="454">
        <v>0</v>
      </c>
      <c r="G186" s="454">
        <v>0</v>
      </c>
      <c r="H186" s="454">
        <v>0</v>
      </c>
      <c r="I186" s="454">
        <v>0</v>
      </c>
      <c r="J186" s="455" t="s">
        <v>513</v>
      </c>
      <c r="K186" s="455"/>
      <c r="L186" s="455"/>
      <c r="M186" s="455"/>
    </row>
    <row r="187" spans="1:13" s="126" customFormat="1">
      <c r="A187" s="106"/>
      <c r="B187" s="107" t="s">
        <v>197</v>
      </c>
      <c r="C187" s="105">
        <f t="shared" si="45"/>
        <v>2518</v>
      </c>
      <c r="D187" s="105">
        <v>2518</v>
      </c>
      <c r="E187" s="105">
        <v>0</v>
      </c>
      <c r="F187" s="105">
        <v>0</v>
      </c>
      <c r="G187" s="105">
        <v>0</v>
      </c>
      <c r="H187" s="105">
        <v>0</v>
      </c>
      <c r="I187" s="105">
        <v>0</v>
      </c>
      <c r="J187" s="127"/>
      <c r="K187" s="127"/>
      <c r="L187" s="127"/>
      <c r="M187" s="127"/>
    </row>
    <row r="188" spans="1:13" s="191" customFormat="1" ht="25.5">
      <c r="A188" s="350" t="s">
        <v>525</v>
      </c>
      <c r="B188" s="103" t="s">
        <v>196</v>
      </c>
      <c r="C188" s="105">
        <f t="shared" si="45"/>
        <v>4411</v>
      </c>
      <c r="D188" s="105">
        <v>481</v>
      </c>
      <c r="E188" s="105">
        <f>700-700</f>
        <v>0</v>
      </c>
      <c r="F188" s="105">
        <v>0</v>
      </c>
      <c r="G188" s="105">
        <v>0</v>
      </c>
      <c r="H188" s="105">
        <v>0</v>
      </c>
      <c r="I188" s="105">
        <v>3930</v>
      </c>
      <c r="J188" s="294"/>
      <c r="K188" s="294"/>
      <c r="L188" s="294"/>
      <c r="M188" s="294"/>
    </row>
    <row r="189" spans="1:13" s="191" customFormat="1">
      <c r="A189" s="106"/>
      <c r="B189" s="107" t="s">
        <v>197</v>
      </c>
      <c r="C189" s="105">
        <f t="shared" si="45"/>
        <v>4411</v>
      </c>
      <c r="D189" s="105">
        <v>481</v>
      </c>
      <c r="E189" s="105">
        <f>700-700</f>
        <v>0</v>
      </c>
      <c r="F189" s="105">
        <v>0</v>
      </c>
      <c r="G189" s="105">
        <v>0</v>
      </c>
      <c r="H189" s="105">
        <v>0</v>
      </c>
      <c r="I189" s="105">
        <v>3930</v>
      </c>
      <c r="J189" s="294"/>
      <c r="K189" s="294"/>
      <c r="L189" s="294"/>
      <c r="M189" s="294"/>
    </row>
    <row r="190" spans="1:13" s="355" customFormat="1" ht="25.5">
      <c r="A190" s="463" t="s">
        <v>526</v>
      </c>
      <c r="B190" s="352" t="s">
        <v>196</v>
      </c>
      <c r="C190" s="353">
        <f t="shared" si="45"/>
        <v>578</v>
      </c>
      <c r="D190" s="353">
        <v>115</v>
      </c>
      <c r="E190" s="353">
        <v>0</v>
      </c>
      <c r="F190" s="353">
        <v>0</v>
      </c>
      <c r="G190" s="353">
        <v>0</v>
      </c>
      <c r="H190" s="353">
        <v>0</v>
      </c>
      <c r="I190" s="353">
        <f>I191</f>
        <v>463</v>
      </c>
      <c r="J190" s="354"/>
      <c r="K190" s="354"/>
      <c r="L190" s="354"/>
      <c r="M190" s="354"/>
    </row>
    <row r="191" spans="1:13" s="284" customFormat="1">
      <c r="A191" s="285"/>
      <c r="B191" s="286" t="s">
        <v>197</v>
      </c>
      <c r="C191" s="283">
        <f t="shared" si="45"/>
        <v>578</v>
      </c>
      <c r="D191" s="283">
        <v>115</v>
      </c>
      <c r="E191" s="283">
        <v>0</v>
      </c>
      <c r="F191" s="283">
        <v>0</v>
      </c>
      <c r="G191" s="283">
        <v>0</v>
      </c>
      <c r="H191" s="283">
        <v>0</v>
      </c>
      <c r="I191" s="283">
        <v>463</v>
      </c>
      <c r="J191" s="298"/>
      <c r="K191" s="298"/>
      <c r="L191" s="298"/>
      <c r="M191" s="298"/>
    </row>
    <row r="192" spans="1:13" s="355" customFormat="1" ht="25.5">
      <c r="A192" s="483" t="s">
        <v>527</v>
      </c>
      <c r="B192" s="352" t="s">
        <v>196</v>
      </c>
      <c r="C192" s="353">
        <f t="shared" si="45"/>
        <v>437</v>
      </c>
      <c r="D192" s="353">
        <f>D193</f>
        <v>373</v>
      </c>
      <c r="E192" s="353">
        <f>E193</f>
        <v>64</v>
      </c>
      <c r="F192" s="353">
        <v>0</v>
      </c>
      <c r="G192" s="353">
        <v>0</v>
      </c>
      <c r="H192" s="353">
        <v>0</v>
      </c>
      <c r="I192" s="353">
        <f>I193</f>
        <v>0</v>
      </c>
      <c r="J192" s="354"/>
      <c r="K192" s="354"/>
      <c r="L192" s="354"/>
      <c r="M192" s="354"/>
    </row>
    <row r="193" spans="1:13" s="355" customFormat="1">
      <c r="A193" s="484"/>
      <c r="B193" s="485" t="s">
        <v>197</v>
      </c>
      <c r="C193" s="353">
        <f t="shared" si="45"/>
        <v>437</v>
      </c>
      <c r="D193" s="353">
        <v>373</v>
      </c>
      <c r="E193" s="353">
        <v>64</v>
      </c>
      <c r="F193" s="353">
        <v>0</v>
      </c>
      <c r="G193" s="353">
        <v>0</v>
      </c>
      <c r="H193" s="353">
        <v>0</v>
      </c>
      <c r="I193" s="353">
        <v>0</v>
      </c>
      <c r="J193" s="354"/>
      <c r="K193" s="354"/>
      <c r="L193" s="354"/>
      <c r="M193" s="354"/>
    </row>
    <row r="194" spans="1:13" s="363" customFormat="1" ht="27.75" customHeight="1">
      <c r="A194" s="360" t="s">
        <v>528</v>
      </c>
      <c r="B194" s="361" t="s">
        <v>196</v>
      </c>
      <c r="C194" s="356">
        <f t="shared" si="45"/>
        <v>7943</v>
      </c>
      <c r="D194" s="356">
        <f>D195</f>
        <v>4416</v>
      </c>
      <c r="E194" s="356">
        <v>3527</v>
      </c>
      <c r="F194" s="356">
        <v>0</v>
      </c>
      <c r="G194" s="356">
        <v>0</v>
      </c>
      <c r="H194" s="356">
        <v>0</v>
      </c>
      <c r="I194" s="356">
        <v>0</v>
      </c>
      <c r="J194" s="362"/>
      <c r="K194" s="362"/>
      <c r="L194" s="362"/>
      <c r="M194" s="362"/>
    </row>
    <row r="195" spans="1:13" s="211" customFormat="1">
      <c r="A195" s="100"/>
      <c r="B195" s="29" t="s">
        <v>197</v>
      </c>
      <c r="C195" s="87">
        <f>D195+E195+F195+G195+H195+I195</f>
        <v>7943</v>
      </c>
      <c r="D195" s="87">
        <v>4416</v>
      </c>
      <c r="E195" s="87">
        <v>93</v>
      </c>
      <c r="F195" s="87">
        <v>3434</v>
      </c>
      <c r="G195" s="87">
        <v>0</v>
      </c>
      <c r="H195" s="87">
        <v>0</v>
      </c>
      <c r="I195" s="87">
        <v>0</v>
      </c>
      <c r="J195" s="297"/>
      <c r="K195" s="297"/>
      <c r="L195" s="297"/>
      <c r="M195" s="297"/>
    </row>
    <row r="196" spans="1:13" s="355" customFormat="1" ht="25.5">
      <c r="A196" s="463" t="s">
        <v>529</v>
      </c>
      <c r="B196" s="352" t="s">
        <v>196</v>
      </c>
      <c r="C196" s="353">
        <f t="shared" si="45"/>
        <v>9706.9979999999996</v>
      </c>
      <c r="D196" s="353">
        <f>D197</f>
        <v>2287.1280000000002</v>
      </c>
      <c r="E196" s="353">
        <f>E197</f>
        <v>700</v>
      </c>
      <c r="F196" s="353">
        <v>100</v>
      </c>
      <c r="G196" s="283">
        <v>1667.87</v>
      </c>
      <c r="H196" s="353">
        <v>1000</v>
      </c>
      <c r="I196" s="353">
        <f>I197</f>
        <v>3952</v>
      </c>
      <c r="J196" s="354"/>
      <c r="K196" s="354"/>
      <c r="L196" s="354"/>
      <c r="M196" s="354"/>
    </row>
    <row r="197" spans="1:13" s="284" customFormat="1">
      <c r="A197" s="285"/>
      <c r="B197" s="286" t="s">
        <v>197</v>
      </c>
      <c r="C197" s="283">
        <f t="shared" si="45"/>
        <v>9706.9979999999996</v>
      </c>
      <c r="D197" s="283">
        <f>2277+10.128</f>
        <v>2287.1280000000002</v>
      </c>
      <c r="E197" s="283">
        <v>700</v>
      </c>
      <c r="F197" s="283">
        <v>100</v>
      </c>
      <c r="G197" s="283">
        <v>1667.87</v>
      </c>
      <c r="H197" s="283">
        <v>1000</v>
      </c>
      <c r="I197" s="283">
        <v>3952</v>
      </c>
      <c r="J197" s="298"/>
      <c r="K197" s="298"/>
      <c r="L197" s="298"/>
      <c r="M197" s="298"/>
    </row>
    <row r="198" spans="1:13" s="284" customFormat="1" ht="38.25">
      <c r="A198" s="281" t="s">
        <v>530</v>
      </c>
      <c r="B198" s="282" t="s">
        <v>196</v>
      </c>
      <c r="C198" s="283">
        <f t="shared" si="45"/>
        <v>19907</v>
      </c>
      <c r="D198" s="283">
        <f>D199</f>
        <v>2195</v>
      </c>
      <c r="E198" s="283">
        <f>E199</f>
        <v>0</v>
      </c>
      <c r="F198" s="283">
        <f>200+80</f>
        <v>280</v>
      </c>
      <c r="G198" s="283">
        <v>2000</v>
      </c>
      <c r="H198" s="283">
        <v>1000</v>
      </c>
      <c r="I198" s="283">
        <f>I199</f>
        <v>14432</v>
      </c>
      <c r="J198" s="298"/>
      <c r="K198" s="298"/>
      <c r="L198" s="298"/>
      <c r="M198" s="298"/>
    </row>
    <row r="199" spans="1:13" s="284" customFormat="1">
      <c r="A199" s="285"/>
      <c r="B199" s="286" t="s">
        <v>197</v>
      </c>
      <c r="C199" s="283">
        <f t="shared" si="45"/>
        <v>19907</v>
      </c>
      <c r="D199" s="283">
        <v>2195</v>
      </c>
      <c r="E199" s="283">
        <v>0</v>
      </c>
      <c r="F199" s="283">
        <f>200+80</f>
        <v>280</v>
      </c>
      <c r="G199" s="283">
        <v>2000</v>
      </c>
      <c r="H199" s="283">
        <v>1000</v>
      </c>
      <c r="I199" s="283">
        <v>14432</v>
      </c>
      <c r="J199" s="298"/>
      <c r="K199" s="298"/>
      <c r="L199" s="298"/>
      <c r="M199" s="298"/>
    </row>
    <row r="200" spans="1:13" s="191" customFormat="1" ht="25.5">
      <c r="A200" s="189" t="s">
        <v>531</v>
      </c>
      <c r="B200" s="103" t="s">
        <v>196</v>
      </c>
      <c r="C200" s="105">
        <f t="shared" si="45"/>
        <v>3123</v>
      </c>
      <c r="D200" s="105">
        <v>841</v>
      </c>
      <c r="E200" s="105">
        <v>0</v>
      </c>
      <c r="F200" s="105">
        <v>0</v>
      </c>
      <c r="G200" s="105">
        <v>0</v>
      </c>
      <c r="H200" s="105">
        <v>0</v>
      </c>
      <c r="I200" s="105">
        <v>2282</v>
      </c>
      <c r="J200" s="294"/>
      <c r="K200" s="294"/>
      <c r="L200" s="294"/>
      <c r="M200" s="294"/>
    </row>
    <row r="201" spans="1:13" s="191" customFormat="1">
      <c r="A201" s="106"/>
      <c r="B201" s="107" t="s">
        <v>197</v>
      </c>
      <c r="C201" s="105">
        <f t="shared" si="45"/>
        <v>3123</v>
      </c>
      <c r="D201" s="105">
        <v>841</v>
      </c>
      <c r="E201" s="105">
        <v>0</v>
      </c>
      <c r="F201" s="105">
        <v>0</v>
      </c>
      <c r="G201" s="105">
        <v>0</v>
      </c>
      <c r="H201" s="105">
        <v>0</v>
      </c>
      <c r="I201" s="105">
        <v>2282</v>
      </c>
      <c r="J201" s="294"/>
      <c r="K201" s="294"/>
      <c r="L201" s="294"/>
      <c r="M201" s="294"/>
    </row>
    <row r="202" spans="1:13" s="355" customFormat="1" ht="25.5">
      <c r="A202" s="478" t="s">
        <v>532</v>
      </c>
      <c r="B202" s="352" t="s">
        <v>196</v>
      </c>
      <c r="C202" s="353">
        <f t="shared" si="45"/>
        <v>1150</v>
      </c>
      <c r="D202" s="353">
        <f>D203</f>
        <v>566</v>
      </c>
      <c r="E202" s="353">
        <f>E203</f>
        <v>380</v>
      </c>
      <c r="F202" s="353">
        <f>F203</f>
        <v>204</v>
      </c>
      <c r="G202" s="353">
        <v>0</v>
      </c>
      <c r="H202" s="353">
        <v>0</v>
      </c>
      <c r="I202" s="353">
        <v>0</v>
      </c>
      <c r="J202" s="354"/>
      <c r="K202" s="354"/>
      <c r="L202" s="354"/>
      <c r="M202" s="354"/>
    </row>
    <row r="203" spans="1:13" s="355" customFormat="1">
      <c r="A203" s="484"/>
      <c r="B203" s="485" t="s">
        <v>197</v>
      </c>
      <c r="C203" s="353">
        <f t="shared" si="45"/>
        <v>1150</v>
      </c>
      <c r="D203" s="353">
        <v>566</v>
      </c>
      <c r="E203" s="353">
        <v>380</v>
      </c>
      <c r="F203" s="353">
        <v>204</v>
      </c>
      <c r="G203" s="353">
        <v>0</v>
      </c>
      <c r="H203" s="353">
        <v>0</v>
      </c>
      <c r="I203" s="353">
        <v>0</v>
      </c>
      <c r="J203" s="354"/>
      <c r="K203" s="354"/>
      <c r="L203" s="354"/>
      <c r="M203" s="354"/>
    </row>
    <row r="204" spans="1:13" s="212" customFormat="1" ht="25.5">
      <c r="A204" s="267" t="s">
        <v>533</v>
      </c>
      <c r="B204" s="268" t="s">
        <v>196</v>
      </c>
      <c r="C204" s="269">
        <f>D204+E204+F204+G204+H204+I204</f>
        <v>5016.4400000000005</v>
      </c>
      <c r="D204" s="269">
        <f t="shared" ref="D204:I204" si="51">D205</f>
        <v>2870.55</v>
      </c>
      <c r="E204" s="269">
        <f>E205</f>
        <v>300</v>
      </c>
      <c r="F204" s="269">
        <f t="shared" si="51"/>
        <v>0</v>
      </c>
      <c r="G204" s="269">
        <f t="shared" si="51"/>
        <v>0</v>
      </c>
      <c r="H204" s="269">
        <f t="shared" si="51"/>
        <v>0</v>
      </c>
      <c r="I204" s="269">
        <f t="shared" si="51"/>
        <v>1845.89</v>
      </c>
      <c r="J204" s="274"/>
      <c r="K204" s="274"/>
      <c r="L204" s="274"/>
      <c r="M204" s="274"/>
    </row>
    <row r="205" spans="1:13" s="212" customFormat="1">
      <c r="A205" s="270"/>
      <c r="B205" s="271" t="s">
        <v>197</v>
      </c>
      <c r="C205" s="269">
        <f>D205+E205+F205+G205+H205+I205</f>
        <v>5016.4400000000005</v>
      </c>
      <c r="D205" s="269">
        <f>16.44+2854.11</f>
        <v>2870.55</v>
      </c>
      <c r="E205" s="269">
        <v>300</v>
      </c>
      <c r="F205" s="269">
        <v>0</v>
      </c>
      <c r="G205" s="269">
        <v>0</v>
      </c>
      <c r="H205" s="269">
        <v>0</v>
      </c>
      <c r="I205" s="269">
        <v>1845.89</v>
      </c>
      <c r="J205" s="274"/>
      <c r="K205" s="274"/>
      <c r="L205" s="274"/>
      <c r="M205" s="274"/>
    </row>
    <row r="206" spans="1:13" s="212" customFormat="1" ht="25.5">
      <c r="A206" s="402" t="s">
        <v>534</v>
      </c>
      <c r="B206" s="371" t="s">
        <v>196</v>
      </c>
      <c r="C206" s="372">
        <f>D206+E206+F206+G206+H206+I206</f>
        <v>402</v>
      </c>
      <c r="D206" s="372">
        <f>D207</f>
        <v>275</v>
      </c>
      <c r="E206" s="372">
        <f>E207</f>
        <v>0</v>
      </c>
      <c r="F206" s="372">
        <v>0</v>
      </c>
      <c r="G206" s="372">
        <v>0</v>
      </c>
      <c r="H206" s="372">
        <v>0</v>
      </c>
      <c r="I206" s="372">
        <v>127</v>
      </c>
      <c r="J206" s="274"/>
      <c r="K206" s="274"/>
      <c r="L206" s="274"/>
      <c r="M206" s="274"/>
    </row>
    <row r="207" spans="1:13" s="212" customFormat="1">
      <c r="A207" s="270"/>
      <c r="B207" s="271" t="s">
        <v>197</v>
      </c>
      <c r="C207" s="269">
        <v>402</v>
      </c>
      <c r="D207" s="269">
        <v>275</v>
      </c>
      <c r="E207" s="269">
        <v>0</v>
      </c>
      <c r="F207" s="269">
        <v>0</v>
      </c>
      <c r="G207" s="269">
        <v>0</v>
      </c>
      <c r="H207" s="269">
        <v>0</v>
      </c>
      <c r="I207" s="269">
        <v>127</v>
      </c>
      <c r="J207" s="274"/>
      <c r="K207" s="274"/>
      <c r="L207" s="274"/>
      <c r="M207" s="274"/>
    </row>
    <row r="208" spans="1:13" s="212" customFormat="1" ht="25.5">
      <c r="A208" s="463" t="s">
        <v>535</v>
      </c>
      <c r="B208" s="352" t="s">
        <v>196</v>
      </c>
      <c r="C208" s="353">
        <f t="shared" ref="C208:C223" si="52">D208+E208+F208+G208+H208+I208</f>
        <v>2957</v>
      </c>
      <c r="D208" s="353">
        <f>D209</f>
        <v>1572</v>
      </c>
      <c r="E208" s="403">
        <v>96</v>
      </c>
      <c r="F208" s="133">
        <v>1289</v>
      </c>
      <c r="G208" s="403">
        <v>0</v>
      </c>
      <c r="H208" s="403">
        <v>0</v>
      </c>
      <c r="I208" s="403">
        <v>0</v>
      </c>
      <c r="J208" s="274"/>
      <c r="K208" s="274"/>
      <c r="L208" s="274"/>
      <c r="M208" s="274"/>
    </row>
    <row r="209" spans="1:13" s="212" customFormat="1">
      <c r="A209" s="106"/>
      <c r="B209" s="107" t="s">
        <v>197</v>
      </c>
      <c r="C209" s="104">
        <f t="shared" si="52"/>
        <v>2957</v>
      </c>
      <c r="D209" s="104">
        <v>1572</v>
      </c>
      <c r="E209" s="108">
        <v>96</v>
      </c>
      <c r="F209" s="133">
        <v>1289</v>
      </c>
      <c r="G209" s="133">
        <v>0</v>
      </c>
      <c r="H209" s="133">
        <v>0</v>
      </c>
      <c r="I209" s="133">
        <v>0</v>
      </c>
      <c r="J209" s="274"/>
      <c r="K209" s="274"/>
      <c r="L209" s="274"/>
      <c r="M209" s="274"/>
    </row>
    <row r="210" spans="1:13" s="355" customFormat="1" ht="25.5">
      <c r="A210" s="463" t="s">
        <v>536</v>
      </c>
      <c r="B210" s="352" t="s">
        <v>196</v>
      </c>
      <c r="C210" s="353">
        <f t="shared" si="52"/>
        <v>2797</v>
      </c>
      <c r="D210" s="353">
        <f>D211</f>
        <v>32</v>
      </c>
      <c r="E210" s="353">
        <v>2765</v>
      </c>
      <c r="F210" s="353">
        <v>0</v>
      </c>
      <c r="G210" s="353">
        <v>0</v>
      </c>
      <c r="H210" s="353">
        <v>0</v>
      </c>
      <c r="I210" s="353">
        <v>0</v>
      </c>
    </row>
    <row r="211" spans="1:13" s="126" customFormat="1">
      <c r="A211" s="106"/>
      <c r="B211" s="107" t="s">
        <v>197</v>
      </c>
      <c r="C211" s="104">
        <f t="shared" si="52"/>
        <v>2797</v>
      </c>
      <c r="D211" s="104">
        <v>32</v>
      </c>
      <c r="E211" s="105">
        <v>231</v>
      </c>
      <c r="F211" s="104">
        <v>2534</v>
      </c>
      <c r="G211" s="104">
        <v>0</v>
      </c>
      <c r="H211" s="104">
        <v>0</v>
      </c>
      <c r="I211" s="104">
        <v>0</v>
      </c>
    </row>
    <row r="212" spans="1:13" s="355" customFormat="1" ht="25.5">
      <c r="A212" s="463" t="s">
        <v>537</v>
      </c>
      <c r="B212" s="352" t="s">
        <v>196</v>
      </c>
      <c r="C212" s="353">
        <f t="shared" si="52"/>
        <v>4492</v>
      </c>
      <c r="D212" s="353">
        <f>D213</f>
        <v>70</v>
      </c>
      <c r="E212" s="353">
        <v>4422</v>
      </c>
      <c r="F212" s="353">
        <v>0</v>
      </c>
      <c r="G212" s="353">
        <v>0</v>
      </c>
      <c r="H212" s="353">
        <v>0</v>
      </c>
      <c r="I212" s="353">
        <v>0</v>
      </c>
    </row>
    <row r="213" spans="1:13" s="126" customFormat="1">
      <c r="A213" s="106"/>
      <c r="B213" s="107" t="s">
        <v>197</v>
      </c>
      <c r="C213" s="104">
        <f t="shared" si="52"/>
        <v>4492</v>
      </c>
      <c r="D213" s="104">
        <v>70</v>
      </c>
      <c r="E213" s="105">
        <v>144</v>
      </c>
      <c r="F213" s="104">
        <v>4278</v>
      </c>
      <c r="G213" s="104">
        <v>0</v>
      </c>
      <c r="H213" s="104">
        <v>0</v>
      </c>
      <c r="I213" s="104">
        <v>0</v>
      </c>
    </row>
    <row r="214" spans="1:13" s="355" customFormat="1" ht="30" customHeight="1">
      <c r="A214" s="463" t="s">
        <v>538</v>
      </c>
      <c r="B214" s="352" t="s">
        <v>196</v>
      </c>
      <c r="C214" s="353">
        <f t="shared" si="52"/>
        <v>14779</v>
      </c>
      <c r="D214" s="353">
        <f>D215</f>
        <v>47</v>
      </c>
      <c r="E214" s="353">
        <v>14732</v>
      </c>
      <c r="F214" s="353">
        <v>0</v>
      </c>
      <c r="G214" s="353">
        <v>0</v>
      </c>
      <c r="H214" s="353">
        <v>0</v>
      </c>
      <c r="I214" s="353">
        <v>0</v>
      </c>
    </row>
    <row r="215" spans="1:13" s="126" customFormat="1">
      <c r="A215" s="106"/>
      <c r="B215" s="107" t="s">
        <v>197</v>
      </c>
      <c r="C215" s="104">
        <f t="shared" si="52"/>
        <v>14779</v>
      </c>
      <c r="D215" s="104">
        <v>47</v>
      </c>
      <c r="E215" s="105">
        <v>176</v>
      </c>
      <c r="F215" s="104">
        <v>14556</v>
      </c>
      <c r="G215" s="104">
        <v>0</v>
      </c>
      <c r="H215" s="104">
        <v>0</v>
      </c>
      <c r="I215" s="104">
        <v>0</v>
      </c>
    </row>
    <row r="216" spans="1:13" s="355" customFormat="1" ht="25.5">
      <c r="A216" s="463" t="s">
        <v>539</v>
      </c>
      <c r="B216" s="352" t="s">
        <v>196</v>
      </c>
      <c r="C216" s="353">
        <f t="shared" si="52"/>
        <v>12352</v>
      </c>
      <c r="D216" s="353">
        <f>D217</f>
        <v>0</v>
      </c>
      <c r="E216" s="353">
        <v>12352</v>
      </c>
      <c r="F216" s="353">
        <v>0</v>
      </c>
      <c r="G216" s="104">
        <v>0</v>
      </c>
      <c r="H216" s="353">
        <v>0</v>
      </c>
      <c r="I216" s="353">
        <v>0</v>
      </c>
    </row>
    <row r="217" spans="1:13" s="126" customFormat="1">
      <c r="A217" s="106"/>
      <c r="B217" s="107" t="s">
        <v>197</v>
      </c>
      <c r="C217" s="104">
        <f t="shared" si="52"/>
        <v>12352</v>
      </c>
      <c r="D217" s="104">
        <v>0</v>
      </c>
      <c r="E217" s="105">
        <v>468</v>
      </c>
      <c r="F217" s="104">
        <v>5942</v>
      </c>
      <c r="G217" s="104">
        <v>5942</v>
      </c>
      <c r="H217" s="104">
        <v>0</v>
      </c>
      <c r="I217" s="104">
        <v>0</v>
      </c>
    </row>
    <row r="218" spans="1:13" s="355" customFormat="1" ht="25.5">
      <c r="A218" s="463" t="s">
        <v>540</v>
      </c>
      <c r="B218" s="352" t="s">
        <v>196</v>
      </c>
      <c r="C218" s="353">
        <f t="shared" si="52"/>
        <v>10111</v>
      </c>
      <c r="D218" s="353">
        <v>0</v>
      </c>
      <c r="E218" s="353">
        <v>10111</v>
      </c>
      <c r="F218" s="353">
        <v>0</v>
      </c>
      <c r="G218" s="353">
        <v>0</v>
      </c>
      <c r="H218" s="353">
        <v>0</v>
      </c>
      <c r="I218" s="353">
        <v>0</v>
      </c>
    </row>
    <row r="219" spans="1:13" s="126" customFormat="1">
      <c r="A219" s="106"/>
      <c r="B219" s="107" t="s">
        <v>197</v>
      </c>
      <c r="C219" s="104">
        <f t="shared" si="52"/>
        <v>10111</v>
      </c>
      <c r="D219" s="104">
        <v>0</v>
      </c>
      <c r="E219" s="105">
        <v>132</v>
      </c>
      <c r="F219" s="104">
        <v>4989.5</v>
      </c>
      <c r="G219" s="104">
        <v>4989.5</v>
      </c>
      <c r="H219" s="104">
        <v>0</v>
      </c>
      <c r="I219" s="104">
        <v>0</v>
      </c>
    </row>
    <row r="220" spans="1:13" s="355" customFormat="1" ht="25.5">
      <c r="A220" s="463" t="s">
        <v>541</v>
      </c>
      <c r="B220" s="352" t="s">
        <v>196</v>
      </c>
      <c r="C220" s="353">
        <f t="shared" si="52"/>
        <v>5404</v>
      </c>
      <c r="D220" s="353">
        <f>D221</f>
        <v>18</v>
      </c>
      <c r="E220" s="353">
        <v>5386</v>
      </c>
      <c r="F220" s="353">
        <v>0</v>
      </c>
      <c r="G220" s="353">
        <v>0</v>
      </c>
      <c r="H220" s="353">
        <v>0</v>
      </c>
      <c r="I220" s="353">
        <v>0</v>
      </c>
    </row>
    <row r="221" spans="1:13" s="126" customFormat="1">
      <c r="A221" s="106"/>
      <c r="B221" s="107" t="s">
        <v>197</v>
      </c>
      <c r="C221" s="104">
        <f t="shared" si="52"/>
        <v>5404</v>
      </c>
      <c r="D221" s="104">
        <v>18</v>
      </c>
      <c r="E221" s="105">
        <v>411</v>
      </c>
      <c r="F221" s="104">
        <v>4975</v>
      </c>
      <c r="G221" s="104">
        <v>0</v>
      </c>
      <c r="H221" s="104">
        <v>0</v>
      </c>
      <c r="I221" s="104">
        <v>0</v>
      </c>
    </row>
    <row r="222" spans="1:13" s="355" customFormat="1" ht="25.5">
      <c r="A222" s="463" t="s">
        <v>542</v>
      </c>
      <c r="B222" s="352" t="s">
        <v>196</v>
      </c>
      <c r="C222" s="353">
        <f t="shared" si="52"/>
        <v>10820</v>
      </c>
      <c r="D222" s="353">
        <f>D223</f>
        <v>0</v>
      </c>
      <c r="E222" s="353">
        <v>10820</v>
      </c>
      <c r="F222" s="104">
        <v>0</v>
      </c>
      <c r="G222" s="353">
        <v>0</v>
      </c>
      <c r="H222" s="353">
        <v>0</v>
      </c>
      <c r="I222" s="353">
        <v>0</v>
      </c>
    </row>
    <row r="223" spans="1:13" s="126" customFormat="1">
      <c r="A223" s="106"/>
      <c r="B223" s="107" t="s">
        <v>197</v>
      </c>
      <c r="C223" s="104">
        <f t="shared" si="52"/>
        <v>10820</v>
      </c>
      <c r="D223" s="104">
        <v>0</v>
      </c>
      <c r="E223" s="105">
        <v>154</v>
      </c>
      <c r="F223" s="104">
        <v>10666</v>
      </c>
      <c r="G223" s="104">
        <v>0</v>
      </c>
      <c r="H223" s="104">
        <v>0</v>
      </c>
      <c r="I223" s="104">
        <v>0</v>
      </c>
    </row>
    <row r="224" spans="1:13" s="340" customFormat="1" ht="18" customHeight="1">
      <c r="A224" s="614" t="s">
        <v>543</v>
      </c>
      <c r="B224" s="357" t="s">
        <v>196</v>
      </c>
      <c r="C224" s="339">
        <f>D224+E224+F224+G224+H224+I224</f>
        <v>5267</v>
      </c>
      <c r="D224" s="339">
        <f>D225</f>
        <v>723</v>
      </c>
      <c r="E224" s="339">
        <f>5267-723</f>
        <v>4544</v>
      </c>
      <c r="F224" s="339">
        <v>0</v>
      </c>
      <c r="G224" s="339">
        <v>0</v>
      </c>
      <c r="H224" s="339">
        <v>0</v>
      </c>
      <c r="I224" s="339">
        <v>0</v>
      </c>
    </row>
    <row r="225" spans="1:13" s="128" customFormat="1">
      <c r="A225" s="615"/>
      <c r="B225" s="159" t="s">
        <v>197</v>
      </c>
      <c r="C225" s="99">
        <f t="shared" ref="C225:C227" si="53">D225+E225+F225+G225+H225+I225</f>
        <v>5267</v>
      </c>
      <c r="D225" s="99">
        <v>723</v>
      </c>
      <c r="E225" s="99">
        <v>900</v>
      </c>
      <c r="F225" s="99">
        <v>3644</v>
      </c>
      <c r="G225" s="99">
        <v>0</v>
      </c>
      <c r="H225" s="99">
        <v>0</v>
      </c>
      <c r="I225" s="99">
        <v>0</v>
      </c>
    </row>
    <row r="226" spans="1:13" s="365" customFormat="1" ht="18.75" customHeight="1">
      <c r="A226" s="638" t="s">
        <v>544</v>
      </c>
      <c r="B226" s="364" t="s">
        <v>196</v>
      </c>
      <c r="C226" s="358">
        <f t="shared" si="53"/>
        <v>24332</v>
      </c>
      <c r="D226" s="358">
        <v>0</v>
      </c>
      <c r="E226" s="358">
        <v>24332</v>
      </c>
      <c r="F226" s="358">
        <v>0</v>
      </c>
      <c r="G226" s="358">
        <v>0</v>
      </c>
      <c r="H226" s="358">
        <v>0</v>
      </c>
      <c r="I226" s="358">
        <v>0</v>
      </c>
    </row>
    <row r="227" spans="1:13" s="365" customFormat="1" ht="25.5" customHeight="1">
      <c r="A227" s="639"/>
      <c r="B227" s="366" t="s">
        <v>197</v>
      </c>
      <c r="C227" s="358">
        <f t="shared" si="53"/>
        <v>24332</v>
      </c>
      <c r="D227" s="358">
        <v>0</v>
      </c>
      <c r="E227" s="358">
        <v>5000</v>
      </c>
      <c r="F227" s="358">
        <v>19332</v>
      </c>
      <c r="G227" s="358">
        <v>0</v>
      </c>
      <c r="H227" s="358">
        <v>0</v>
      </c>
      <c r="I227" s="358">
        <v>0</v>
      </c>
    </row>
    <row r="228" spans="1:13">
      <c r="A228" s="621" t="s">
        <v>208</v>
      </c>
      <c r="B228" s="623"/>
      <c r="C228" s="623"/>
      <c r="D228" s="623"/>
      <c r="E228" s="623"/>
      <c r="F228" s="623"/>
      <c r="G228" s="623"/>
      <c r="H228" s="623"/>
      <c r="I228" s="624"/>
      <c r="J228" s="12"/>
      <c r="K228" s="48"/>
      <c r="L228" s="12"/>
      <c r="M228" s="12"/>
    </row>
    <row r="229" spans="1:13">
      <c r="A229" s="633" t="s">
        <v>199</v>
      </c>
      <c r="B229" s="634"/>
      <c r="C229" s="634"/>
      <c r="D229" s="634"/>
      <c r="E229" s="634"/>
      <c r="F229" s="634"/>
      <c r="G229" s="634"/>
      <c r="H229" s="634"/>
      <c r="I229" s="635"/>
      <c r="J229" s="12"/>
      <c r="K229" s="12"/>
      <c r="L229" s="12"/>
      <c r="M229" s="12"/>
    </row>
    <row r="230" spans="1:13">
      <c r="A230" s="115" t="s">
        <v>206</v>
      </c>
      <c r="B230" s="112" t="s">
        <v>196</v>
      </c>
      <c r="C230" s="104">
        <f t="shared" ref="C230:C249" si="54">D230+E230+F230+G230+H230+I230</f>
        <v>282405.33999999997</v>
      </c>
      <c r="D230" s="105">
        <f t="shared" ref="D230:I231" si="55">D232+D242</f>
        <v>435.4</v>
      </c>
      <c r="E230" s="105">
        <f t="shared" si="55"/>
        <v>46111.5</v>
      </c>
      <c r="F230" s="105">
        <f t="shared" si="55"/>
        <v>125996.44</v>
      </c>
      <c r="G230" s="105">
        <f t="shared" si="55"/>
        <v>79312</v>
      </c>
      <c r="H230" s="105">
        <f t="shared" si="55"/>
        <v>30549</v>
      </c>
      <c r="I230" s="105">
        <f t="shared" si="55"/>
        <v>1</v>
      </c>
      <c r="J230" s="12"/>
      <c r="K230" s="12"/>
      <c r="L230" s="12"/>
      <c r="M230" s="12"/>
    </row>
    <row r="231" spans="1:13">
      <c r="A231" s="115"/>
      <c r="B231" s="112" t="s">
        <v>197</v>
      </c>
      <c r="C231" s="104">
        <f t="shared" si="54"/>
        <v>282405.33999999997</v>
      </c>
      <c r="D231" s="105">
        <f t="shared" si="55"/>
        <v>435.4</v>
      </c>
      <c r="E231" s="105">
        <f t="shared" si="55"/>
        <v>45073.5</v>
      </c>
      <c r="F231" s="105">
        <f t="shared" si="55"/>
        <v>127034.44</v>
      </c>
      <c r="G231" s="105">
        <f t="shared" si="55"/>
        <v>79312</v>
      </c>
      <c r="H231" s="105">
        <f t="shared" si="55"/>
        <v>30549</v>
      </c>
      <c r="I231" s="105">
        <f t="shared" si="55"/>
        <v>1</v>
      </c>
      <c r="J231" s="12"/>
      <c r="K231" s="12"/>
      <c r="L231" s="12"/>
      <c r="M231" s="12"/>
    </row>
    <row r="232" spans="1:13">
      <c r="A232" s="53" t="s">
        <v>222</v>
      </c>
      <c r="B232" s="228" t="s">
        <v>196</v>
      </c>
      <c r="C232" s="58">
        <f t="shared" si="54"/>
        <v>145203.5</v>
      </c>
      <c r="D232" s="87">
        <f t="shared" ref="D232:I233" si="56">D234+D236</f>
        <v>378.06</v>
      </c>
      <c r="E232" s="87">
        <f t="shared" si="56"/>
        <v>10388</v>
      </c>
      <c r="F232" s="87">
        <f t="shared" si="56"/>
        <v>64713.440000000002</v>
      </c>
      <c r="G232" s="87">
        <f t="shared" si="56"/>
        <v>39175</v>
      </c>
      <c r="H232" s="87">
        <f t="shared" si="56"/>
        <v>30549</v>
      </c>
      <c r="I232" s="87">
        <f t="shared" si="56"/>
        <v>0</v>
      </c>
      <c r="J232" s="12"/>
      <c r="K232" s="12"/>
      <c r="L232" s="12"/>
      <c r="M232" s="12"/>
    </row>
    <row r="233" spans="1:13">
      <c r="A233" s="14" t="s">
        <v>227</v>
      </c>
      <c r="B233" s="229" t="s">
        <v>197</v>
      </c>
      <c r="C233" s="58">
        <f t="shared" si="54"/>
        <v>145203.5</v>
      </c>
      <c r="D233" s="87">
        <f t="shared" si="56"/>
        <v>378.06</v>
      </c>
      <c r="E233" s="87">
        <f t="shared" si="56"/>
        <v>9350</v>
      </c>
      <c r="F233" s="87">
        <f t="shared" si="56"/>
        <v>65751.44</v>
      </c>
      <c r="G233" s="87">
        <f t="shared" si="56"/>
        <v>39175</v>
      </c>
      <c r="H233" s="87">
        <f t="shared" si="56"/>
        <v>30549</v>
      </c>
      <c r="I233" s="87">
        <f t="shared" si="56"/>
        <v>0</v>
      </c>
      <c r="J233" s="12"/>
      <c r="K233" s="12"/>
      <c r="L233" s="12"/>
      <c r="M233" s="12"/>
    </row>
    <row r="234" spans="1:13" ht="25.5">
      <c r="A234" s="151" t="s">
        <v>154</v>
      </c>
      <c r="B234" s="32" t="s">
        <v>196</v>
      </c>
      <c r="C234" s="58">
        <f>D234+E234+F234+G234+H234+I234</f>
        <v>135445</v>
      </c>
      <c r="D234" s="87">
        <f t="shared" ref="D234:I235" si="57">D255+D301+D360</f>
        <v>345</v>
      </c>
      <c r="E234" s="87">
        <f t="shared" si="57"/>
        <v>2150</v>
      </c>
      <c r="F234" s="87">
        <f t="shared" si="57"/>
        <v>63226</v>
      </c>
      <c r="G234" s="87">
        <f t="shared" si="57"/>
        <v>39175</v>
      </c>
      <c r="H234" s="87">
        <f t="shared" si="57"/>
        <v>30549</v>
      </c>
      <c r="I234" s="87">
        <f t="shared" si="57"/>
        <v>0</v>
      </c>
      <c r="J234" s="12"/>
      <c r="K234" s="12"/>
      <c r="L234" s="12"/>
      <c r="M234" s="12"/>
    </row>
    <row r="235" spans="1:13">
      <c r="A235" s="18"/>
      <c r="B235" s="29" t="s">
        <v>197</v>
      </c>
      <c r="C235" s="58">
        <f>D235+E235+F235+G235+H235+I235</f>
        <v>135445</v>
      </c>
      <c r="D235" s="87">
        <f t="shared" si="57"/>
        <v>345</v>
      </c>
      <c r="E235" s="87">
        <f t="shared" si="57"/>
        <v>2150</v>
      </c>
      <c r="F235" s="87">
        <f t="shared" si="57"/>
        <v>63226</v>
      </c>
      <c r="G235" s="87">
        <f t="shared" si="57"/>
        <v>39175</v>
      </c>
      <c r="H235" s="87">
        <f t="shared" si="57"/>
        <v>30549</v>
      </c>
      <c r="I235" s="87">
        <f t="shared" si="57"/>
        <v>0</v>
      </c>
      <c r="J235" s="12"/>
      <c r="K235" s="12"/>
      <c r="L235" s="12"/>
      <c r="M235" s="12"/>
    </row>
    <row r="236" spans="1:13">
      <c r="A236" s="21" t="s">
        <v>259</v>
      </c>
      <c r="B236" s="8" t="s">
        <v>196</v>
      </c>
      <c r="C236" s="58">
        <f t="shared" si="54"/>
        <v>9758.5</v>
      </c>
      <c r="D236" s="87">
        <f t="shared" ref="D236:I239" si="58">D238</f>
        <v>33.06</v>
      </c>
      <c r="E236" s="87">
        <f t="shared" si="58"/>
        <v>8238</v>
      </c>
      <c r="F236" s="87">
        <f t="shared" si="58"/>
        <v>1487.44</v>
      </c>
      <c r="G236" s="87">
        <f t="shared" si="58"/>
        <v>0</v>
      </c>
      <c r="H236" s="87">
        <f t="shared" si="58"/>
        <v>0</v>
      </c>
      <c r="I236" s="87">
        <f t="shared" si="58"/>
        <v>0</v>
      </c>
      <c r="J236" s="12"/>
      <c r="K236" s="12"/>
      <c r="L236" s="12"/>
      <c r="M236" s="12"/>
    </row>
    <row r="237" spans="1:13">
      <c r="A237" s="18"/>
      <c r="B237" s="229" t="s">
        <v>197</v>
      </c>
      <c r="C237" s="58">
        <f t="shared" si="54"/>
        <v>9758.5</v>
      </c>
      <c r="D237" s="87">
        <f t="shared" si="58"/>
        <v>33.06</v>
      </c>
      <c r="E237" s="87">
        <f t="shared" si="58"/>
        <v>7200</v>
      </c>
      <c r="F237" s="87">
        <f t="shared" si="58"/>
        <v>2525.44</v>
      </c>
      <c r="G237" s="87">
        <f t="shared" si="58"/>
        <v>0</v>
      </c>
      <c r="H237" s="87">
        <f t="shared" si="58"/>
        <v>0</v>
      </c>
      <c r="I237" s="87">
        <f t="shared" si="58"/>
        <v>0</v>
      </c>
      <c r="J237" s="12"/>
      <c r="K237" s="12"/>
      <c r="L237" s="12"/>
      <c r="M237" s="12"/>
    </row>
    <row r="238" spans="1:13">
      <c r="A238" s="21" t="s">
        <v>232</v>
      </c>
      <c r="B238" s="228" t="s">
        <v>196</v>
      </c>
      <c r="C238" s="58">
        <f t="shared" si="54"/>
        <v>9758.5</v>
      </c>
      <c r="D238" s="87">
        <f>D240</f>
        <v>33.06</v>
      </c>
      <c r="E238" s="87">
        <f t="shared" si="58"/>
        <v>8238</v>
      </c>
      <c r="F238" s="87">
        <f t="shared" si="58"/>
        <v>1487.44</v>
      </c>
      <c r="G238" s="87">
        <f t="shared" si="58"/>
        <v>0</v>
      </c>
      <c r="H238" s="87">
        <f t="shared" si="58"/>
        <v>0</v>
      </c>
      <c r="I238" s="87">
        <f t="shared" si="58"/>
        <v>0</v>
      </c>
      <c r="J238" s="12"/>
      <c r="K238" s="12"/>
      <c r="L238" s="12"/>
      <c r="M238" s="12"/>
    </row>
    <row r="239" spans="1:13">
      <c r="A239" s="11"/>
      <c r="B239" s="229" t="s">
        <v>197</v>
      </c>
      <c r="C239" s="58">
        <f t="shared" si="54"/>
        <v>9758.5</v>
      </c>
      <c r="D239" s="87">
        <f>D241</f>
        <v>33.06</v>
      </c>
      <c r="E239" s="87">
        <f t="shared" si="58"/>
        <v>7200</v>
      </c>
      <c r="F239" s="87">
        <f t="shared" si="58"/>
        <v>2525.44</v>
      </c>
      <c r="G239" s="87">
        <f t="shared" si="58"/>
        <v>0</v>
      </c>
      <c r="H239" s="87">
        <f t="shared" si="58"/>
        <v>0</v>
      </c>
      <c r="I239" s="87">
        <f t="shared" si="58"/>
        <v>0</v>
      </c>
      <c r="J239" s="12"/>
      <c r="K239" s="12"/>
      <c r="L239" s="12"/>
      <c r="M239" s="12"/>
    </row>
    <row r="240" spans="1:13">
      <c r="A240" s="102" t="s">
        <v>226</v>
      </c>
      <c r="B240" s="27" t="s">
        <v>196</v>
      </c>
      <c r="C240" s="58">
        <f t="shared" si="54"/>
        <v>9758.5</v>
      </c>
      <c r="D240" s="87">
        <f t="shared" ref="D240:I241" si="59">D334+D368</f>
        <v>33.06</v>
      </c>
      <c r="E240" s="87">
        <f t="shared" si="59"/>
        <v>8238</v>
      </c>
      <c r="F240" s="87">
        <f t="shared" si="59"/>
        <v>1487.44</v>
      </c>
      <c r="G240" s="87">
        <f t="shared" si="59"/>
        <v>0</v>
      </c>
      <c r="H240" s="87">
        <f t="shared" si="59"/>
        <v>0</v>
      </c>
      <c r="I240" s="87">
        <f t="shared" si="59"/>
        <v>0</v>
      </c>
      <c r="J240" s="12"/>
      <c r="K240" s="12"/>
      <c r="L240" s="12"/>
      <c r="M240" s="12"/>
    </row>
    <row r="241" spans="1:13">
      <c r="A241" s="11"/>
      <c r="B241" s="29" t="s">
        <v>197</v>
      </c>
      <c r="C241" s="58">
        <f t="shared" si="54"/>
        <v>9758.5</v>
      </c>
      <c r="D241" s="87">
        <f t="shared" si="59"/>
        <v>33.06</v>
      </c>
      <c r="E241" s="87">
        <f t="shared" si="59"/>
        <v>7200</v>
      </c>
      <c r="F241" s="87">
        <f t="shared" si="59"/>
        <v>2525.44</v>
      </c>
      <c r="G241" s="87">
        <f t="shared" si="59"/>
        <v>0</v>
      </c>
      <c r="H241" s="87">
        <f t="shared" si="59"/>
        <v>0</v>
      </c>
      <c r="I241" s="87">
        <f t="shared" si="59"/>
        <v>0</v>
      </c>
      <c r="J241" s="12"/>
      <c r="K241" s="12"/>
      <c r="L241" s="12"/>
      <c r="M241" s="12"/>
    </row>
    <row r="242" spans="1:13">
      <c r="A242" s="53" t="s">
        <v>297</v>
      </c>
      <c r="B242" s="228" t="s">
        <v>196</v>
      </c>
      <c r="C242" s="58">
        <f t="shared" si="54"/>
        <v>137201.84</v>
      </c>
      <c r="D242" s="87">
        <f t="shared" ref="D242:I247" si="60">D244</f>
        <v>57.34</v>
      </c>
      <c r="E242" s="87">
        <f t="shared" si="60"/>
        <v>35723.5</v>
      </c>
      <c r="F242" s="87">
        <f t="shared" si="60"/>
        <v>61283</v>
      </c>
      <c r="G242" s="87">
        <f t="shared" si="60"/>
        <v>40137</v>
      </c>
      <c r="H242" s="87">
        <f t="shared" si="60"/>
        <v>0</v>
      </c>
      <c r="I242" s="87">
        <f t="shared" si="60"/>
        <v>1</v>
      </c>
      <c r="J242" s="12"/>
      <c r="K242" s="12"/>
      <c r="L242" s="12"/>
      <c r="M242" s="12"/>
    </row>
    <row r="243" spans="1:13">
      <c r="A243" s="14" t="s">
        <v>227</v>
      </c>
      <c r="B243" s="229" t="s">
        <v>197</v>
      </c>
      <c r="C243" s="58">
        <f t="shared" si="54"/>
        <v>137201.84</v>
      </c>
      <c r="D243" s="87">
        <f t="shared" si="60"/>
        <v>57.34</v>
      </c>
      <c r="E243" s="87">
        <f t="shared" si="60"/>
        <v>35723.5</v>
      </c>
      <c r="F243" s="87">
        <f t="shared" si="60"/>
        <v>61283</v>
      </c>
      <c r="G243" s="87">
        <f t="shared" si="60"/>
        <v>40137</v>
      </c>
      <c r="H243" s="87">
        <f t="shared" si="60"/>
        <v>0</v>
      </c>
      <c r="I243" s="87">
        <f t="shared" si="60"/>
        <v>1</v>
      </c>
      <c r="J243" s="12"/>
      <c r="K243" s="12"/>
      <c r="L243" s="12"/>
      <c r="M243" s="12"/>
    </row>
    <row r="244" spans="1:13">
      <c r="A244" s="21" t="s">
        <v>259</v>
      </c>
      <c r="B244" s="8" t="s">
        <v>196</v>
      </c>
      <c r="C244" s="58">
        <f t="shared" si="54"/>
        <v>137201.84</v>
      </c>
      <c r="D244" s="87">
        <f t="shared" si="60"/>
        <v>57.34</v>
      </c>
      <c r="E244" s="87">
        <f t="shared" si="60"/>
        <v>35723.5</v>
      </c>
      <c r="F244" s="87">
        <f t="shared" si="60"/>
        <v>61283</v>
      </c>
      <c r="G244" s="87">
        <f t="shared" si="60"/>
        <v>40137</v>
      </c>
      <c r="H244" s="87">
        <f t="shared" si="60"/>
        <v>0</v>
      </c>
      <c r="I244" s="87">
        <f t="shared" si="60"/>
        <v>1</v>
      </c>
      <c r="J244" s="12"/>
      <c r="K244" s="12"/>
      <c r="L244" s="12"/>
      <c r="M244" s="12"/>
    </row>
    <row r="245" spans="1:13">
      <c r="A245" s="18"/>
      <c r="B245" s="229" t="s">
        <v>197</v>
      </c>
      <c r="C245" s="58">
        <f t="shared" si="54"/>
        <v>137201.84</v>
      </c>
      <c r="D245" s="87">
        <f t="shared" si="60"/>
        <v>57.34</v>
      </c>
      <c r="E245" s="87">
        <f t="shared" si="60"/>
        <v>35723.5</v>
      </c>
      <c r="F245" s="87">
        <f t="shared" si="60"/>
        <v>61283</v>
      </c>
      <c r="G245" s="87">
        <f t="shared" si="60"/>
        <v>40137</v>
      </c>
      <c r="H245" s="87">
        <f t="shared" si="60"/>
        <v>0</v>
      </c>
      <c r="I245" s="87">
        <f t="shared" si="60"/>
        <v>1</v>
      </c>
      <c r="J245" s="12"/>
      <c r="K245" s="12"/>
      <c r="L245" s="12"/>
      <c r="M245" s="12"/>
    </row>
    <row r="246" spans="1:13">
      <c r="A246" s="21" t="s">
        <v>232</v>
      </c>
      <c r="B246" s="228" t="s">
        <v>196</v>
      </c>
      <c r="C246" s="58">
        <f t="shared" si="54"/>
        <v>137201.84</v>
      </c>
      <c r="D246" s="87">
        <f>D248</f>
        <v>57.34</v>
      </c>
      <c r="E246" s="87">
        <f t="shared" si="60"/>
        <v>35723.5</v>
      </c>
      <c r="F246" s="87">
        <f t="shared" si="60"/>
        <v>61283</v>
      </c>
      <c r="G246" s="87">
        <f t="shared" si="60"/>
        <v>40137</v>
      </c>
      <c r="H246" s="87">
        <f t="shared" si="60"/>
        <v>0</v>
      </c>
      <c r="I246" s="87">
        <f t="shared" si="60"/>
        <v>1</v>
      </c>
      <c r="J246" s="12"/>
      <c r="K246" s="12"/>
      <c r="L246" s="12"/>
      <c r="M246" s="12"/>
    </row>
    <row r="247" spans="1:13">
      <c r="A247" s="11"/>
      <c r="B247" s="229" t="s">
        <v>197</v>
      </c>
      <c r="C247" s="58">
        <f t="shared" si="54"/>
        <v>137201.84</v>
      </c>
      <c r="D247" s="87">
        <f>D249</f>
        <v>57.34</v>
      </c>
      <c r="E247" s="87">
        <f t="shared" si="60"/>
        <v>35723.5</v>
      </c>
      <c r="F247" s="87">
        <f t="shared" si="60"/>
        <v>61283</v>
      </c>
      <c r="G247" s="87">
        <f t="shared" si="60"/>
        <v>40137</v>
      </c>
      <c r="H247" s="87">
        <f t="shared" si="60"/>
        <v>0</v>
      </c>
      <c r="I247" s="87">
        <f t="shared" si="60"/>
        <v>1</v>
      </c>
      <c r="J247" s="12"/>
      <c r="K247" s="12"/>
      <c r="L247" s="12"/>
      <c r="M247" s="12"/>
    </row>
    <row r="248" spans="1:13">
      <c r="A248" s="102" t="s">
        <v>226</v>
      </c>
      <c r="B248" s="27" t="s">
        <v>196</v>
      </c>
      <c r="C248" s="58">
        <f t="shared" si="54"/>
        <v>137201.84</v>
      </c>
      <c r="D248" s="87">
        <f t="shared" ref="D248:I249" si="61">D270+D319</f>
        <v>57.34</v>
      </c>
      <c r="E248" s="87">
        <f t="shared" si="61"/>
        <v>35723.5</v>
      </c>
      <c r="F248" s="87">
        <f t="shared" si="61"/>
        <v>61283</v>
      </c>
      <c r="G248" s="87">
        <f t="shared" si="61"/>
        <v>40137</v>
      </c>
      <c r="H248" s="87">
        <f t="shared" si="61"/>
        <v>0</v>
      </c>
      <c r="I248" s="87">
        <f t="shared" si="61"/>
        <v>1</v>
      </c>
      <c r="J248" s="12"/>
      <c r="K248" s="12"/>
      <c r="L248" s="12"/>
      <c r="M248" s="12"/>
    </row>
    <row r="249" spans="1:13">
      <c r="A249" s="11"/>
      <c r="B249" s="29" t="s">
        <v>197</v>
      </c>
      <c r="C249" s="58">
        <f t="shared" si="54"/>
        <v>137201.84</v>
      </c>
      <c r="D249" s="87">
        <f t="shared" si="61"/>
        <v>57.34</v>
      </c>
      <c r="E249" s="87">
        <f t="shared" si="61"/>
        <v>35723.5</v>
      </c>
      <c r="F249" s="87">
        <f t="shared" si="61"/>
        <v>61283</v>
      </c>
      <c r="G249" s="87">
        <f t="shared" si="61"/>
        <v>40137</v>
      </c>
      <c r="H249" s="87">
        <f t="shared" si="61"/>
        <v>0</v>
      </c>
      <c r="I249" s="87">
        <f t="shared" si="61"/>
        <v>1</v>
      </c>
      <c r="J249" s="12"/>
      <c r="K249" s="12"/>
      <c r="L249" s="12"/>
      <c r="M249" s="12"/>
    </row>
    <row r="250" spans="1:13" ht="16.5" customHeight="1">
      <c r="A250" s="592" t="s">
        <v>248</v>
      </c>
      <c r="B250" s="590"/>
      <c r="C250" s="590"/>
      <c r="D250" s="590"/>
      <c r="E250" s="590"/>
      <c r="F250" s="590"/>
      <c r="G250" s="590"/>
      <c r="H250" s="590"/>
      <c r="I250" s="591"/>
      <c r="J250" s="12"/>
      <c r="K250" s="12"/>
      <c r="L250" s="12"/>
      <c r="M250" s="12"/>
    </row>
    <row r="251" spans="1:13" s="410" customFormat="1">
      <c r="A251" s="460" t="s">
        <v>199</v>
      </c>
      <c r="B251" s="71" t="s">
        <v>196</v>
      </c>
      <c r="C251" s="58">
        <f>C253</f>
        <v>13854</v>
      </c>
      <c r="D251" s="87">
        <f t="shared" ref="D251:I252" si="62">D253</f>
        <v>0</v>
      </c>
      <c r="E251" s="87">
        <f t="shared" si="62"/>
        <v>450</v>
      </c>
      <c r="F251" s="87">
        <f t="shared" si="62"/>
        <v>4688</v>
      </c>
      <c r="G251" s="87">
        <f t="shared" si="62"/>
        <v>3938</v>
      </c>
      <c r="H251" s="87">
        <f t="shared" si="62"/>
        <v>4778</v>
      </c>
      <c r="I251" s="87">
        <f t="shared" si="62"/>
        <v>0</v>
      </c>
      <c r="J251" s="465"/>
      <c r="K251" s="409"/>
      <c r="L251" s="409"/>
      <c r="M251" s="409"/>
    </row>
    <row r="252" spans="1:13">
      <c r="A252" s="486" t="s">
        <v>224</v>
      </c>
      <c r="B252" s="29" t="s">
        <v>197</v>
      </c>
      <c r="C252" s="58">
        <f>C254</f>
        <v>13854</v>
      </c>
      <c r="D252" s="87">
        <f t="shared" si="62"/>
        <v>0</v>
      </c>
      <c r="E252" s="87">
        <f t="shared" si="62"/>
        <v>450</v>
      </c>
      <c r="F252" s="87">
        <f t="shared" si="62"/>
        <v>4688</v>
      </c>
      <c r="G252" s="87">
        <f t="shared" si="62"/>
        <v>3938</v>
      </c>
      <c r="H252" s="87">
        <f t="shared" si="62"/>
        <v>4778</v>
      </c>
      <c r="I252" s="87">
        <f t="shared" si="62"/>
        <v>0</v>
      </c>
      <c r="J252" s="467"/>
      <c r="K252" s="12"/>
      <c r="L252" s="12"/>
      <c r="M252" s="12"/>
    </row>
    <row r="253" spans="1:13" s="410" customFormat="1">
      <c r="A253" s="53" t="s">
        <v>222</v>
      </c>
      <c r="B253" s="71" t="s">
        <v>196</v>
      </c>
      <c r="C253" s="58">
        <f>C255</f>
        <v>13854</v>
      </c>
      <c r="D253" s="87">
        <f t="shared" ref="D253:I256" si="63">D255</f>
        <v>0</v>
      </c>
      <c r="E253" s="87">
        <f t="shared" si="63"/>
        <v>450</v>
      </c>
      <c r="F253" s="87">
        <f t="shared" si="63"/>
        <v>4688</v>
      </c>
      <c r="G253" s="87">
        <f t="shared" si="63"/>
        <v>3938</v>
      </c>
      <c r="H253" s="87">
        <f t="shared" si="63"/>
        <v>4778</v>
      </c>
      <c r="I253" s="87">
        <f t="shared" si="63"/>
        <v>0</v>
      </c>
      <c r="J253" s="465"/>
      <c r="K253" s="409"/>
      <c r="L253" s="409"/>
      <c r="M253" s="409"/>
    </row>
    <row r="254" spans="1:13">
      <c r="A254" s="14" t="s">
        <v>227</v>
      </c>
      <c r="B254" s="29" t="s">
        <v>197</v>
      </c>
      <c r="C254" s="58">
        <f>C256</f>
        <v>13854</v>
      </c>
      <c r="D254" s="87">
        <f t="shared" si="63"/>
        <v>0</v>
      </c>
      <c r="E254" s="87">
        <f t="shared" si="63"/>
        <v>450</v>
      </c>
      <c r="F254" s="87">
        <f t="shared" si="63"/>
        <v>4688</v>
      </c>
      <c r="G254" s="87">
        <f t="shared" si="63"/>
        <v>3938</v>
      </c>
      <c r="H254" s="87">
        <f t="shared" si="63"/>
        <v>4778</v>
      </c>
      <c r="I254" s="87">
        <f t="shared" si="63"/>
        <v>0</v>
      </c>
      <c r="J254" s="466"/>
      <c r="K254" s="12"/>
      <c r="L254" s="12"/>
      <c r="M254" s="12"/>
    </row>
    <row r="255" spans="1:13" s="410" customFormat="1" ht="25.5">
      <c r="A255" s="151" t="s">
        <v>154</v>
      </c>
      <c r="B255" s="71" t="s">
        <v>196</v>
      </c>
      <c r="C255" s="58">
        <f t="shared" ref="C255:C260" si="64">D255+E255+F255+G255+H255+I255</f>
        <v>13854</v>
      </c>
      <c r="D255" s="87">
        <f t="shared" si="63"/>
        <v>0</v>
      </c>
      <c r="E255" s="87">
        <f t="shared" ref="E255:I256" si="65">E257+E259</f>
        <v>450</v>
      </c>
      <c r="F255" s="87">
        <f t="shared" si="65"/>
        <v>4688</v>
      </c>
      <c r="G255" s="87">
        <f t="shared" si="65"/>
        <v>3938</v>
      </c>
      <c r="H255" s="87">
        <f t="shared" si="65"/>
        <v>4778</v>
      </c>
      <c r="I255" s="87">
        <f t="shared" si="65"/>
        <v>0</v>
      </c>
      <c r="J255" s="465"/>
      <c r="K255" s="409"/>
      <c r="L255" s="409"/>
      <c r="M255" s="409"/>
    </row>
    <row r="256" spans="1:13">
      <c r="A256" s="461"/>
      <c r="B256" s="29" t="s">
        <v>197</v>
      </c>
      <c r="C256" s="58">
        <f t="shared" si="64"/>
        <v>13854</v>
      </c>
      <c r="D256" s="87">
        <f t="shared" si="63"/>
        <v>0</v>
      </c>
      <c r="E256" s="87">
        <f t="shared" si="65"/>
        <v>450</v>
      </c>
      <c r="F256" s="87">
        <f t="shared" si="65"/>
        <v>4688</v>
      </c>
      <c r="G256" s="87">
        <f t="shared" si="65"/>
        <v>3938</v>
      </c>
      <c r="H256" s="87">
        <f t="shared" si="65"/>
        <v>4778</v>
      </c>
      <c r="I256" s="87">
        <f t="shared" si="65"/>
        <v>0</v>
      </c>
      <c r="J256" s="467"/>
      <c r="K256" s="12"/>
      <c r="L256" s="12"/>
      <c r="M256" s="12"/>
    </row>
    <row r="257" spans="1:13" s="410" customFormat="1" ht="25.5">
      <c r="A257" s="375" t="s">
        <v>559</v>
      </c>
      <c r="B257" s="364" t="s">
        <v>196</v>
      </c>
      <c r="C257" s="358">
        <f t="shared" si="64"/>
        <v>3431</v>
      </c>
      <c r="D257" s="358">
        <v>0</v>
      </c>
      <c r="E257" s="358">
        <v>200</v>
      </c>
      <c r="F257" s="358">
        <v>1551</v>
      </c>
      <c r="G257" s="358">
        <f>1638+42</f>
        <v>1680</v>
      </c>
      <c r="H257" s="358">
        <v>0</v>
      </c>
      <c r="I257" s="358">
        <v>0</v>
      </c>
      <c r="J257" s="425"/>
      <c r="K257" s="409"/>
      <c r="L257" s="409"/>
      <c r="M257" s="409"/>
    </row>
    <row r="258" spans="1:13">
      <c r="A258" s="461"/>
      <c r="B258" s="29" t="s">
        <v>197</v>
      </c>
      <c r="C258" s="528">
        <f t="shared" si="64"/>
        <v>3431</v>
      </c>
      <c r="D258" s="528">
        <v>0</v>
      </c>
      <c r="E258" s="528">
        <v>200</v>
      </c>
      <c r="F258" s="528">
        <v>1551</v>
      </c>
      <c r="G258" s="528">
        <v>1680</v>
      </c>
      <c r="H258" s="528">
        <v>0</v>
      </c>
      <c r="I258" s="528">
        <v>0</v>
      </c>
      <c r="J258" s="424"/>
      <c r="K258" s="12"/>
      <c r="L258" s="12"/>
      <c r="M258" s="12"/>
    </row>
    <row r="259" spans="1:13" s="410" customFormat="1" ht="25.5">
      <c r="A259" s="375" t="s">
        <v>605</v>
      </c>
      <c r="B259" s="364" t="s">
        <v>196</v>
      </c>
      <c r="C259" s="358">
        <f t="shared" si="64"/>
        <v>10423</v>
      </c>
      <c r="D259" s="358">
        <v>0</v>
      </c>
      <c r="E259" s="358">
        <v>250</v>
      </c>
      <c r="F259" s="358">
        <v>3137</v>
      </c>
      <c r="G259" s="358">
        <v>2258</v>
      </c>
      <c r="H259" s="358">
        <f>4719+59</f>
        <v>4778</v>
      </c>
      <c r="I259" s="358">
        <v>0</v>
      </c>
      <c r="J259" s="425"/>
      <c r="K259" s="409"/>
      <c r="L259" s="409"/>
      <c r="M259" s="409"/>
    </row>
    <row r="260" spans="1:13">
      <c r="A260" s="461"/>
      <c r="B260" s="29" t="s">
        <v>197</v>
      </c>
      <c r="C260" s="528">
        <f t="shared" si="64"/>
        <v>10423</v>
      </c>
      <c r="D260" s="528">
        <v>0</v>
      </c>
      <c r="E260" s="528">
        <v>250</v>
      </c>
      <c r="F260" s="528">
        <v>3137</v>
      </c>
      <c r="G260" s="528">
        <v>2258</v>
      </c>
      <c r="H260" s="528">
        <v>4778</v>
      </c>
      <c r="I260" s="528">
        <v>0</v>
      </c>
      <c r="J260" s="424"/>
      <c r="K260" s="12"/>
      <c r="L260" s="12"/>
      <c r="M260" s="12"/>
    </row>
    <row r="261" spans="1:13" ht="12.75" customHeight="1">
      <c r="A261" s="592" t="s">
        <v>242</v>
      </c>
      <c r="B261" s="593"/>
      <c r="C261" s="593"/>
      <c r="D261" s="593"/>
      <c r="E261" s="593"/>
      <c r="F261" s="593"/>
      <c r="G261" s="593"/>
      <c r="H261" s="593"/>
      <c r="I261" s="594"/>
      <c r="J261" s="464"/>
    </row>
    <row r="262" spans="1:13" ht="12.75" customHeight="1">
      <c r="A262" s="100" t="s">
        <v>199</v>
      </c>
      <c r="B262" s="228" t="s">
        <v>196</v>
      </c>
      <c r="C262" s="58">
        <f t="shared" ref="C262:C280" si="66">D262+E262+F262+G262+H262+I262</f>
        <v>136948.84</v>
      </c>
      <c r="D262" s="58">
        <f t="shared" ref="D262:I269" si="67">D264</f>
        <v>57.34</v>
      </c>
      <c r="E262" s="58">
        <f t="shared" si="67"/>
        <v>35470.5</v>
      </c>
      <c r="F262" s="58">
        <f t="shared" si="67"/>
        <v>61283</v>
      </c>
      <c r="G262" s="58">
        <f t="shared" si="67"/>
        <v>40137</v>
      </c>
      <c r="H262" s="58">
        <f t="shared" si="67"/>
        <v>0</v>
      </c>
      <c r="I262" s="58">
        <f t="shared" si="67"/>
        <v>1</v>
      </c>
    </row>
    <row r="263" spans="1:13" ht="12.75" customHeight="1">
      <c r="A263" s="24" t="s">
        <v>224</v>
      </c>
      <c r="B263" s="229" t="s">
        <v>197</v>
      </c>
      <c r="C263" s="58">
        <f t="shared" si="66"/>
        <v>136948.84</v>
      </c>
      <c r="D263" s="58">
        <f t="shared" si="67"/>
        <v>57.34</v>
      </c>
      <c r="E263" s="58">
        <f t="shared" si="67"/>
        <v>35470.5</v>
      </c>
      <c r="F263" s="58">
        <f t="shared" si="67"/>
        <v>61283</v>
      </c>
      <c r="G263" s="58">
        <f t="shared" si="67"/>
        <v>40137</v>
      </c>
      <c r="H263" s="58">
        <f t="shared" si="67"/>
        <v>0</v>
      </c>
      <c r="I263" s="58">
        <f t="shared" si="67"/>
        <v>1</v>
      </c>
    </row>
    <row r="264" spans="1:13" s="117" customFormat="1" ht="12.75" customHeight="1">
      <c r="A264" s="53" t="s">
        <v>297</v>
      </c>
      <c r="B264" s="165" t="s">
        <v>196</v>
      </c>
      <c r="C264" s="166">
        <f t="shared" si="66"/>
        <v>136948.84</v>
      </c>
      <c r="D264" s="166">
        <f t="shared" si="67"/>
        <v>57.34</v>
      </c>
      <c r="E264" s="166">
        <f t="shared" si="67"/>
        <v>35470.5</v>
      </c>
      <c r="F264" s="166">
        <f t="shared" si="67"/>
        <v>61283</v>
      </c>
      <c r="G264" s="166">
        <f t="shared" si="67"/>
        <v>40137</v>
      </c>
      <c r="H264" s="166">
        <f t="shared" si="67"/>
        <v>0</v>
      </c>
      <c r="I264" s="166">
        <f t="shared" si="67"/>
        <v>1</v>
      </c>
    </row>
    <row r="265" spans="1:13" s="117" customFormat="1" ht="12.75" customHeight="1">
      <c r="A265" s="167" t="s">
        <v>234</v>
      </c>
      <c r="B265" s="168" t="s">
        <v>197</v>
      </c>
      <c r="C265" s="166">
        <f t="shared" si="66"/>
        <v>136948.84</v>
      </c>
      <c r="D265" s="166">
        <f t="shared" si="67"/>
        <v>57.34</v>
      </c>
      <c r="E265" s="166">
        <f t="shared" si="67"/>
        <v>35470.5</v>
      </c>
      <c r="F265" s="166">
        <f t="shared" si="67"/>
        <v>61283</v>
      </c>
      <c r="G265" s="166">
        <f t="shared" si="67"/>
        <v>40137</v>
      </c>
      <c r="H265" s="166">
        <f t="shared" si="67"/>
        <v>0</v>
      </c>
      <c r="I265" s="166">
        <f t="shared" si="67"/>
        <v>1</v>
      </c>
    </row>
    <row r="266" spans="1:13" ht="12.75" customHeight="1">
      <c r="A266" s="21" t="s">
        <v>259</v>
      </c>
      <c r="B266" s="8" t="s">
        <v>196</v>
      </c>
      <c r="C266" s="58">
        <f t="shared" si="66"/>
        <v>136948.84</v>
      </c>
      <c r="D266" s="58">
        <f t="shared" si="67"/>
        <v>57.34</v>
      </c>
      <c r="E266" s="58">
        <f t="shared" si="67"/>
        <v>35470.5</v>
      </c>
      <c r="F266" s="58">
        <f t="shared" si="67"/>
        <v>61283</v>
      </c>
      <c r="G266" s="58">
        <f t="shared" si="67"/>
        <v>40137</v>
      </c>
      <c r="H266" s="58">
        <f t="shared" si="67"/>
        <v>0</v>
      </c>
      <c r="I266" s="58">
        <f t="shared" si="67"/>
        <v>1</v>
      </c>
    </row>
    <row r="267" spans="1:13" ht="12.75" customHeight="1">
      <c r="A267" s="18"/>
      <c r="B267" s="229" t="s">
        <v>197</v>
      </c>
      <c r="C267" s="58">
        <f t="shared" si="66"/>
        <v>136948.84</v>
      </c>
      <c r="D267" s="58">
        <f t="shared" si="67"/>
        <v>57.34</v>
      </c>
      <c r="E267" s="58">
        <f t="shared" si="67"/>
        <v>35470.5</v>
      </c>
      <c r="F267" s="58">
        <f t="shared" si="67"/>
        <v>61283</v>
      </c>
      <c r="G267" s="58">
        <f t="shared" si="67"/>
        <v>40137</v>
      </c>
      <c r="H267" s="58">
        <f t="shared" si="67"/>
        <v>0</v>
      </c>
      <c r="I267" s="58">
        <f t="shared" si="67"/>
        <v>1</v>
      </c>
    </row>
    <row r="268" spans="1:13" ht="12.75" customHeight="1">
      <c r="A268" s="34" t="s">
        <v>232</v>
      </c>
      <c r="B268" s="228" t="s">
        <v>196</v>
      </c>
      <c r="C268" s="58">
        <f t="shared" si="66"/>
        <v>136948.84</v>
      </c>
      <c r="D268" s="58">
        <f t="shared" si="67"/>
        <v>57.34</v>
      </c>
      <c r="E268" s="58">
        <f t="shared" si="67"/>
        <v>35470.5</v>
      </c>
      <c r="F268" s="58">
        <f t="shared" si="67"/>
        <v>61283</v>
      </c>
      <c r="G268" s="58">
        <f t="shared" si="67"/>
        <v>40137</v>
      </c>
      <c r="H268" s="58">
        <f t="shared" si="67"/>
        <v>0</v>
      </c>
      <c r="I268" s="58">
        <f t="shared" si="67"/>
        <v>1</v>
      </c>
    </row>
    <row r="269" spans="1:13" ht="12.75" customHeight="1">
      <c r="A269" s="14"/>
      <c r="B269" s="229" t="s">
        <v>197</v>
      </c>
      <c r="C269" s="58">
        <f t="shared" si="66"/>
        <v>136948.84</v>
      </c>
      <c r="D269" s="58">
        <f t="shared" si="67"/>
        <v>57.34</v>
      </c>
      <c r="E269" s="58">
        <f t="shared" si="67"/>
        <v>35470.5</v>
      </c>
      <c r="F269" s="58">
        <f t="shared" si="67"/>
        <v>61283</v>
      </c>
      <c r="G269" s="58">
        <f t="shared" si="67"/>
        <v>40137</v>
      </c>
      <c r="H269" s="58">
        <f t="shared" si="67"/>
        <v>0</v>
      </c>
      <c r="I269" s="58">
        <f t="shared" si="67"/>
        <v>1</v>
      </c>
    </row>
    <row r="270" spans="1:13" s="117" customFormat="1">
      <c r="A270" s="164" t="s">
        <v>226</v>
      </c>
      <c r="B270" s="165" t="s">
        <v>196</v>
      </c>
      <c r="C270" s="166">
        <f t="shared" si="66"/>
        <v>136948.84</v>
      </c>
      <c r="D270" s="166">
        <f t="shared" ref="D270:I271" si="68">D272+D286+D290</f>
        <v>57.34</v>
      </c>
      <c r="E270" s="166">
        <f t="shared" si="68"/>
        <v>35470.5</v>
      </c>
      <c r="F270" s="166">
        <f t="shared" si="68"/>
        <v>61283</v>
      </c>
      <c r="G270" s="166">
        <f t="shared" si="68"/>
        <v>40137</v>
      </c>
      <c r="H270" s="166">
        <f t="shared" si="68"/>
        <v>0</v>
      </c>
      <c r="I270" s="166">
        <f t="shared" si="68"/>
        <v>1</v>
      </c>
      <c r="J270" s="181"/>
      <c r="K270" s="181"/>
      <c r="L270" s="181"/>
      <c r="M270" s="181"/>
    </row>
    <row r="271" spans="1:13" s="117" customFormat="1">
      <c r="A271" s="167"/>
      <c r="B271" s="168" t="s">
        <v>197</v>
      </c>
      <c r="C271" s="166">
        <f t="shared" si="66"/>
        <v>136948.84</v>
      </c>
      <c r="D271" s="166">
        <f t="shared" si="68"/>
        <v>57.34</v>
      </c>
      <c r="E271" s="166">
        <f t="shared" si="68"/>
        <v>35470.5</v>
      </c>
      <c r="F271" s="166">
        <f t="shared" si="68"/>
        <v>61283</v>
      </c>
      <c r="G271" s="166">
        <f t="shared" si="68"/>
        <v>40137</v>
      </c>
      <c r="H271" s="166">
        <f t="shared" si="68"/>
        <v>0</v>
      </c>
      <c r="I271" s="166">
        <f t="shared" si="68"/>
        <v>1</v>
      </c>
      <c r="J271" s="181"/>
      <c r="K271" s="181"/>
      <c r="L271" s="181"/>
      <c r="M271" s="181"/>
    </row>
    <row r="272" spans="1:13" s="162" customFormat="1">
      <c r="A272" s="195" t="s">
        <v>164</v>
      </c>
      <c r="B272" s="160" t="s">
        <v>196</v>
      </c>
      <c r="C272" s="161">
        <f t="shared" si="66"/>
        <v>1857.84</v>
      </c>
      <c r="D272" s="161">
        <f t="shared" ref="D272:I273" si="69">D274+D276+D278+D280+D282+D284</f>
        <v>32.340000000000003</v>
      </c>
      <c r="E272" s="161">
        <f t="shared" si="69"/>
        <v>1825.5</v>
      </c>
      <c r="F272" s="161">
        <f t="shared" si="69"/>
        <v>0</v>
      </c>
      <c r="G272" s="161">
        <f t="shared" si="69"/>
        <v>0</v>
      </c>
      <c r="H272" s="161">
        <f t="shared" si="69"/>
        <v>0</v>
      </c>
      <c r="I272" s="161">
        <f t="shared" si="69"/>
        <v>0</v>
      </c>
      <c r="J272" s="196"/>
      <c r="K272" s="196"/>
      <c r="L272" s="196"/>
      <c r="M272" s="196"/>
    </row>
    <row r="273" spans="1:13" s="162" customFormat="1">
      <c r="A273" s="182"/>
      <c r="B273" s="163" t="s">
        <v>197</v>
      </c>
      <c r="C273" s="161">
        <f t="shared" si="66"/>
        <v>1857.84</v>
      </c>
      <c r="D273" s="161">
        <f t="shared" si="69"/>
        <v>32.340000000000003</v>
      </c>
      <c r="E273" s="161">
        <f t="shared" si="69"/>
        <v>1825.5</v>
      </c>
      <c r="F273" s="161">
        <f t="shared" si="69"/>
        <v>0</v>
      </c>
      <c r="G273" s="161">
        <f t="shared" si="69"/>
        <v>0</v>
      </c>
      <c r="H273" s="161">
        <f t="shared" si="69"/>
        <v>0</v>
      </c>
      <c r="I273" s="161">
        <f t="shared" si="69"/>
        <v>0</v>
      </c>
      <c r="J273" s="196"/>
      <c r="K273" s="196"/>
      <c r="L273" s="196"/>
      <c r="M273" s="196"/>
    </row>
    <row r="274" spans="1:13" s="355" customFormat="1">
      <c r="A274" s="483" t="s">
        <v>351</v>
      </c>
      <c r="B274" s="352" t="s">
        <v>196</v>
      </c>
      <c r="C274" s="353">
        <f t="shared" si="66"/>
        <v>347</v>
      </c>
      <c r="D274" s="353">
        <v>0</v>
      </c>
      <c r="E274" s="356">
        <v>347</v>
      </c>
      <c r="F274" s="353">
        <v>0</v>
      </c>
      <c r="G274" s="353">
        <v>0</v>
      </c>
      <c r="H274" s="353">
        <v>0</v>
      </c>
      <c r="I274" s="353">
        <v>0</v>
      </c>
      <c r="J274" s="354"/>
      <c r="K274" s="354"/>
      <c r="L274" s="354"/>
      <c r="M274" s="354"/>
    </row>
    <row r="275" spans="1:13" s="126" customFormat="1">
      <c r="A275" s="129"/>
      <c r="B275" s="107" t="s">
        <v>197</v>
      </c>
      <c r="C275" s="104">
        <f t="shared" si="66"/>
        <v>347</v>
      </c>
      <c r="D275" s="105">
        <v>0</v>
      </c>
      <c r="E275" s="87">
        <v>347</v>
      </c>
      <c r="F275" s="105">
        <v>0</v>
      </c>
      <c r="G275" s="105">
        <v>0</v>
      </c>
      <c r="H275" s="105">
        <v>0</v>
      </c>
      <c r="I275" s="105">
        <v>0</v>
      </c>
      <c r="J275" s="127"/>
      <c r="K275" s="127"/>
      <c r="L275" s="127"/>
      <c r="M275" s="127"/>
    </row>
    <row r="276" spans="1:13" s="355" customFormat="1" ht="19.5" customHeight="1">
      <c r="A276" s="351" t="s">
        <v>352</v>
      </c>
      <c r="B276" s="352" t="s">
        <v>196</v>
      </c>
      <c r="C276" s="353">
        <f t="shared" si="66"/>
        <v>290</v>
      </c>
      <c r="D276" s="353">
        <v>0</v>
      </c>
      <c r="E276" s="87">
        <v>290</v>
      </c>
      <c r="F276" s="353">
        <v>0</v>
      </c>
      <c r="G276" s="353">
        <v>0</v>
      </c>
      <c r="H276" s="353">
        <v>0</v>
      </c>
      <c r="I276" s="353">
        <v>0</v>
      </c>
      <c r="J276" s="354"/>
      <c r="K276" s="354"/>
      <c r="L276" s="354"/>
      <c r="M276" s="354"/>
    </row>
    <row r="277" spans="1:13" s="126" customFormat="1">
      <c r="A277" s="129"/>
      <c r="B277" s="107" t="s">
        <v>197</v>
      </c>
      <c r="C277" s="104">
        <f t="shared" si="66"/>
        <v>290</v>
      </c>
      <c r="D277" s="105">
        <v>0</v>
      </c>
      <c r="E277" s="87">
        <v>290</v>
      </c>
      <c r="F277" s="105">
        <v>0</v>
      </c>
      <c r="G277" s="105">
        <v>0</v>
      </c>
      <c r="H277" s="105">
        <v>0</v>
      </c>
      <c r="I277" s="105">
        <v>0</v>
      </c>
      <c r="J277" s="127"/>
      <c r="K277" s="127"/>
      <c r="L277" s="127"/>
      <c r="M277" s="127"/>
    </row>
    <row r="278" spans="1:13" s="355" customFormat="1">
      <c r="A278" s="351" t="s">
        <v>353</v>
      </c>
      <c r="B278" s="352" t="s">
        <v>196</v>
      </c>
      <c r="C278" s="353">
        <f t="shared" si="66"/>
        <v>32.340000000000003</v>
      </c>
      <c r="D278" s="353">
        <v>32.340000000000003</v>
      </c>
      <c r="E278" s="356">
        <v>0</v>
      </c>
      <c r="F278" s="353">
        <v>0</v>
      </c>
      <c r="G278" s="353">
        <v>0</v>
      </c>
      <c r="H278" s="353">
        <v>0</v>
      </c>
      <c r="I278" s="353">
        <v>0</v>
      </c>
      <c r="J278" s="354"/>
      <c r="K278" s="354"/>
      <c r="L278" s="354"/>
      <c r="M278" s="354"/>
    </row>
    <row r="279" spans="1:13" s="126" customFormat="1">
      <c r="A279" s="129"/>
      <c r="B279" s="107" t="s">
        <v>197</v>
      </c>
      <c r="C279" s="104">
        <f t="shared" si="66"/>
        <v>32.340000000000003</v>
      </c>
      <c r="D279" s="105">
        <v>32.340000000000003</v>
      </c>
      <c r="E279" s="87">
        <v>0</v>
      </c>
      <c r="F279" s="105">
        <v>0</v>
      </c>
      <c r="G279" s="105">
        <v>0</v>
      </c>
      <c r="H279" s="105">
        <v>0</v>
      </c>
      <c r="I279" s="105">
        <v>0</v>
      </c>
      <c r="J279" s="127"/>
      <c r="K279" s="127"/>
      <c r="L279" s="127"/>
      <c r="M279" s="127"/>
    </row>
    <row r="280" spans="1:13" s="340" customFormat="1">
      <c r="A280" s="337" t="s">
        <v>142</v>
      </c>
      <c r="B280" s="357" t="s">
        <v>196</v>
      </c>
      <c r="C280" s="339">
        <f t="shared" si="66"/>
        <v>180</v>
      </c>
      <c r="D280" s="339">
        <v>0</v>
      </c>
      <c r="E280" s="358">
        <v>180</v>
      </c>
      <c r="F280" s="339">
        <v>0</v>
      </c>
      <c r="G280" s="339">
        <v>0</v>
      </c>
      <c r="H280" s="339">
        <v>0</v>
      </c>
      <c r="I280" s="339">
        <v>0</v>
      </c>
      <c r="J280" s="446"/>
      <c r="K280" s="446"/>
      <c r="L280" s="446"/>
      <c r="M280" s="446"/>
    </row>
    <row r="281" spans="1:13" s="126" customFormat="1">
      <c r="A281" s="129"/>
      <c r="B281" s="107" t="s">
        <v>197</v>
      </c>
      <c r="C281" s="104">
        <f t="shared" ref="C281:C287" si="70">D281+E281+F281+G281+H281+I281</f>
        <v>180</v>
      </c>
      <c r="D281" s="105">
        <v>0</v>
      </c>
      <c r="E281" s="87">
        <v>180</v>
      </c>
      <c r="F281" s="105">
        <v>0</v>
      </c>
      <c r="G281" s="105">
        <v>0</v>
      </c>
      <c r="H281" s="105">
        <v>0</v>
      </c>
      <c r="I281" s="105">
        <v>0</v>
      </c>
      <c r="J281" s="127"/>
      <c r="K281" s="127"/>
      <c r="L281" s="127"/>
      <c r="M281" s="127"/>
    </row>
    <row r="282" spans="1:13" s="355" customFormat="1" ht="25.5">
      <c r="A282" s="483" t="s">
        <v>456</v>
      </c>
      <c r="B282" s="352" t="s">
        <v>196</v>
      </c>
      <c r="C282" s="353">
        <f t="shared" si="70"/>
        <v>547</v>
      </c>
      <c r="D282" s="353">
        <v>0</v>
      </c>
      <c r="E282" s="356">
        <v>547</v>
      </c>
      <c r="F282" s="353">
        <v>0</v>
      </c>
      <c r="G282" s="353">
        <v>0</v>
      </c>
      <c r="H282" s="353">
        <v>0</v>
      </c>
      <c r="I282" s="353">
        <v>0</v>
      </c>
      <c r="J282" s="354"/>
      <c r="K282" s="354"/>
      <c r="L282" s="354"/>
      <c r="M282" s="354"/>
    </row>
    <row r="283" spans="1:13" s="126" customFormat="1">
      <c r="A283" s="129"/>
      <c r="B283" s="107" t="s">
        <v>197</v>
      </c>
      <c r="C283" s="104">
        <f t="shared" si="70"/>
        <v>547</v>
      </c>
      <c r="D283" s="105">
        <v>0</v>
      </c>
      <c r="E283" s="87">
        <v>547</v>
      </c>
      <c r="F283" s="105">
        <v>0</v>
      </c>
      <c r="G283" s="105">
        <v>0</v>
      </c>
      <c r="H283" s="105">
        <v>0</v>
      </c>
      <c r="I283" s="105">
        <v>0</v>
      </c>
      <c r="J283" s="127"/>
      <c r="K283" s="127"/>
      <c r="L283" s="127"/>
      <c r="M283" s="127"/>
    </row>
    <row r="284" spans="1:13" s="355" customFormat="1" ht="25.5">
      <c r="A284" s="483" t="s">
        <v>457</v>
      </c>
      <c r="B284" s="352" t="s">
        <v>196</v>
      </c>
      <c r="C284" s="353">
        <f t="shared" si="70"/>
        <v>461.5</v>
      </c>
      <c r="D284" s="353">
        <v>0</v>
      </c>
      <c r="E284" s="356">
        <v>461.5</v>
      </c>
      <c r="F284" s="353">
        <v>0</v>
      </c>
      <c r="G284" s="353">
        <v>0</v>
      </c>
      <c r="H284" s="353">
        <v>0</v>
      </c>
      <c r="I284" s="353">
        <v>0</v>
      </c>
      <c r="J284" s="354"/>
      <c r="K284" s="354"/>
      <c r="L284" s="354"/>
      <c r="M284" s="354"/>
    </row>
    <row r="285" spans="1:13" s="126" customFormat="1">
      <c r="A285" s="129"/>
      <c r="B285" s="107" t="s">
        <v>197</v>
      </c>
      <c r="C285" s="104">
        <f t="shared" si="70"/>
        <v>461.5</v>
      </c>
      <c r="D285" s="105">
        <v>0</v>
      </c>
      <c r="E285" s="87">
        <v>461.5</v>
      </c>
      <c r="F285" s="105">
        <v>0</v>
      </c>
      <c r="G285" s="105">
        <v>0</v>
      </c>
      <c r="H285" s="105">
        <v>0</v>
      </c>
      <c r="I285" s="105">
        <v>0</v>
      </c>
      <c r="J285" s="127"/>
      <c r="K285" s="127"/>
      <c r="L285" s="127"/>
      <c r="M285" s="127"/>
    </row>
    <row r="286" spans="1:13" s="162" customFormat="1">
      <c r="A286" s="195" t="s">
        <v>166</v>
      </c>
      <c r="B286" s="160" t="s">
        <v>196</v>
      </c>
      <c r="C286" s="161">
        <f t="shared" si="70"/>
        <v>26</v>
      </c>
      <c r="D286" s="161">
        <f t="shared" ref="D286:I287" si="71">D288</f>
        <v>25</v>
      </c>
      <c r="E286" s="161">
        <f t="shared" si="71"/>
        <v>0</v>
      </c>
      <c r="F286" s="161">
        <f t="shared" si="71"/>
        <v>0</v>
      </c>
      <c r="G286" s="161">
        <f t="shared" si="71"/>
        <v>0</v>
      </c>
      <c r="H286" s="161">
        <f t="shared" si="71"/>
        <v>0</v>
      </c>
      <c r="I286" s="161">
        <f t="shared" si="71"/>
        <v>1</v>
      </c>
      <c r="J286" s="196"/>
      <c r="K286" s="196"/>
      <c r="L286" s="196"/>
      <c r="M286" s="196"/>
    </row>
    <row r="287" spans="1:13" s="162" customFormat="1">
      <c r="A287" s="194"/>
      <c r="B287" s="163" t="s">
        <v>197</v>
      </c>
      <c r="C287" s="161">
        <f t="shared" si="70"/>
        <v>26</v>
      </c>
      <c r="D287" s="161">
        <f t="shared" si="71"/>
        <v>25</v>
      </c>
      <c r="E287" s="161">
        <f t="shared" si="71"/>
        <v>0</v>
      </c>
      <c r="F287" s="161">
        <f t="shared" si="71"/>
        <v>0</v>
      </c>
      <c r="G287" s="161">
        <f t="shared" si="71"/>
        <v>0</v>
      </c>
      <c r="H287" s="161">
        <f t="shared" si="71"/>
        <v>0</v>
      </c>
      <c r="I287" s="161">
        <f t="shared" si="71"/>
        <v>1</v>
      </c>
      <c r="J287" s="196"/>
      <c r="K287" s="196"/>
      <c r="L287" s="196"/>
      <c r="M287" s="196"/>
    </row>
    <row r="288" spans="1:13" s="355" customFormat="1" ht="25.5">
      <c r="A288" s="351" t="s">
        <v>165</v>
      </c>
      <c r="B288" s="352" t="s">
        <v>196</v>
      </c>
      <c r="C288" s="353">
        <f t="shared" ref="C288:C295" si="72">D288+E288+F288+G288+H288+I288</f>
        <v>26</v>
      </c>
      <c r="D288" s="353">
        <v>25</v>
      </c>
      <c r="E288" s="359">
        <v>0</v>
      </c>
      <c r="F288" s="353">
        <f>F289</f>
        <v>0</v>
      </c>
      <c r="G288" s="353">
        <f>G289</f>
        <v>0</v>
      </c>
      <c r="H288" s="353">
        <f>H289</f>
        <v>0</v>
      </c>
      <c r="I288" s="353">
        <f>I289</f>
        <v>1</v>
      </c>
      <c r="J288" s="354"/>
      <c r="K288" s="354"/>
      <c r="L288" s="354"/>
      <c r="M288" s="354"/>
    </row>
    <row r="289" spans="1:13" s="126" customFormat="1">
      <c r="A289" s="106"/>
      <c r="B289" s="107" t="s">
        <v>197</v>
      </c>
      <c r="C289" s="104">
        <f t="shared" si="72"/>
        <v>26</v>
      </c>
      <c r="D289" s="105">
        <v>25</v>
      </c>
      <c r="E289" s="277">
        <v>0</v>
      </c>
      <c r="F289" s="105">
        <v>0</v>
      </c>
      <c r="G289" s="105">
        <v>0</v>
      </c>
      <c r="H289" s="105">
        <v>0</v>
      </c>
      <c r="I289" s="105">
        <v>1</v>
      </c>
      <c r="J289" s="127"/>
      <c r="K289" s="127"/>
      <c r="L289" s="127"/>
      <c r="M289" s="127"/>
    </row>
    <row r="290" spans="1:13" s="162" customFormat="1">
      <c r="A290" s="195" t="s">
        <v>606</v>
      </c>
      <c r="B290" s="160" t="s">
        <v>196</v>
      </c>
      <c r="C290" s="161">
        <f t="shared" si="72"/>
        <v>135065</v>
      </c>
      <c r="D290" s="161">
        <f t="shared" ref="D290:I291" si="73">D292+D294</f>
        <v>0</v>
      </c>
      <c r="E290" s="161">
        <f t="shared" si="73"/>
        <v>33645</v>
      </c>
      <c r="F290" s="161">
        <f t="shared" si="73"/>
        <v>61283</v>
      </c>
      <c r="G290" s="161">
        <f t="shared" si="73"/>
        <v>40137</v>
      </c>
      <c r="H290" s="161">
        <f t="shared" si="73"/>
        <v>0</v>
      </c>
      <c r="I290" s="161">
        <f t="shared" si="73"/>
        <v>0</v>
      </c>
      <c r="J290" s="196"/>
      <c r="K290" s="196"/>
      <c r="L290" s="196"/>
      <c r="M290" s="196"/>
    </row>
    <row r="291" spans="1:13" s="162" customFormat="1">
      <c r="A291" s="194"/>
      <c r="B291" s="163" t="s">
        <v>197</v>
      </c>
      <c r="C291" s="161">
        <f t="shared" si="72"/>
        <v>135065</v>
      </c>
      <c r="D291" s="161">
        <f t="shared" si="73"/>
        <v>0</v>
      </c>
      <c r="E291" s="161">
        <f t="shared" si="73"/>
        <v>33645</v>
      </c>
      <c r="F291" s="161">
        <f t="shared" si="73"/>
        <v>61283</v>
      </c>
      <c r="G291" s="161">
        <f t="shared" si="73"/>
        <v>40137</v>
      </c>
      <c r="H291" s="161">
        <f t="shared" si="73"/>
        <v>0</v>
      </c>
      <c r="I291" s="161">
        <f t="shared" si="73"/>
        <v>0</v>
      </c>
      <c r="J291" s="196"/>
      <c r="K291" s="196"/>
      <c r="L291" s="196"/>
      <c r="M291" s="196"/>
    </row>
    <row r="292" spans="1:13" s="340" customFormat="1" ht="25.5">
      <c r="A292" s="529" t="s">
        <v>651</v>
      </c>
      <c r="B292" s="357" t="s">
        <v>196</v>
      </c>
      <c r="C292" s="104">
        <f t="shared" si="72"/>
        <v>84575</v>
      </c>
      <c r="D292" s="105">
        <v>0</v>
      </c>
      <c r="E292" s="498">
        <v>21145</v>
      </c>
      <c r="F292" s="105">
        <v>42288</v>
      </c>
      <c r="G292" s="105">
        <v>21142</v>
      </c>
      <c r="H292" s="339">
        <v>0</v>
      </c>
      <c r="I292" s="339">
        <v>0</v>
      </c>
      <c r="J292" s="503"/>
      <c r="K292" s="446"/>
      <c r="L292" s="446"/>
      <c r="M292" s="446"/>
    </row>
    <row r="293" spans="1:13" s="126" customFormat="1">
      <c r="A293" s="106"/>
      <c r="B293" s="107" t="s">
        <v>197</v>
      </c>
      <c r="C293" s="104">
        <f t="shared" si="72"/>
        <v>84575</v>
      </c>
      <c r="D293" s="105">
        <v>0</v>
      </c>
      <c r="E293" s="277">
        <v>21145</v>
      </c>
      <c r="F293" s="105">
        <v>42288</v>
      </c>
      <c r="G293" s="105">
        <v>21142</v>
      </c>
      <c r="H293" s="105">
        <v>0</v>
      </c>
      <c r="I293" s="105">
        <v>0</v>
      </c>
      <c r="J293" s="504"/>
      <c r="K293" s="127"/>
      <c r="L293" s="127"/>
      <c r="M293" s="127"/>
    </row>
    <row r="294" spans="1:13" s="340" customFormat="1" ht="25.5">
      <c r="A294" s="529" t="s">
        <v>652</v>
      </c>
      <c r="B294" s="357" t="s">
        <v>196</v>
      </c>
      <c r="C294" s="104">
        <f t="shared" si="72"/>
        <v>50490</v>
      </c>
      <c r="D294" s="339">
        <v>0</v>
      </c>
      <c r="E294" s="498">
        <v>12500</v>
      </c>
      <c r="F294" s="105">
        <v>18995</v>
      </c>
      <c r="G294" s="105">
        <v>18995</v>
      </c>
      <c r="H294" s="339">
        <v>0</v>
      </c>
      <c r="I294" s="339">
        <v>0</v>
      </c>
      <c r="J294" s="503"/>
      <c r="K294" s="446"/>
      <c r="L294" s="446"/>
      <c r="M294" s="446"/>
    </row>
    <row r="295" spans="1:13" s="126" customFormat="1">
      <c r="A295" s="106"/>
      <c r="B295" s="107" t="s">
        <v>197</v>
      </c>
      <c r="C295" s="104">
        <f t="shared" si="72"/>
        <v>50490</v>
      </c>
      <c r="D295" s="105">
        <v>0</v>
      </c>
      <c r="E295" s="277">
        <v>12500</v>
      </c>
      <c r="F295" s="105">
        <v>18995</v>
      </c>
      <c r="G295" s="105">
        <v>18995</v>
      </c>
      <c r="H295" s="105">
        <v>0</v>
      </c>
      <c r="I295" s="105">
        <v>0</v>
      </c>
      <c r="J295" s="504"/>
      <c r="K295" s="127"/>
      <c r="L295" s="127"/>
      <c r="M295" s="127"/>
    </row>
    <row r="296" spans="1:13">
      <c r="A296" s="636" t="s">
        <v>261</v>
      </c>
      <c r="B296" s="589"/>
      <c r="C296" s="589"/>
      <c r="D296" s="589"/>
      <c r="E296" s="589"/>
      <c r="F296" s="589"/>
      <c r="G296" s="589"/>
      <c r="H296" s="589"/>
      <c r="I296" s="613"/>
      <c r="J296" s="12"/>
      <c r="K296" s="12"/>
      <c r="L296" s="12"/>
      <c r="M296" s="12"/>
    </row>
    <row r="297" spans="1:13">
      <c r="A297" s="119" t="s">
        <v>199</v>
      </c>
      <c r="B297" s="27" t="s">
        <v>196</v>
      </c>
      <c r="C297" s="58">
        <f t="shared" ref="C297:C322" si="74">D297+E297+F297+G297+H297+I297</f>
        <v>22026</v>
      </c>
      <c r="D297" s="87">
        <f t="shared" ref="D297:I298" si="75">D299+D313</f>
        <v>345</v>
      </c>
      <c r="E297" s="87">
        <f t="shared" si="75"/>
        <v>953</v>
      </c>
      <c r="F297" s="87">
        <f t="shared" si="75"/>
        <v>9403</v>
      </c>
      <c r="G297" s="87">
        <f t="shared" si="75"/>
        <v>10502</v>
      </c>
      <c r="H297" s="87">
        <f t="shared" si="75"/>
        <v>823</v>
      </c>
      <c r="I297" s="87">
        <f t="shared" si="75"/>
        <v>0</v>
      </c>
      <c r="J297" s="12"/>
      <c r="K297" s="12"/>
      <c r="L297" s="12"/>
      <c r="M297" s="12"/>
    </row>
    <row r="298" spans="1:13">
      <c r="A298" s="24" t="s">
        <v>224</v>
      </c>
      <c r="B298" s="29" t="s">
        <v>197</v>
      </c>
      <c r="C298" s="58">
        <f t="shared" si="74"/>
        <v>22026</v>
      </c>
      <c r="D298" s="87">
        <f t="shared" si="75"/>
        <v>345</v>
      </c>
      <c r="E298" s="87">
        <f t="shared" si="75"/>
        <v>953</v>
      </c>
      <c r="F298" s="87">
        <f t="shared" si="75"/>
        <v>9403</v>
      </c>
      <c r="G298" s="87">
        <f t="shared" si="75"/>
        <v>10502</v>
      </c>
      <c r="H298" s="87">
        <f t="shared" si="75"/>
        <v>823</v>
      </c>
      <c r="I298" s="87">
        <f t="shared" si="75"/>
        <v>0</v>
      </c>
      <c r="J298" s="12"/>
      <c r="K298" s="12"/>
      <c r="L298" s="12"/>
      <c r="M298" s="12"/>
    </row>
    <row r="299" spans="1:13" s="22" customFormat="1">
      <c r="A299" s="499" t="s">
        <v>212</v>
      </c>
      <c r="B299" s="500" t="s">
        <v>196</v>
      </c>
      <c r="C299" s="72">
        <f t="shared" ref="C299:C312" si="76">D299+E299+F299+G299+H299+I299</f>
        <v>21773</v>
      </c>
      <c r="D299" s="72">
        <f t="shared" ref="D299:I302" si="77">D301</f>
        <v>345</v>
      </c>
      <c r="E299" s="72">
        <f t="shared" si="77"/>
        <v>700</v>
      </c>
      <c r="F299" s="72">
        <f t="shared" si="77"/>
        <v>9403</v>
      </c>
      <c r="G299" s="72">
        <f t="shared" si="77"/>
        <v>10502</v>
      </c>
      <c r="H299" s="72">
        <f t="shared" si="77"/>
        <v>823</v>
      </c>
      <c r="I299" s="72">
        <f t="shared" si="77"/>
        <v>0</v>
      </c>
      <c r="J299" s="497"/>
      <c r="K299" s="497"/>
      <c r="L299" s="497"/>
      <c r="M299" s="497"/>
    </row>
    <row r="300" spans="1:13" s="22" customFormat="1">
      <c r="A300" s="461" t="s">
        <v>203</v>
      </c>
      <c r="B300" s="501" t="s">
        <v>197</v>
      </c>
      <c r="C300" s="72">
        <f t="shared" si="76"/>
        <v>21773</v>
      </c>
      <c r="D300" s="72">
        <f t="shared" si="77"/>
        <v>345</v>
      </c>
      <c r="E300" s="72">
        <f t="shared" si="77"/>
        <v>700</v>
      </c>
      <c r="F300" s="72">
        <f t="shared" si="77"/>
        <v>9403</v>
      </c>
      <c r="G300" s="72">
        <f t="shared" si="77"/>
        <v>10502</v>
      </c>
      <c r="H300" s="72">
        <f t="shared" si="77"/>
        <v>823</v>
      </c>
      <c r="I300" s="72">
        <f t="shared" si="77"/>
        <v>0</v>
      </c>
      <c r="J300" s="497"/>
      <c r="K300" s="497"/>
      <c r="L300" s="497"/>
      <c r="M300" s="497"/>
    </row>
    <row r="301" spans="1:13" s="22" customFormat="1">
      <c r="A301" s="38" t="s">
        <v>154</v>
      </c>
      <c r="B301" s="66" t="s">
        <v>196</v>
      </c>
      <c r="C301" s="72">
        <f t="shared" si="76"/>
        <v>21773</v>
      </c>
      <c r="D301" s="72">
        <f t="shared" si="77"/>
        <v>345</v>
      </c>
      <c r="E301" s="72">
        <f t="shared" si="77"/>
        <v>700</v>
      </c>
      <c r="F301" s="72">
        <f t="shared" si="77"/>
        <v>9403</v>
      </c>
      <c r="G301" s="72">
        <f t="shared" si="77"/>
        <v>10502</v>
      </c>
      <c r="H301" s="72">
        <f t="shared" si="77"/>
        <v>823</v>
      </c>
      <c r="I301" s="72">
        <f t="shared" si="77"/>
        <v>0</v>
      </c>
      <c r="J301" s="497"/>
      <c r="K301" s="497"/>
      <c r="L301" s="497"/>
      <c r="M301" s="497"/>
    </row>
    <row r="302" spans="1:13" s="22" customFormat="1">
      <c r="A302" s="18"/>
      <c r="B302" s="70" t="s">
        <v>197</v>
      </c>
      <c r="C302" s="72">
        <f t="shared" si="76"/>
        <v>21773</v>
      </c>
      <c r="D302" s="72">
        <f t="shared" si="77"/>
        <v>345</v>
      </c>
      <c r="E302" s="72">
        <f t="shared" si="77"/>
        <v>700</v>
      </c>
      <c r="F302" s="72">
        <f t="shared" si="77"/>
        <v>9403</v>
      </c>
      <c r="G302" s="72">
        <f t="shared" si="77"/>
        <v>10502</v>
      </c>
      <c r="H302" s="72">
        <f t="shared" si="77"/>
        <v>823</v>
      </c>
      <c r="I302" s="72">
        <f t="shared" si="77"/>
        <v>0</v>
      </c>
      <c r="J302" s="497"/>
      <c r="K302" s="497"/>
      <c r="L302" s="497"/>
      <c r="M302" s="497"/>
    </row>
    <row r="303" spans="1:13" s="22" customFormat="1" ht="25.5">
      <c r="A303" s="164" t="s">
        <v>324</v>
      </c>
      <c r="B303" s="66" t="s">
        <v>196</v>
      </c>
      <c r="C303" s="72">
        <f t="shared" si="76"/>
        <v>21773</v>
      </c>
      <c r="D303" s="72">
        <f t="shared" ref="D303:I304" si="78">D305+D307+D309+D311</f>
        <v>345</v>
      </c>
      <c r="E303" s="72">
        <f t="shared" si="78"/>
        <v>700</v>
      </c>
      <c r="F303" s="72">
        <f t="shared" si="78"/>
        <v>9403</v>
      </c>
      <c r="G303" s="72">
        <f t="shared" si="78"/>
        <v>10502</v>
      </c>
      <c r="H303" s="72">
        <f t="shared" si="78"/>
        <v>823</v>
      </c>
      <c r="I303" s="72">
        <f t="shared" si="78"/>
        <v>0</v>
      </c>
      <c r="J303" s="497"/>
      <c r="K303" s="497"/>
      <c r="L303" s="497"/>
      <c r="M303" s="497"/>
    </row>
    <row r="304" spans="1:13" s="22" customFormat="1">
      <c r="A304" s="69"/>
      <c r="B304" s="70" t="s">
        <v>197</v>
      </c>
      <c r="C304" s="72">
        <f t="shared" si="76"/>
        <v>21773</v>
      </c>
      <c r="D304" s="72">
        <f t="shared" si="78"/>
        <v>345</v>
      </c>
      <c r="E304" s="72">
        <f t="shared" si="78"/>
        <v>700</v>
      </c>
      <c r="F304" s="72">
        <f t="shared" si="78"/>
        <v>9403</v>
      </c>
      <c r="G304" s="72">
        <f t="shared" si="78"/>
        <v>10502</v>
      </c>
      <c r="H304" s="72">
        <f t="shared" si="78"/>
        <v>823</v>
      </c>
      <c r="I304" s="72">
        <f t="shared" si="78"/>
        <v>0</v>
      </c>
      <c r="J304" s="497"/>
      <c r="K304" s="497"/>
      <c r="L304" s="497"/>
      <c r="M304" s="497"/>
    </row>
    <row r="305" spans="1:13" s="22" customFormat="1" ht="25.5">
      <c r="A305" s="375" t="s">
        <v>607</v>
      </c>
      <c r="B305" s="476" t="s">
        <v>196</v>
      </c>
      <c r="C305" s="72">
        <f t="shared" si="76"/>
        <v>4876</v>
      </c>
      <c r="D305" s="72">
        <v>87</v>
      </c>
      <c r="E305" s="358">
        <v>145</v>
      </c>
      <c r="F305" s="72">
        <v>2560</v>
      </c>
      <c r="G305" s="72">
        <v>2084</v>
      </c>
      <c r="H305" s="72">
        <v>0</v>
      </c>
      <c r="I305" s="72">
        <v>0</v>
      </c>
      <c r="J305" s="514"/>
      <c r="K305" s="497"/>
      <c r="L305" s="497"/>
      <c r="M305" s="497"/>
    </row>
    <row r="306" spans="1:13" s="22" customFormat="1">
      <c r="A306" s="502"/>
      <c r="B306" s="366" t="s">
        <v>197</v>
      </c>
      <c r="C306" s="72">
        <f t="shared" si="76"/>
        <v>4876</v>
      </c>
      <c r="D306" s="72">
        <v>87</v>
      </c>
      <c r="E306" s="72">
        <v>145</v>
      </c>
      <c r="F306" s="72">
        <v>2560</v>
      </c>
      <c r="G306" s="72">
        <v>2084</v>
      </c>
      <c r="H306" s="72">
        <v>0</v>
      </c>
      <c r="I306" s="72">
        <v>0</v>
      </c>
      <c r="J306" s="514"/>
      <c r="K306" s="497"/>
      <c r="L306" s="497"/>
      <c r="M306" s="497"/>
    </row>
    <row r="307" spans="1:13" s="22" customFormat="1" ht="25.5">
      <c r="A307" s="375" t="s">
        <v>608</v>
      </c>
      <c r="B307" s="476" t="s">
        <v>196</v>
      </c>
      <c r="C307" s="72">
        <f t="shared" si="76"/>
        <v>5638</v>
      </c>
      <c r="D307" s="72">
        <v>86</v>
      </c>
      <c r="E307" s="358">
        <v>177</v>
      </c>
      <c r="F307" s="72">
        <v>2518</v>
      </c>
      <c r="G307" s="72">
        <v>2649</v>
      </c>
      <c r="H307" s="72">
        <v>208</v>
      </c>
      <c r="I307" s="72">
        <v>0</v>
      </c>
      <c r="J307" s="514"/>
      <c r="K307" s="497"/>
      <c r="L307" s="497"/>
      <c r="M307" s="497"/>
    </row>
    <row r="308" spans="1:13" s="22" customFormat="1">
      <c r="A308" s="502"/>
      <c r="B308" s="366" t="s">
        <v>197</v>
      </c>
      <c r="C308" s="72">
        <f t="shared" si="76"/>
        <v>5638</v>
      </c>
      <c r="D308" s="72">
        <v>86</v>
      </c>
      <c r="E308" s="72">
        <v>177</v>
      </c>
      <c r="F308" s="72">
        <v>2518</v>
      </c>
      <c r="G308" s="72">
        <v>2649</v>
      </c>
      <c r="H308" s="72">
        <v>208</v>
      </c>
      <c r="I308" s="72">
        <v>0</v>
      </c>
      <c r="J308" s="514"/>
      <c r="K308" s="497"/>
      <c r="L308" s="497"/>
      <c r="M308" s="497"/>
    </row>
    <row r="309" spans="1:13" s="22" customFormat="1" ht="25.5">
      <c r="A309" s="375" t="s">
        <v>609</v>
      </c>
      <c r="B309" s="476" t="s">
        <v>196</v>
      </c>
      <c r="C309" s="72">
        <f t="shared" si="76"/>
        <v>5566</v>
      </c>
      <c r="D309" s="72">
        <v>86</v>
      </c>
      <c r="E309" s="358">
        <v>192</v>
      </c>
      <c r="F309" s="72">
        <v>2184</v>
      </c>
      <c r="G309" s="72">
        <v>2723</v>
      </c>
      <c r="H309" s="72">
        <v>381</v>
      </c>
      <c r="I309" s="72">
        <v>0</v>
      </c>
      <c r="J309" s="514"/>
      <c r="K309" s="497"/>
      <c r="L309" s="497"/>
      <c r="M309" s="497"/>
    </row>
    <row r="310" spans="1:13" s="22" customFormat="1">
      <c r="A310" s="502"/>
      <c r="B310" s="366" t="s">
        <v>197</v>
      </c>
      <c r="C310" s="72">
        <f t="shared" si="76"/>
        <v>5566</v>
      </c>
      <c r="D310" s="72">
        <v>86</v>
      </c>
      <c r="E310" s="72">
        <v>192</v>
      </c>
      <c r="F310" s="72">
        <v>2184</v>
      </c>
      <c r="G310" s="72">
        <v>2723</v>
      </c>
      <c r="H310" s="72">
        <v>381</v>
      </c>
      <c r="I310" s="72">
        <v>0</v>
      </c>
      <c r="J310" s="514"/>
      <c r="K310" s="497"/>
      <c r="L310" s="497"/>
      <c r="M310" s="497"/>
    </row>
    <row r="311" spans="1:13" s="22" customFormat="1" ht="25.5">
      <c r="A311" s="375" t="s">
        <v>611</v>
      </c>
      <c r="B311" s="476" t="s">
        <v>196</v>
      </c>
      <c r="C311" s="72">
        <f t="shared" si="76"/>
        <v>5693</v>
      </c>
      <c r="D311" s="72">
        <v>86</v>
      </c>
      <c r="E311" s="358">
        <v>186</v>
      </c>
      <c r="F311" s="72">
        <v>2141</v>
      </c>
      <c r="G311" s="72">
        <v>3046</v>
      </c>
      <c r="H311" s="72">
        <v>234</v>
      </c>
      <c r="I311" s="72">
        <v>0</v>
      </c>
      <c r="J311" s="514"/>
      <c r="K311" s="497"/>
      <c r="L311" s="497"/>
      <c r="M311" s="497"/>
    </row>
    <row r="312" spans="1:13" s="22" customFormat="1">
      <c r="A312" s="502"/>
      <c r="B312" s="366" t="s">
        <v>197</v>
      </c>
      <c r="C312" s="72">
        <f t="shared" si="76"/>
        <v>5693</v>
      </c>
      <c r="D312" s="72">
        <v>86</v>
      </c>
      <c r="E312" s="72">
        <v>186</v>
      </c>
      <c r="F312" s="72">
        <v>2141</v>
      </c>
      <c r="G312" s="72">
        <v>3046</v>
      </c>
      <c r="H312" s="72">
        <v>234</v>
      </c>
      <c r="I312" s="72">
        <v>0</v>
      </c>
      <c r="J312" s="514"/>
      <c r="K312" s="497"/>
      <c r="L312" s="497"/>
      <c r="M312" s="497"/>
    </row>
    <row r="313" spans="1:13" s="117" customFormat="1">
      <c r="A313" s="53" t="s">
        <v>297</v>
      </c>
      <c r="B313" s="165" t="s">
        <v>196</v>
      </c>
      <c r="C313" s="166">
        <f t="shared" si="74"/>
        <v>253</v>
      </c>
      <c r="D313" s="166">
        <f t="shared" ref="D313:I320" si="79">D315</f>
        <v>0</v>
      </c>
      <c r="E313" s="166">
        <f t="shared" si="79"/>
        <v>253</v>
      </c>
      <c r="F313" s="166">
        <f t="shared" si="79"/>
        <v>0</v>
      </c>
      <c r="G313" s="166">
        <f t="shared" si="79"/>
        <v>0</v>
      </c>
      <c r="H313" s="166">
        <f t="shared" si="79"/>
        <v>0</v>
      </c>
      <c r="I313" s="166">
        <f t="shared" si="79"/>
        <v>0</v>
      </c>
      <c r="J313" s="181"/>
      <c r="K313" s="181"/>
      <c r="L313" s="181"/>
      <c r="M313" s="181"/>
    </row>
    <row r="314" spans="1:13" s="117" customFormat="1">
      <c r="A314" s="179" t="s">
        <v>227</v>
      </c>
      <c r="B314" s="168" t="s">
        <v>197</v>
      </c>
      <c r="C314" s="166">
        <f t="shared" si="74"/>
        <v>253</v>
      </c>
      <c r="D314" s="166">
        <f t="shared" si="79"/>
        <v>0</v>
      </c>
      <c r="E314" s="166">
        <f t="shared" si="79"/>
        <v>253</v>
      </c>
      <c r="F314" s="166">
        <f t="shared" si="79"/>
        <v>0</v>
      </c>
      <c r="G314" s="166">
        <f t="shared" si="79"/>
        <v>0</v>
      </c>
      <c r="H314" s="166">
        <f t="shared" si="79"/>
        <v>0</v>
      </c>
      <c r="I314" s="166">
        <f t="shared" si="79"/>
        <v>0</v>
      </c>
      <c r="J314" s="181"/>
      <c r="K314" s="181"/>
      <c r="L314" s="181"/>
      <c r="M314" s="181"/>
    </row>
    <row r="315" spans="1:13">
      <c r="A315" s="21" t="s">
        <v>259</v>
      </c>
      <c r="B315" s="8" t="s">
        <v>196</v>
      </c>
      <c r="C315" s="58">
        <f t="shared" si="74"/>
        <v>253</v>
      </c>
      <c r="D315" s="87">
        <f t="shared" si="79"/>
        <v>0</v>
      </c>
      <c r="E315" s="87">
        <f t="shared" si="79"/>
        <v>253</v>
      </c>
      <c r="F315" s="87">
        <f t="shared" si="79"/>
        <v>0</v>
      </c>
      <c r="G315" s="87">
        <f t="shared" si="79"/>
        <v>0</v>
      </c>
      <c r="H315" s="87">
        <f t="shared" si="79"/>
        <v>0</v>
      </c>
      <c r="I315" s="87">
        <f t="shared" si="79"/>
        <v>0</v>
      </c>
      <c r="J315" s="12"/>
      <c r="K315" s="12"/>
      <c r="L315" s="12"/>
      <c r="M315" s="12"/>
    </row>
    <row r="316" spans="1:13">
      <c r="A316" s="18"/>
      <c r="B316" s="229" t="s">
        <v>197</v>
      </c>
      <c r="C316" s="58">
        <f t="shared" si="74"/>
        <v>253</v>
      </c>
      <c r="D316" s="87">
        <f t="shared" si="79"/>
        <v>0</v>
      </c>
      <c r="E316" s="87">
        <f t="shared" si="79"/>
        <v>253</v>
      </c>
      <c r="F316" s="87">
        <f t="shared" si="79"/>
        <v>0</v>
      </c>
      <c r="G316" s="87">
        <f t="shared" si="79"/>
        <v>0</v>
      </c>
      <c r="H316" s="87">
        <f t="shared" si="79"/>
        <v>0</v>
      </c>
      <c r="I316" s="87">
        <f t="shared" si="79"/>
        <v>0</v>
      </c>
      <c r="J316" s="12"/>
      <c r="K316" s="12"/>
      <c r="L316" s="12"/>
      <c r="M316" s="12"/>
    </row>
    <row r="317" spans="1:13">
      <c r="A317" s="21" t="s">
        <v>232</v>
      </c>
      <c r="B317" s="228" t="s">
        <v>196</v>
      </c>
      <c r="C317" s="58">
        <f t="shared" si="74"/>
        <v>253</v>
      </c>
      <c r="D317" s="87">
        <f t="shared" si="79"/>
        <v>0</v>
      </c>
      <c r="E317" s="87">
        <f t="shared" si="79"/>
        <v>253</v>
      </c>
      <c r="F317" s="87">
        <f t="shared" si="79"/>
        <v>0</v>
      </c>
      <c r="G317" s="87">
        <f t="shared" si="79"/>
        <v>0</v>
      </c>
      <c r="H317" s="87">
        <f t="shared" si="79"/>
        <v>0</v>
      </c>
      <c r="I317" s="87">
        <f t="shared" si="79"/>
        <v>0</v>
      </c>
      <c r="J317" s="12"/>
      <c r="K317" s="12"/>
      <c r="L317" s="12"/>
      <c r="M317" s="12"/>
    </row>
    <row r="318" spans="1:13">
      <c r="A318" s="11"/>
      <c r="B318" s="229" t="s">
        <v>197</v>
      </c>
      <c r="C318" s="58">
        <f t="shared" si="74"/>
        <v>253</v>
      </c>
      <c r="D318" s="87">
        <f t="shared" si="79"/>
        <v>0</v>
      </c>
      <c r="E318" s="87">
        <f t="shared" si="79"/>
        <v>253</v>
      </c>
      <c r="F318" s="87">
        <f t="shared" si="79"/>
        <v>0</v>
      </c>
      <c r="G318" s="87">
        <f t="shared" si="79"/>
        <v>0</v>
      </c>
      <c r="H318" s="87">
        <f t="shared" si="79"/>
        <v>0</v>
      </c>
      <c r="I318" s="87">
        <f t="shared" si="79"/>
        <v>0</v>
      </c>
      <c r="J318" s="12"/>
      <c r="K318" s="12"/>
      <c r="L318" s="12"/>
      <c r="M318" s="12"/>
    </row>
    <row r="319" spans="1:13" s="117" customFormat="1">
      <c r="A319" s="164" t="s">
        <v>226</v>
      </c>
      <c r="B319" s="165" t="s">
        <v>196</v>
      </c>
      <c r="C319" s="166">
        <f t="shared" si="74"/>
        <v>253</v>
      </c>
      <c r="D319" s="166">
        <f>D321</f>
        <v>0</v>
      </c>
      <c r="E319" s="166">
        <f>E321</f>
        <v>253</v>
      </c>
      <c r="F319" s="166">
        <f>F320</f>
        <v>0</v>
      </c>
      <c r="G319" s="166">
        <f t="shared" si="79"/>
        <v>0</v>
      </c>
      <c r="H319" s="166">
        <f t="shared" si="79"/>
        <v>0</v>
      </c>
      <c r="I319" s="166">
        <f t="shared" si="79"/>
        <v>0</v>
      </c>
      <c r="J319" s="181"/>
      <c r="K319" s="181"/>
      <c r="L319" s="181"/>
      <c r="M319" s="181"/>
    </row>
    <row r="320" spans="1:13" s="117" customFormat="1">
      <c r="A320" s="167"/>
      <c r="B320" s="168" t="s">
        <v>197</v>
      </c>
      <c r="C320" s="166">
        <f t="shared" si="74"/>
        <v>253</v>
      </c>
      <c r="D320" s="166">
        <f>D322</f>
        <v>0</v>
      </c>
      <c r="E320" s="166">
        <f>E322</f>
        <v>253</v>
      </c>
      <c r="F320" s="166">
        <f>F322</f>
        <v>0</v>
      </c>
      <c r="G320" s="166">
        <f t="shared" si="79"/>
        <v>0</v>
      </c>
      <c r="H320" s="166">
        <f t="shared" si="79"/>
        <v>0</v>
      </c>
      <c r="I320" s="166">
        <f t="shared" si="79"/>
        <v>0</v>
      </c>
      <c r="J320" s="181"/>
      <c r="K320" s="181"/>
      <c r="L320" s="181"/>
      <c r="M320" s="181"/>
    </row>
    <row r="321" spans="1:13" s="162" customFormat="1">
      <c r="A321" s="258" t="s">
        <v>560</v>
      </c>
      <c r="B321" s="160" t="s">
        <v>196</v>
      </c>
      <c r="C321" s="161">
        <f t="shared" si="74"/>
        <v>253</v>
      </c>
      <c r="D321" s="161">
        <f>D323</f>
        <v>0</v>
      </c>
      <c r="E321" s="161">
        <f t="shared" ref="E321:I322" si="80">E323</f>
        <v>253</v>
      </c>
      <c r="F321" s="161">
        <f t="shared" si="80"/>
        <v>0</v>
      </c>
      <c r="G321" s="161">
        <f t="shared" si="80"/>
        <v>0</v>
      </c>
      <c r="H321" s="161">
        <f t="shared" si="80"/>
        <v>0</v>
      </c>
      <c r="I321" s="161">
        <f t="shared" si="80"/>
        <v>0</v>
      </c>
      <c r="J321" s="196"/>
      <c r="K321" s="196"/>
      <c r="L321" s="196"/>
      <c r="M321" s="196"/>
    </row>
    <row r="322" spans="1:13" s="162" customFormat="1">
      <c r="A322" s="182"/>
      <c r="B322" s="163" t="s">
        <v>197</v>
      </c>
      <c r="C322" s="161">
        <f t="shared" si="74"/>
        <v>253</v>
      </c>
      <c r="D322" s="161">
        <f>D324</f>
        <v>0</v>
      </c>
      <c r="E322" s="161">
        <f t="shared" si="80"/>
        <v>253</v>
      </c>
      <c r="F322" s="161">
        <f t="shared" si="80"/>
        <v>0</v>
      </c>
      <c r="G322" s="161">
        <f t="shared" si="80"/>
        <v>0</v>
      </c>
      <c r="H322" s="161">
        <f t="shared" si="80"/>
        <v>0</v>
      </c>
      <c r="I322" s="161">
        <f t="shared" si="80"/>
        <v>0</v>
      </c>
      <c r="J322" s="196"/>
      <c r="K322" s="196"/>
      <c r="L322" s="196"/>
      <c r="M322" s="196"/>
    </row>
    <row r="323" spans="1:13" s="355" customFormat="1">
      <c r="A323" s="431" t="s">
        <v>561</v>
      </c>
      <c r="B323" s="352" t="s">
        <v>196</v>
      </c>
      <c r="C323" s="353">
        <f>D323+E323+F323+G323+H323+I323</f>
        <v>253</v>
      </c>
      <c r="D323" s="353">
        <v>0</v>
      </c>
      <c r="E323" s="353">
        <v>253</v>
      </c>
      <c r="F323" s="353">
        <v>0</v>
      </c>
      <c r="G323" s="353">
        <v>0</v>
      </c>
      <c r="H323" s="353">
        <v>0</v>
      </c>
      <c r="I323" s="353">
        <v>0</v>
      </c>
      <c r="J323" s="354"/>
      <c r="K323" s="354"/>
      <c r="L323" s="354"/>
      <c r="M323" s="354"/>
    </row>
    <row r="324" spans="1:13" s="126" customFormat="1">
      <c r="A324" s="129"/>
      <c r="B324" s="107" t="s">
        <v>197</v>
      </c>
      <c r="C324" s="104">
        <f>D324+E324+F324+G324+H324+I324</f>
        <v>253</v>
      </c>
      <c r="D324" s="105">
        <v>0</v>
      </c>
      <c r="E324" s="105">
        <v>253</v>
      </c>
      <c r="F324" s="105">
        <v>0</v>
      </c>
      <c r="G324" s="105">
        <v>0</v>
      </c>
      <c r="H324" s="105">
        <v>0</v>
      </c>
      <c r="I324" s="105">
        <v>0</v>
      </c>
      <c r="J324" s="127"/>
      <c r="K324" s="127"/>
      <c r="L324" s="127"/>
      <c r="M324" s="127"/>
    </row>
    <row r="325" spans="1:13">
      <c r="A325" s="637" t="s">
        <v>264</v>
      </c>
      <c r="B325" s="631"/>
      <c r="C325" s="631"/>
      <c r="D325" s="631"/>
      <c r="E325" s="631"/>
      <c r="F325" s="631"/>
      <c r="G325" s="631"/>
      <c r="H325" s="631"/>
      <c r="I325" s="632"/>
      <c r="J325" s="12"/>
      <c r="K325" s="12"/>
      <c r="L325" s="12"/>
      <c r="M325" s="12"/>
    </row>
    <row r="326" spans="1:13" s="89" customFormat="1" ht="15" customHeight="1">
      <c r="A326" s="119" t="s">
        <v>199</v>
      </c>
      <c r="B326" s="27" t="s">
        <v>196</v>
      </c>
      <c r="C326" s="58">
        <f t="shared" ref="C326:C336" si="81">D326+E326+F326+G326+H326+I326</f>
        <v>20</v>
      </c>
      <c r="D326" s="87">
        <f>D328</f>
        <v>20</v>
      </c>
      <c r="E326" s="87">
        <f t="shared" ref="E326:I327" si="82">E328</f>
        <v>0</v>
      </c>
      <c r="F326" s="87">
        <f t="shared" si="82"/>
        <v>0</v>
      </c>
      <c r="G326" s="87">
        <f t="shared" si="82"/>
        <v>0</v>
      </c>
      <c r="H326" s="87">
        <f t="shared" si="82"/>
        <v>0</v>
      </c>
      <c r="I326" s="87">
        <f t="shared" si="82"/>
        <v>0</v>
      </c>
      <c r="J326" s="48"/>
      <c r="K326" s="48"/>
      <c r="L326" s="48"/>
      <c r="M326" s="48"/>
    </row>
    <row r="327" spans="1:13" s="89" customFormat="1">
      <c r="A327" s="24" t="s">
        <v>224</v>
      </c>
      <c r="B327" s="29" t="s">
        <v>197</v>
      </c>
      <c r="C327" s="58">
        <f t="shared" si="81"/>
        <v>20</v>
      </c>
      <c r="D327" s="87">
        <f>D329</f>
        <v>20</v>
      </c>
      <c r="E327" s="87">
        <f t="shared" si="82"/>
        <v>0</v>
      </c>
      <c r="F327" s="87">
        <f t="shared" si="82"/>
        <v>0</v>
      </c>
      <c r="G327" s="87">
        <f t="shared" si="82"/>
        <v>0</v>
      </c>
      <c r="H327" s="87">
        <f t="shared" si="82"/>
        <v>0</v>
      </c>
      <c r="I327" s="87">
        <f t="shared" si="82"/>
        <v>0</v>
      </c>
      <c r="J327" s="48"/>
      <c r="K327" s="48"/>
      <c r="L327" s="48"/>
      <c r="M327" s="48"/>
    </row>
    <row r="328" spans="1:13" s="210" customFormat="1">
      <c r="A328" s="53" t="s">
        <v>222</v>
      </c>
      <c r="B328" s="165" t="s">
        <v>196</v>
      </c>
      <c r="C328" s="166">
        <f t="shared" si="81"/>
        <v>20</v>
      </c>
      <c r="D328" s="166">
        <f t="shared" ref="D328:I333" si="83">D330</f>
        <v>20</v>
      </c>
      <c r="E328" s="166">
        <f t="shared" si="83"/>
        <v>0</v>
      </c>
      <c r="F328" s="166">
        <f t="shared" si="83"/>
        <v>0</v>
      </c>
      <c r="G328" s="166">
        <f t="shared" si="83"/>
        <v>0</v>
      </c>
      <c r="H328" s="166">
        <f t="shared" si="83"/>
        <v>0</v>
      </c>
      <c r="I328" s="166">
        <f t="shared" si="83"/>
        <v>0</v>
      </c>
      <c r="J328" s="224"/>
      <c r="K328" s="224"/>
      <c r="L328" s="224"/>
      <c r="M328" s="224"/>
    </row>
    <row r="329" spans="1:13" s="210" customFormat="1">
      <c r="A329" s="179" t="s">
        <v>227</v>
      </c>
      <c r="B329" s="168" t="s">
        <v>197</v>
      </c>
      <c r="C329" s="166">
        <f t="shared" si="81"/>
        <v>20</v>
      </c>
      <c r="D329" s="166">
        <f t="shared" si="83"/>
        <v>20</v>
      </c>
      <c r="E329" s="166">
        <f t="shared" si="83"/>
        <v>0</v>
      </c>
      <c r="F329" s="166">
        <f t="shared" si="83"/>
        <v>0</v>
      </c>
      <c r="G329" s="166">
        <f t="shared" si="83"/>
        <v>0</v>
      </c>
      <c r="H329" s="166">
        <f t="shared" si="83"/>
        <v>0</v>
      </c>
      <c r="I329" s="166">
        <f t="shared" si="83"/>
        <v>0</v>
      </c>
      <c r="J329" s="224"/>
      <c r="K329" s="224"/>
      <c r="L329" s="224"/>
      <c r="M329" s="224"/>
    </row>
    <row r="330" spans="1:13" s="89" customFormat="1">
      <c r="A330" s="21" t="s">
        <v>259</v>
      </c>
      <c r="B330" s="8" t="s">
        <v>196</v>
      </c>
      <c r="C330" s="58">
        <f t="shared" si="81"/>
        <v>20</v>
      </c>
      <c r="D330" s="87">
        <f t="shared" si="83"/>
        <v>20</v>
      </c>
      <c r="E330" s="87">
        <f t="shared" si="83"/>
        <v>0</v>
      </c>
      <c r="F330" s="87">
        <f t="shared" si="83"/>
        <v>0</v>
      </c>
      <c r="G330" s="87">
        <f t="shared" si="83"/>
        <v>0</v>
      </c>
      <c r="H330" s="87">
        <f t="shared" si="83"/>
        <v>0</v>
      </c>
      <c r="I330" s="87">
        <f t="shared" si="83"/>
        <v>0</v>
      </c>
      <c r="J330" s="48"/>
      <c r="K330" s="48"/>
      <c r="L330" s="48"/>
      <c r="M330" s="48"/>
    </row>
    <row r="331" spans="1:13" s="89" customFormat="1">
      <c r="A331" s="18"/>
      <c r="B331" s="229" t="s">
        <v>197</v>
      </c>
      <c r="C331" s="58">
        <f t="shared" si="81"/>
        <v>20</v>
      </c>
      <c r="D331" s="87">
        <f t="shared" si="83"/>
        <v>20</v>
      </c>
      <c r="E331" s="87">
        <f t="shared" si="83"/>
        <v>0</v>
      </c>
      <c r="F331" s="87">
        <f t="shared" si="83"/>
        <v>0</v>
      </c>
      <c r="G331" s="87">
        <f t="shared" si="83"/>
        <v>0</v>
      </c>
      <c r="H331" s="87">
        <f t="shared" si="83"/>
        <v>0</v>
      </c>
      <c r="I331" s="87">
        <f t="shared" si="83"/>
        <v>0</v>
      </c>
      <c r="J331" s="48"/>
      <c r="K331" s="48"/>
      <c r="L331" s="48"/>
      <c r="M331" s="48"/>
    </row>
    <row r="332" spans="1:13" s="89" customFormat="1">
      <c r="A332" s="21" t="s">
        <v>232</v>
      </c>
      <c r="B332" s="228" t="s">
        <v>196</v>
      </c>
      <c r="C332" s="58">
        <f t="shared" si="81"/>
        <v>20</v>
      </c>
      <c r="D332" s="87">
        <f t="shared" si="83"/>
        <v>20</v>
      </c>
      <c r="E332" s="87">
        <f t="shared" si="83"/>
        <v>0</v>
      </c>
      <c r="F332" s="87">
        <f t="shared" si="83"/>
        <v>0</v>
      </c>
      <c r="G332" s="87">
        <f t="shared" si="83"/>
        <v>0</v>
      </c>
      <c r="H332" s="87">
        <f t="shared" si="83"/>
        <v>0</v>
      </c>
      <c r="I332" s="87">
        <f t="shared" si="83"/>
        <v>0</v>
      </c>
      <c r="J332" s="48"/>
      <c r="K332" s="48"/>
      <c r="L332" s="48"/>
      <c r="M332" s="48"/>
    </row>
    <row r="333" spans="1:13" s="89" customFormat="1">
      <c r="A333" s="11"/>
      <c r="B333" s="229" t="s">
        <v>197</v>
      </c>
      <c r="C333" s="58">
        <f t="shared" si="81"/>
        <v>20</v>
      </c>
      <c r="D333" s="87">
        <f t="shared" si="83"/>
        <v>20</v>
      </c>
      <c r="E333" s="87">
        <f t="shared" si="83"/>
        <v>0</v>
      </c>
      <c r="F333" s="87">
        <f t="shared" si="83"/>
        <v>0</v>
      </c>
      <c r="G333" s="87">
        <f t="shared" si="83"/>
        <v>0</v>
      </c>
      <c r="H333" s="87">
        <f t="shared" si="83"/>
        <v>0</v>
      </c>
      <c r="I333" s="87">
        <f t="shared" si="83"/>
        <v>0</v>
      </c>
      <c r="J333" s="48"/>
      <c r="K333" s="48"/>
      <c r="L333" s="48"/>
      <c r="M333" s="48"/>
    </row>
    <row r="334" spans="1:13" s="210" customFormat="1">
      <c r="A334" s="164" t="s">
        <v>226</v>
      </c>
      <c r="B334" s="165" t="s">
        <v>196</v>
      </c>
      <c r="C334" s="166">
        <f t="shared" si="81"/>
        <v>20</v>
      </c>
      <c r="D334" s="166">
        <f t="shared" ref="D334:I334" si="84">D336+D340</f>
        <v>20</v>
      </c>
      <c r="E334" s="166">
        <f t="shared" si="84"/>
        <v>0</v>
      </c>
      <c r="F334" s="166">
        <f t="shared" si="84"/>
        <v>0</v>
      </c>
      <c r="G334" s="166">
        <f t="shared" si="84"/>
        <v>0</v>
      </c>
      <c r="H334" s="166">
        <f t="shared" si="84"/>
        <v>0</v>
      </c>
      <c r="I334" s="166">
        <f t="shared" si="84"/>
        <v>0</v>
      </c>
      <c r="J334" s="224"/>
      <c r="K334" s="224"/>
      <c r="L334" s="224"/>
      <c r="M334" s="224"/>
    </row>
    <row r="335" spans="1:13" s="210" customFormat="1">
      <c r="A335" s="167"/>
      <c r="B335" s="168" t="s">
        <v>197</v>
      </c>
      <c r="C335" s="166">
        <f t="shared" si="81"/>
        <v>20</v>
      </c>
      <c r="D335" s="166">
        <f>D337</f>
        <v>20</v>
      </c>
      <c r="E335" s="166">
        <f>E337+E341</f>
        <v>0</v>
      </c>
      <c r="F335" s="166">
        <f>F337+F341</f>
        <v>0</v>
      </c>
      <c r="G335" s="166">
        <f>G337+G341</f>
        <v>0</v>
      </c>
      <c r="H335" s="166">
        <f>H337+H341</f>
        <v>0</v>
      </c>
      <c r="I335" s="166">
        <f>I337+I341</f>
        <v>0</v>
      </c>
      <c r="J335" s="224"/>
      <c r="K335" s="224"/>
      <c r="L335" s="224"/>
      <c r="M335" s="224"/>
    </row>
    <row r="336" spans="1:13" s="265" customFormat="1">
      <c r="A336" s="164" t="s">
        <v>167</v>
      </c>
      <c r="B336" s="165" t="s">
        <v>196</v>
      </c>
      <c r="C336" s="166">
        <f t="shared" si="81"/>
        <v>20</v>
      </c>
      <c r="D336" s="166">
        <f>D338</f>
        <v>20</v>
      </c>
      <c r="E336" s="166">
        <f t="shared" ref="E336:I337" si="85">E338</f>
        <v>0</v>
      </c>
      <c r="F336" s="166">
        <f t="shared" si="85"/>
        <v>0</v>
      </c>
      <c r="G336" s="166">
        <f t="shared" si="85"/>
        <v>0</v>
      </c>
      <c r="H336" s="166">
        <f t="shared" si="85"/>
        <v>0</v>
      </c>
      <c r="I336" s="166">
        <f t="shared" si="85"/>
        <v>0</v>
      </c>
      <c r="J336" s="264"/>
      <c r="K336" s="264"/>
      <c r="L336" s="264"/>
      <c r="M336" s="264"/>
    </row>
    <row r="337" spans="1:13" s="265" customFormat="1">
      <c r="A337" s="167"/>
      <c r="B337" s="168" t="s">
        <v>197</v>
      </c>
      <c r="C337" s="166">
        <f>C339</f>
        <v>20</v>
      </c>
      <c r="D337" s="166">
        <f>D339</f>
        <v>20</v>
      </c>
      <c r="E337" s="166">
        <f t="shared" si="85"/>
        <v>0</v>
      </c>
      <c r="F337" s="166">
        <f t="shared" si="85"/>
        <v>0</v>
      </c>
      <c r="G337" s="166">
        <f t="shared" si="85"/>
        <v>0</v>
      </c>
      <c r="H337" s="166">
        <f t="shared" si="85"/>
        <v>0</v>
      </c>
      <c r="I337" s="166">
        <f t="shared" si="85"/>
        <v>0</v>
      </c>
      <c r="J337" s="264"/>
      <c r="K337" s="264"/>
      <c r="L337" s="264"/>
      <c r="M337" s="264"/>
    </row>
    <row r="338" spans="1:13" s="365" customFormat="1">
      <c r="A338" s="375" t="s">
        <v>168</v>
      </c>
      <c r="B338" s="364" t="s">
        <v>196</v>
      </c>
      <c r="C338" s="358">
        <f>D338+E338+F338+G338+H338+I338</f>
        <v>20</v>
      </c>
      <c r="D338" s="358">
        <f t="shared" ref="D338:I338" si="86">D339</f>
        <v>20</v>
      </c>
      <c r="E338" s="358">
        <f t="shared" si="86"/>
        <v>0</v>
      </c>
      <c r="F338" s="358">
        <f t="shared" si="86"/>
        <v>0</v>
      </c>
      <c r="G338" s="358">
        <f t="shared" si="86"/>
        <v>0</v>
      </c>
      <c r="H338" s="358">
        <f t="shared" si="86"/>
        <v>0</v>
      </c>
      <c r="I338" s="358">
        <f t="shared" si="86"/>
        <v>0</v>
      </c>
      <c r="J338" s="462" t="s">
        <v>512</v>
      </c>
      <c r="K338" s="462"/>
      <c r="L338" s="462"/>
      <c r="M338" s="462"/>
    </row>
    <row r="339" spans="1:13" s="214" customFormat="1">
      <c r="A339" s="69"/>
      <c r="B339" s="70" t="s">
        <v>197</v>
      </c>
      <c r="C339" s="72">
        <f>D339+E339+F339+G339+H339+I339</f>
        <v>20</v>
      </c>
      <c r="D339" s="72">
        <v>20</v>
      </c>
      <c r="E339" s="72">
        <v>0</v>
      </c>
      <c r="F339" s="72">
        <v>0</v>
      </c>
      <c r="G339" s="72">
        <v>0</v>
      </c>
      <c r="H339" s="72">
        <v>0</v>
      </c>
      <c r="I339" s="72">
        <v>0</v>
      </c>
      <c r="J339" s="266"/>
      <c r="K339" s="266"/>
      <c r="L339" s="266"/>
      <c r="M339" s="266"/>
    </row>
    <row r="340" spans="1:13" hidden="1">
      <c r="A340" s="636" t="s">
        <v>261</v>
      </c>
      <c r="B340" s="589"/>
      <c r="C340" s="589"/>
      <c r="D340" s="589"/>
      <c r="E340" s="589"/>
      <c r="F340" s="589"/>
      <c r="G340" s="589"/>
      <c r="H340" s="589"/>
      <c r="I340" s="613"/>
      <c r="J340" s="12"/>
      <c r="K340" s="12"/>
      <c r="L340" s="12"/>
      <c r="M340" s="12"/>
    </row>
    <row r="341" spans="1:13" hidden="1">
      <c r="A341" s="119" t="s">
        <v>199</v>
      </c>
      <c r="B341" s="27" t="s">
        <v>196</v>
      </c>
      <c r="C341" s="58">
        <f t="shared" ref="C341:C354" si="87">D341+E341+F341+G341+H341+I341</f>
        <v>9</v>
      </c>
      <c r="D341" s="87">
        <f>D343</f>
        <v>9</v>
      </c>
      <c r="E341" s="87">
        <f t="shared" ref="E341:I342" si="88">E343</f>
        <v>0</v>
      </c>
      <c r="F341" s="87">
        <f t="shared" si="88"/>
        <v>0</v>
      </c>
      <c r="G341" s="87">
        <f t="shared" si="88"/>
        <v>0</v>
      </c>
      <c r="H341" s="87">
        <f t="shared" si="88"/>
        <v>0</v>
      </c>
      <c r="I341" s="87">
        <f t="shared" si="88"/>
        <v>0</v>
      </c>
      <c r="J341" s="12"/>
      <c r="K341" s="12"/>
      <c r="L341" s="12"/>
      <c r="M341" s="12"/>
    </row>
    <row r="342" spans="1:13" hidden="1">
      <c r="A342" s="24" t="s">
        <v>224</v>
      </c>
      <c r="B342" s="29" t="s">
        <v>197</v>
      </c>
      <c r="C342" s="58">
        <f t="shared" si="87"/>
        <v>109565.5</v>
      </c>
      <c r="D342" s="87">
        <f>D344</f>
        <v>22.060000000000002</v>
      </c>
      <c r="E342" s="87">
        <f t="shared" si="88"/>
        <v>9238</v>
      </c>
      <c r="F342" s="87">
        <f t="shared" si="88"/>
        <v>50622.44</v>
      </c>
      <c r="G342" s="87">
        <f t="shared" si="88"/>
        <v>24735</v>
      </c>
      <c r="H342" s="87">
        <f t="shared" si="88"/>
        <v>24948</v>
      </c>
      <c r="I342" s="87">
        <f t="shared" si="88"/>
        <v>0</v>
      </c>
      <c r="J342" s="12"/>
      <c r="K342" s="12"/>
      <c r="L342" s="12"/>
      <c r="M342" s="12"/>
    </row>
    <row r="343" spans="1:13" s="117" customFormat="1" hidden="1">
      <c r="A343" s="53" t="s">
        <v>222</v>
      </c>
      <c r="B343" s="165" t="s">
        <v>196</v>
      </c>
      <c r="C343" s="166">
        <f t="shared" si="87"/>
        <v>9</v>
      </c>
      <c r="D343" s="166">
        <f t="shared" ref="D343:I348" si="89">D345</f>
        <v>9</v>
      </c>
      <c r="E343" s="166">
        <f t="shared" si="89"/>
        <v>0</v>
      </c>
      <c r="F343" s="166">
        <f t="shared" si="89"/>
        <v>0</v>
      </c>
      <c r="G343" s="166">
        <f t="shared" si="89"/>
        <v>0</v>
      </c>
      <c r="H343" s="166">
        <f t="shared" si="89"/>
        <v>0</v>
      </c>
      <c r="I343" s="166">
        <f t="shared" si="89"/>
        <v>0</v>
      </c>
      <c r="J343" s="181"/>
      <c r="K343" s="181"/>
      <c r="L343" s="181"/>
      <c r="M343" s="181"/>
    </row>
    <row r="344" spans="1:13" s="117" customFormat="1" hidden="1">
      <c r="A344" s="179" t="s">
        <v>227</v>
      </c>
      <c r="B344" s="168" t="s">
        <v>197</v>
      </c>
      <c r="C344" s="166">
        <f t="shared" si="87"/>
        <v>109565.5</v>
      </c>
      <c r="D344" s="166">
        <f t="shared" si="89"/>
        <v>22.060000000000002</v>
      </c>
      <c r="E344" s="166">
        <f t="shared" si="89"/>
        <v>9238</v>
      </c>
      <c r="F344" s="166">
        <f t="shared" si="89"/>
        <v>50622.44</v>
      </c>
      <c r="G344" s="166">
        <f t="shared" si="89"/>
        <v>24735</v>
      </c>
      <c r="H344" s="166">
        <f t="shared" si="89"/>
        <v>24948</v>
      </c>
      <c r="I344" s="166">
        <f t="shared" si="89"/>
        <v>0</v>
      </c>
      <c r="J344" s="181"/>
      <c r="K344" s="181"/>
      <c r="L344" s="181"/>
      <c r="M344" s="181"/>
    </row>
    <row r="345" spans="1:13" hidden="1">
      <c r="A345" s="21" t="s">
        <v>259</v>
      </c>
      <c r="B345" s="8" t="s">
        <v>196</v>
      </c>
      <c r="C345" s="58">
        <f t="shared" si="87"/>
        <v>9</v>
      </c>
      <c r="D345" s="87">
        <f t="shared" si="89"/>
        <v>9</v>
      </c>
      <c r="E345" s="87">
        <f t="shared" si="89"/>
        <v>0</v>
      </c>
      <c r="F345" s="87">
        <f t="shared" si="89"/>
        <v>0</v>
      </c>
      <c r="G345" s="87">
        <f t="shared" si="89"/>
        <v>0</v>
      </c>
      <c r="H345" s="87">
        <f t="shared" si="89"/>
        <v>0</v>
      </c>
      <c r="I345" s="87">
        <f t="shared" si="89"/>
        <v>0</v>
      </c>
      <c r="J345" s="12"/>
      <c r="K345" s="12"/>
      <c r="L345" s="12"/>
      <c r="M345" s="12"/>
    </row>
    <row r="346" spans="1:13" hidden="1">
      <c r="A346" s="18"/>
      <c r="B346" s="229" t="s">
        <v>197</v>
      </c>
      <c r="C346" s="58">
        <f t="shared" si="87"/>
        <v>109565.5</v>
      </c>
      <c r="D346" s="87">
        <f t="shared" si="89"/>
        <v>22.060000000000002</v>
      </c>
      <c r="E346" s="87">
        <f t="shared" si="89"/>
        <v>9238</v>
      </c>
      <c r="F346" s="87">
        <f t="shared" si="89"/>
        <v>50622.44</v>
      </c>
      <c r="G346" s="87">
        <f t="shared" si="89"/>
        <v>24735</v>
      </c>
      <c r="H346" s="87">
        <f t="shared" si="89"/>
        <v>24948</v>
      </c>
      <c r="I346" s="87">
        <f t="shared" si="89"/>
        <v>0</v>
      </c>
      <c r="J346" s="12"/>
      <c r="K346" s="12"/>
      <c r="L346" s="12"/>
      <c r="M346" s="12"/>
    </row>
    <row r="347" spans="1:13" hidden="1">
      <c r="A347" s="21" t="s">
        <v>232</v>
      </c>
      <c r="B347" s="228" t="s">
        <v>196</v>
      </c>
      <c r="C347" s="58">
        <f t="shared" si="87"/>
        <v>9</v>
      </c>
      <c r="D347" s="87">
        <f t="shared" si="89"/>
        <v>9</v>
      </c>
      <c r="E347" s="87">
        <f t="shared" si="89"/>
        <v>0</v>
      </c>
      <c r="F347" s="87">
        <f t="shared" si="89"/>
        <v>0</v>
      </c>
      <c r="G347" s="87">
        <f t="shared" si="89"/>
        <v>0</v>
      </c>
      <c r="H347" s="87">
        <f t="shared" si="89"/>
        <v>0</v>
      </c>
      <c r="I347" s="87">
        <f t="shared" si="89"/>
        <v>0</v>
      </c>
      <c r="J347" s="12"/>
      <c r="K347" s="12"/>
      <c r="L347" s="12"/>
      <c r="M347" s="12"/>
    </row>
    <row r="348" spans="1:13" hidden="1">
      <c r="A348" s="11"/>
      <c r="B348" s="229" t="s">
        <v>197</v>
      </c>
      <c r="C348" s="58">
        <f t="shared" si="87"/>
        <v>109565.5</v>
      </c>
      <c r="D348" s="87">
        <f t="shared" si="89"/>
        <v>22.060000000000002</v>
      </c>
      <c r="E348" s="87">
        <f t="shared" si="89"/>
        <v>9238</v>
      </c>
      <c r="F348" s="87">
        <f t="shared" si="89"/>
        <v>50622.44</v>
      </c>
      <c r="G348" s="87">
        <f t="shared" si="89"/>
        <v>24735</v>
      </c>
      <c r="H348" s="87">
        <f t="shared" si="89"/>
        <v>24948</v>
      </c>
      <c r="I348" s="87">
        <f t="shared" si="89"/>
        <v>0</v>
      </c>
      <c r="J348" s="12"/>
      <c r="K348" s="12"/>
      <c r="L348" s="12"/>
      <c r="M348" s="12"/>
    </row>
    <row r="349" spans="1:13" s="117" customFormat="1" hidden="1">
      <c r="A349" s="164" t="s">
        <v>226</v>
      </c>
      <c r="B349" s="165" t="s">
        <v>196</v>
      </c>
      <c r="C349" s="166">
        <f t="shared" si="87"/>
        <v>9</v>
      </c>
      <c r="D349" s="166">
        <f t="shared" ref="D349:I350" si="90">D351+D355</f>
        <v>9</v>
      </c>
      <c r="E349" s="166">
        <f t="shared" si="90"/>
        <v>0</v>
      </c>
      <c r="F349" s="166">
        <f t="shared" si="90"/>
        <v>0</v>
      </c>
      <c r="G349" s="166">
        <f t="shared" si="90"/>
        <v>0</v>
      </c>
      <c r="H349" s="166">
        <f t="shared" si="90"/>
        <v>0</v>
      </c>
      <c r="I349" s="166">
        <f t="shared" si="90"/>
        <v>0</v>
      </c>
      <c r="J349" s="181"/>
      <c r="K349" s="181"/>
      <c r="L349" s="181"/>
      <c r="M349" s="181"/>
    </row>
    <row r="350" spans="1:13" s="117" customFormat="1" hidden="1">
      <c r="A350" s="167"/>
      <c r="B350" s="168" t="s">
        <v>197</v>
      </c>
      <c r="C350" s="166">
        <f t="shared" si="87"/>
        <v>109565.5</v>
      </c>
      <c r="D350" s="166">
        <f t="shared" si="90"/>
        <v>22.060000000000002</v>
      </c>
      <c r="E350" s="166">
        <f t="shared" si="90"/>
        <v>9238</v>
      </c>
      <c r="F350" s="166">
        <f t="shared" si="90"/>
        <v>50622.44</v>
      </c>
      <c r="G350" s="166">
        <f t="shared" si="90"/>
        <v>24735</v>
      </c>
      <c r="H350" s="166">
        <f t="shared" si="90"/>
        <v>24948</v>
      </c>
      <c r="I350" s="166">
        <f t="shared" si="90"/>
        <v>0</v>
      </c>
      <c r="J350" s="181"/>
      <c r="K350" s="181"/>
      <c r="L350" s="181"/>
      <c r="M350" s="181"/>
    </row>
    <row r="351" spans="1:13" s="162" customFormat="1" ht="25.5" hidden="1">
      <c r="A351" s="195" t="s">
        <v>294</v>
      </c>
      <c r="B351" s="160" t="s">
        <v>196</v>
      </c>
      <c r="C351" s="161">
        <f t="shared" si="87"/>
        <v>9</v>
      </c>
      <c r="D351" s="161">
        <f>D353</f>
        <v>9</v>
      </c>
      <c r="E351" s="161">
        <f t="shared" ref="E351:I352" si="91">E353</f>
        <v>0</v>
      </c>
      <c r="F351" s="161">
        <f t="shared" si="91"/>
        <v>0</v>
      </c>
      <c r="G351" s="161">
        <f t="shared" si="91"/>
        <v>0</v>
      </c>
      <c r="H351" s="161">
        <f t="shared" si="91"/>
        <v>0</v>
      </c>
      <c r="I351" s="161">
        <f t="shared" si="91"/>
        <v>0</v>
      </c>
      <c r="J351" s="196"/>
      <c r="K351" s="196"/>
      <c r="L351" s="196"/>
      <c r="M351" s="196"/>
    </row>
    <row r="352" spans="1:13" s="162" customFormat="1" hidden="1">
      <c r="A352" s="182"/>
      <c r="B352" s="163" t="s">
        <v>197</v>
      </c>
      <c r="C352" s="161">
        <f t="shared" si="87"/>
        <v>9</v>
      </c>
      <c r="D352" s="161">
        <f>D354</f>
        <v>9</v>
      </c>
      <c r="E352" s="161">
        <f t="shared" si="91"/>
        <v>0</v>
      </c>
      <c r="F352" s="161">
        <f t="shared" si="91"/>
        <v>0</v>
      </c>
      <c r="G352" s="161">
        <f t="shared" si="91"/>
        <v>0</v>
      </c>
      <c r="H352" s="161">
        <f t="shared" si="91"/>
        <v>0</v>
      </c>
      <c r="I352" s="161">
        <f t="shared" si="91"/>
        <v>0</v>
      </c>
      <c r="J352" s="196"/>
      <c r="K352" s="196"/>
      <c r="L352" s="196"/>
      <c r="M352" s="196"/>
    </row>
    <row r="353" spans="1:14" s="126" customFormat="1" ht="25.5" hidden="1">
      <c r="A353" s="346" t="s">
        <v>307</v>
      </c>
      <c r="B353" s="103" t="s">
        <v>196</v>
      </c>
      <c r="C353" s="104">
        <f t="shared" si="87"/>
        <v>9</v>
      </c>
      <c r="D353" s="105">
        <v>9</v>
      </c>
      <c r="E353" s="105">
        <v>0</v>
      </c>
      <c r="F353" s="105">
        <v>0</v>
      </c>
      <c r="G353" s="105">
        <v>0</v>
      </c>
      <c r="H353" s="105">
        <v>0</v>
      </c>
      <c r="I353" s="105">
        <v>0</v>
      </c>
      <c r="J353" s="127"/>
      <c r="K353" s="127"/>
      <c r="L353" s="127"/>
      <c r="M353" s="127"/>
    </row>
    <row r="354" spans="1:14" s="126" customFormat="1" hidden="1">
      <c r="A354" s="129"/>
      <c r="B354" s="107" t="s">
        <v>197</v>
      </c>
      <c r="C354" s="104">
        <f t="shared" si="87"/>
        <v>9</v>
      </c>
      <c r="D354" s="105">
        <v>9</v>
      </c>
      <c r="E354" s="105">
        <v>0</v>
      </c>
      <c r="F354" s="105">
        <v>0</v>
      </c>
      <c r="G354" s="105">
        <v>0</v>
      </c>
      <c r="H354" s="105">
        <v>0</v>
      </c>
      <c r="I354" s="105">
        <v>0</v>
      </c>
      <c r="J354" s="127"/>
      <c r="K354" s="127"/>
      <c r="L354" s="127"/>
      <c r="M354" s="127"/>
    </row>
    <row r="355" spans="1:14">
      <c r="A355" s="588" t="s">
        <v>268</v>
      </c>
      <c r="B355" s="589"/>
      <c r="C355" s="589"/>
      <c r="D355" s="589"/>
      <c r="E355" s="589"/>
      <c r="F355" s="589"/>
      <c r="G355" s="589"/>
      <c r="H355" s="589"/>
      <c r="I355" s="613"/>
    </row>
    <row r="356" spans="1:14">
      <c r="A356" s="34" t="s">
        <v>199</v>
      </c>
      <c r="B356" s="39" t="s">
        <v>196</v>
      </c>
      <c r="C356" s="87">
        <f t="shared" ref="C356:C371" si="92">D356+E356+F356+G356+H356+I356</f>
        <v>109556.5</v>
      </c>
      <c r="D356" s="87">
        <f t="shared" ref="D356:I357" si="93">D358</f>
        <v>13.06</v>
      </c>
      <c r="E356" s="87">
        <f t="shared" si="93"/>
        <v>9238</v>
      </c>
      <c r="F356" s="87">
        <f t="shared" si="93"/>
        <v>50622.44</v>
      </c>
      <c r="G356" s="87">
        <f t="shared" si="93"/>
        <v>24735</v>
      </c>
      <c r="H356" s="87">
        <f t="shared" si="93"/>
        <v>24948</v>
      </c>
      <c r="I356" s="87">
        <f t="shared" si="93"/>
        <v>0</v>
      </c>
    </row>
    <row r="357" spans="1:14">
      <c r="A357" s="24" t="s">
        <v>224</v>
      </c>
      <c r="B357" s="45" t="s">
        <v>197</v>
      </c>
      <c r="C357" s="87">
        <f t="shared" si="92"/>
        <v>109556.5</v>
      </c>
      <c r="D357" s="87">
        <f t="shared" si="93"/>
        <v>13.06</v>
      </c>
      <c r="E357" s="87">
        <f t="shared" si="93"/>
        <v>8200</v>
      </c>
      <c r="F357" s="87">
        <f t="shared" si="93"/>
        <v>51660.44</v>
      </c>
      <c r="G357" s="87">
        <f t="shared" si="93"/>
        <v>24735</v>
      </c>
      <c r="H357" s="87">
        <f t="shared" si="93"/>
        <v>24948</v>
      </c>
      <c r="I357" s="87">
        <f t="shared" si="93"/>
        <v>0</v>
      </c>
    </row>
    <row r="358" spans="1:14">
      <c r="A358" s="306" t="s">
        <v>222</v>
      </c>
      <c r="B358" s="303" t="s">
        <v>196</v>
      </c>
      <c r="C358" s="304">
        <f t="shared" si="92"/>
        <v>109556.5</v>
      </c>
      <c r="D358" s="304">
        <f t="shared" ref="D358:I359" si="94">D360+D364</f>
        <v>13.06</v>
      </c>
      <c r="E358" s="304">
        <f t="shared" si="94"/>
        <v>9238</v>
      </c>
      <c r="F358" s="304">
        <f t="shared" si="94"/>
        <v>50622.44</v>
      </c>
      <c r="G358" s="304">
        <f t="shared" si="94"/>
        <v>24735</v>
      </c>
      <c r="H358" s="304">
        <f t="shared" si="94"/>
        <v>24948</v>
      </c>
      <c r="I358" s="304">
        <f t="shared" si="94"/>
        <v>0</v>
      </c>
    </row>
    <row r="359" spans="1:14">
      <c r="A359" s="307" t="s">
        <v>227</v>
      </c>
      <c r="B359" s="305" t="s">
        <v>197</v>
      </c>
      <c r="C359" s="304">
        <f t="shared" si="92"/>
        <v>109556.5</v>
      </c>
      <c r="D359" s="304">
        <f t="shared" si="94"/>
        <v>13.06</v>
      </c>
      <c r="E359" s="304">
        <f t="shared" si="94"/>
        <v>8200</v>
      </c>
      <c r="F359" s="304">
        <f t="shared" si="94"/>
        <v>51660.44</v>
      </c>
      <c r="G359" s="304">
        <f t="shared" si="94"/>
        <v>24735</v>
      </c>
      <c r="H359" s="304">
        <f t="shared" si="94"/>
        <v>24948</v>
      </c>
      <c r="I359" s="304">
        <f t="shared" si="94"/>
        <v>0</v>
      </c>
    </row>
    <row r="360" spans="1:14" s="22" customFormat="1" ht="25.5">
      <c r="A360" s="468" t="s">
        <v>154</v>
      </c>
      <c r="B360" s="505" t="s">
        <v>196</v>
      </c>
      <c r="C360" s="72">
        <f>D360+E360+F360+G360+H360+I360</f>
        <v>99818</v>
      </c>
      <c r="D360" s="72">
        <f t="shared" ref="D360:I361" si="95">D362</f>
        <v>0</v>
      </c>
      <c r="E360" s="72">
        <f t="shared" si="95"/>
        <v>1000</v>
      </c>
      <c r="F360" s="72">
        <f t="shared" si="95"/>
        <v>49135</v>
      </c>
      <c r="G360" s="72">
        <f t="shared" si="95"/>
        <v>24735</v>
      </c>
      <c r="H360" s="72">
        <f t="shared" si="95"/>
        <v>24948</v>
      </c>
      <c r="I360" s="72">
        <f t="shared" si="95"/>
        <v>0</v>
      </c>
      <c r="N360" s="509"/>
    </row>
    <row r="361" spans="1:14" s="22" customFormat="1">
      <c r="A361" s="79"/>
      <c r="B361" s="506" t="s">
        <v>197</v>
      </c>
      <c r="C361" s="72">
        <f>D361+E361+F361+G361+H361+I361</f>
        <v>99818</v>
      </c>
      <c r="D361" s="72">
        <f t="shared" si="95"/>
        <v>0</v>
      </c>
      <c r="E361" s="72">
        <f t="shared" si="95"/>
        <v>1000</v>
      </c>
      <c r="F361" s="72">
        <f t="shared" si="95"/>
        <v>49135</v>
      </c>
      <c r="G361" s="72">
        <f t="shared" si="95"/>
        <v>24735</v>
      </c>
      <c r="H361" s="72">
        <f t="shared" si="95"/>
        <v>24948</v>
      </c>
      <c r="I361" s="72">
        <f t="shared" si="95"/>
        <v>0</v>
      </c>
    </row>
    <row r="362" spans="1:14" s="513" customFormat="1" ht="38.25">
      <c r="A362" s="510" t="s">
        <v>610</v>
      </c>
      <c r="B362" s="511" t="s">
        <v>196</v>
      </c>
      <c r="C362" s="512">
        <f>D362+E362+F362+G362+H362+I362</f>
        <v>99818</v>
      </c>
      <c r="D362" s="512">
        <v>0</v>
      </c>
      <c r="E362" s="512">
        <v>1000</v>
      </c>
      <c r="F362" s="512">
        <v>49135</v>
      </c>
      <c r="G362" s="512">
        <v>24735</v>
      </c>
      <c r="H362" s="512">
        <v>24948</v>
      </c>
      <c r="I362" s="512">
        <v>0</v>
      </c>
    </row>
    <row r="363" spans="1:14" s="22" customFormat="1">
      <c r="A363" s="507"/>
      <c r="B363" s="508" t="s">
        <v>197</v>
      </c>
      <c r="C363" s="72">
        <f>D363+E363+F363+G363+H363+I363</f>
        <v>99818</v>
      </c>
      <c r="D363" s="72">
        <v>0</v>
      </c>
      <c r="E363" s="72">
        <v>1000</v>
      </c>
      <c r="F363" s="72">
        <v>49135</v>
      </c>
      <c r="G363" s="72">
        <v>24735</v>
      </c>
      <c r="H363" s="72">
        <v>24948</v>
      </c>
      <c r="I363" s="72">
        <v>0</v>
      </c>
    </row>
    <row r="364" spans="1:14">
      <c r="A364" s="21" t="s">
        <v>259</v>
      </c>
      <c r="B364" s="90" t="s">
        <v>196</v>
      </c>
      <c r="C364" s="87">
        <f t="shared" si="92"/>
        <v>9738.5</v>
      </c>
      <c r="D364" s="87">
        <f>D368</f>
        <v>13.06</v>
      </c>
      <c r="E364" s="87">
        <f t="shared" ref="E364:I365" si="96">E368</f>
        <v>8238</v>
      </c>
      <c r="F364" s="87">
        <f t="shared" si="96"/>
        <v>1487.44</v>
      </c>
      <c r="G364" s="87">
        <f t="shared" si="96"/>
        <v>0</v>
      </c>
      <c r="H364" s="87">
        <f t="shared" si="96"/>
        <v>0</v>
      </c>
      <c r="I364" s="87">
        <f t="shared" si="96"/>
        <v>0</v>
      </c>
    </row>
    <row r="365" spans="1:14">
      <c r="A365" s="18"/>
      <c r="B365" s="44" t="s">
        <v>197</v>
      </c>
      <c r="C365" s="87">
        <f t="shared" si="92"/>
        <v>9738.5</v>
      </c>
      <c r="D365" s="87">
        <f>D369</f>
        <v>13.06</v>
      </c>
      <c r="E365" s="87">
        <f t="shared" si="96"/>
        <v>7200</v>
      </c>
      <c r="F365" s="87">
        <f t="shared" si="96"/>
        <v>2525.44</v>
      </c>
      <c r="G365" s="87">
        <f t="shared" si="96"/>
        <v>0</v>
      </c>
      <c r="H365" s="87">
        <f t="shared" si="96"/>
        <v>0</v>
      </c>
      <c r="I365" s="87">
        <f t="shared" si="96"/>
        <v>0</v>
      </c>
    </row>
    <row r="366" spans="1:14">
      <c r="A366" s="34" t="s">
        <v>245</v>
      </c>
      <c r="B366" s="27" t="s">
        <v>196</v>
      </c>
      <c r="C366" s="87">
        <f t="shared" si="92"/>
        <v>9738.5</v>
      </c>
      <c r="D366" s="87">
        <f>D368</f>
        <v>13.06</v>
      </c>
      <c r="E366" s="87">
        <f t="shared" ref="E366:I369" si="97">E368</f>
        <v>8238</v>
      </c>
      <c r="F366" s="87">
        <f t="shared" si="97"/>
        <v>1487.44</v>
      </c>
      <c r="G366" s="87">
        <f t="shared" si="97"/>
        <v>0</v>
      </c>
      <c r="H366" s="87">
        <f t="shared" si="97"/>
        <v>0</v>
      </c>
      <c r="I366" s="87">
        <f t="shared" si="97"/>
        <v>0</v>
      </c>
    </row>
    <row r="367" spans="1:14">
      <c r="A367" s="34"/>
      <c r="B367" s="29" t="s">
        <v>197</v>
      </c>
      <c r="C367" s="87">
        <f t="shared" si="92"/>
        <v>9738.5</v>
      </c>
      <c r="D367" s="87">
        <f>D369</f>
        <v>13.06</v>
      </c>
      <c r="E367" s="87">
        <f t="shared" si="97"/>
        <v>7200</v>
      </c>
      <c r="F367" s="87">
        <f t="shared" si="97"/>
        <v>2525.44</v>
      </c>
      <c r="G367" s="87">
        <f t="shared" si="97"/>
        <v>0</v>
      </c>
      <c r="H367" s="87">
        <f t="shared" si="97"/>
        <v>0</v>
      </c>
      <c r="I367" s="87">
        <f t="shared" si="97"/>
        <v>0</v>
      </c>
    </row>
    <row r="368" spans="1:14">
      <c r="A368" s="96" t="s">
        <v>226</v>
      </c>
      <c r="B368" s="303" t="s">
        <v>196</v>
      </c>
      <c r="C368" s="304">
        <f t="shared" si="92"/>
        <v>9738.5</v>
      </c>
      <c r="D368" s="304">
        <f>D370</f>
        <v>13.06</v>
      </c>
      <c r="E368" s="304">
        <f t="shared" si="97"/>
        <v>8238</v>
      </c>
      <c r="F368" s="304">
        <f t="shared" si="97"/>
        <v>1487.44</v>
      </c>
      <c r="G368" s="304">
        <f t="shared" si="97"/>
        <v>0</v>
      </c>
      <c r="H368" s="304">
        <f t="shared" si="97"/>
        <v>0</v>
      </c>
      <c r="I368" s="304">
        <f t="shared" si="97"/>
        <v>0</v>
      </c>
    </row>
    <row r="369" spans="1:9">
      <c r="A369" s="50"/>
      <c r="B369" s="305" t="s">
        <v>197</v>
      </c>
      <c r="C369" s="304">
        <f t="shared" si="92"/>
        <v>9738.5</v>
      </c>
      <c r="D369" s="304">
        <f>D371</f>
        <v>13.06</v>
      </c>
      <c r="E369" s="304">
        <f t="shared" si="97"/>
        <v>7200</v>
      </c>
      <c r="F369" s="304">
        <f t="shared" si="97"/>
        <v>2525.44</v>
      </c>
      <c r="G369" s="304">
        <f t="shared" si="97"/>
        <v>0</v>
      </c>
      <c r="H369" s="304">
        <f t="shared" si="97"/>
        <v>0</v>
      </c>
      <c r="I369" s="304">
        <f t="shared" si="97"/>
        <v>0</v>
      </c>
    </row>
    <row r="370" spans="1:9">
      <c r="A370" s="102" t="s">
        <v>270</v>
      </c>
      <c r="B370" s="39" t="s">
        <v>196</v>
      </c>
      <c r="C370" s="87">
        <f t="shared" si="92"/>
        <v>9738.5</v>
      </c>
      <c r="D370" s="87">
        <f t="shared" ref="D370:I371" si="98">D372+D374</f>
        <v>13.06</v>
      </c>
      <c r="E370" s="87">
        <f t="shared" si="98"/>
        <v>8238</v>
      </c>
      <c r="F370" s="87">
        <f t="shared" si="98"/>
        <v>1487.44</v>
      </c>
      <c r="G370" s="87">
        <f>G372+G374</f>
        <v>0</v>
      </c>
      <c r="H370" s="87">
        <f t="shared" si="98"/>
        <v>0</v>
      </c>
      <c r="I370" s="87">
        <f t="shared" si="98"/>
        <v>0</v>
      </c>
    </row>
    <row r="371" spans="1:9">
      <c r="A371" s="14"/>
      <c r="B371" s="45" t="s">
        <v>197</v>
      </c>
      <c r="C371" s="87">
        <f t="shared" si="92"/>
        <v>9738.5</v>
      </c>
      <c r="D371" s="87">
        <f t="shared" si="98"/>
        <v>13.06</v>
      </c>
      <c r="E371" s="87">
        <f t="shared" si="98"/>
        <v>7200</v>
      </c>
      <c r="F371" s="87">
        <f t="shared" si="98"/>
        <v>2525.44</v>
      </c>
      <c r="G371" s="87">
        <f>G373+G375</f>
        <v>0</v>
      </c>
      <c r="H371" s="87">
        <f t="shared" si="98"/>
        <v>0</v>
      </c>
      <c r="I371" s="87">
        <f t="shared" si="98"/>
        <v>0</v>
      </c>
    </row>
    <row r="372" spans="1:9" s="365" customFormat="1" ht="28.5" customHeight="1">
      <c r="A372" s="480" t="s">
        <v>554</v>
      </c>
      <c r="B372" s="364" t="s">
        <v>196</v>
      </c>
      <c r="C372" s="358">
        <f>D372+E372+F372+G372+H372+I372</f>
        <v>1738</v>
      </c>
      <c r="D372" s="358">
        <v>0</v>
      </c>
      <c r="E372" s="358">
        <v>1738</v>
      </c>
      <c r="F372" s="358">
        <v>0</v>
      </c>
      <c r="G372" s="358">
        <v>0</v>
      </c>
      <c r="H372" s="358">
        <v>0</v>
      </c>
      <c r="I372" s="358">
        <v>0</v>
      </c>
    </row>
    <row r="373" spans="1:9" s="365" customFormat="1" ht="17.25" customHeight="1">
      <c r="A373" s="481"/>
      <c r="B373" s="366" t="s">
        <v>197</v>
      </c>
      <c r="C373" s="358">
        <f>D373+E373+F373+G373+H373+I373</f>
        <v>1738</v>
      </c>
      <c r="D373" s="358">
        <v>0</v>
      </c>
      <c r="E373" s="358">
        <v>700</v>
      </c>
      <c r="F373" s="358">
        <v>1038</v>
      </c>
      <c r="G373" s="358">
        <v>0</v>
      </c>
      <c r="H373" s="358">
        <v>0</v>
      </c>
      <c r="I373" s="358">
        <v>0</v>
      </c>
    </row>
    <row r="374" spans="1:9" s="365" customFormat="1" ht="25.5" customHeight="1">
      <c r="A374" s="487" t="s">
        <v>562</v>
      </c>
      <c r="B374" s="364" t="s">
        <v>196</v>
      </c>
      <c r="C374" s="358">
        <f>D374+E374+F374+G374+H374+I374</f>
        <v>8000.5</v>
      </c>
      <c r="D374" s="358">
        <v>13.06</v>
      </c>
      <c r="E374" s="404">
        <v>6500</v>
      </c>
      <c r="F374" s="358">
        <v>1487.44</v>
      </c>
      <c r="G374" s="358">
        <v>0</v>
      </c>
      <c r="H374" s="358">
        <v>0</v>
      </c>
      <c r="I374" s="358">
        <v>0</v>
      </c>
    </row>
    <row r="375" spans="1:9" s="365" customFormat="1" ht="18" customHeight="1">
      <c r="A375" s="405"/>
      <c r="B375" s="366" t="s">
        <v>197</v>
      </c>
      <c r="C375" s="358">
        <f>D375+E375+F375+G375+H375+I375</f>
        <v>8000.5</v>
      </c>
      <c r="D375" s="358">
        <v>13.06</v>
      </c>
      <c r="E375" s="404">
        <v>6500</v>
      </c>
      <c r="F375" s="358">
        <v>1487.44</v>
      </c>
      <c r="G375" s="358">
        <v>0</v>
      </c>
      <c r="H375" s="358">
        <v>0</v>
      </c>
      <c r="I375" s="358">
        <v>0</v>
      </c>
    </row>
    <row r="376" spans="1:9">
      <c r="A376" s="621" t="s">
        <v>209</v>
      </c>
      <c r="B376" s="623"/>
      <c r="C376" s="623"/>
      <c r="D376" s="623"/>
      <c r="E376" s="623"/>
      <c r="F376" s="623"/>
      <c r="G376" s="623"/>
      <c r="H376" s="623"/>
      <c r="I376" s="624"/>
    </row>
    <row r="377" spans="1:9">
      <c r="A377" s="585" t="s">
        <v>199</v>
      </c>
      <c r="B377" s="586"/>
      <c r="C377" s="586"/>
      <c r="D377" s="586"/>
      <c r="E377" s="586"/>
      <c r="F377" s="586"/>
      <c r="G377" s="586"/>
      <c r="H377" s="586"/>
      <c r="I377" s="587"/>
    </row>
    <row r="378" spans="1:9">
      <c r="A378" s="7" t="s">
        <v>206</v>
      </c>
      <c r="B378" s="8" t="s">
        <v>196</v>
      </c>
      <c r="C378" s="58">
        <f t="shared" ref="C378:C411" si="99">D378+E378+F378+G378+H378+I378</f>
        <v>643357.652</v>
      </c>
      <c r="D378" s="72">
        <f>D380+D394</f>
        <v>535375.42299999995</v>
      </c>
      <c r="E378" s="72">
        <f t="shared" ref="E378:I379" si="100">E380+E394</f>
        <v>103397.5</v>
      </c>
      <c r="F378" s="72">
        <f t="shared" si="100"/>
        <v>714</v>
      </c>
      <c r="G378" s="72">
        <f t="shared" si="100"/>
        <v>0</v>
      </c>
      <c r="H378" s="72">
        <f t="shared" si="100"/>
        <v>0</v>
      </c>
      <c r="I378" s="72">
        <f t="shared" si="100"/>
        <v>3870.7290000000007</v>
      </c>
    </row>
    <row r="379" spans="1:9" ht="13.5" thickBot="1">
      <c r="A379" s="9"/>
      <c r="B379" s="10" t="s">
        <v>197</v>
      </c>
      <c r="C379" s="58">
        <f t="shared" si="99"/>
        <v>643357.652</v>
      </c>
      <c r="D379" s="72">
        <f>D381+D395</f>
        <v>535375.42299999995</v>
      </c>
      <c r="E379" s="72">
        <f>E381+E395</f>
        <v>25666.5</v>
      </c>
      <c r="F379" s="72">
        <f t="shared" si="100"/>
        <v>40039</v>
      </c>
      <c r="G379" s="72">
        <f t="shared" si="100"/>
        <v>38406</v>
      </c>
      <c r="H379" s="72">
        <f t="shared" si="100"/>
        <v>0</v>
      </c>
      <c r="I379" s="72">
        <f t="shared" si="100"/>
        <v>3870.7290000000007</v>
      </c>
    </row>
    <row r="380" spans="1:9">
      <c r="A380" s="81" t="s">
        <v>212</v>
      </c>
      <c r="B380" s="3" t="s">
        <v>196</v>
      </c>
      <c r="C380" s="58">
        <f t="shared" si="99"/>
        <v>607592.24799999991</v>
      </c>
      <c r="D380" s="91">
        <f>D382</f>
        <v>518426.82899999997</v>
      </c>
      <c r="E380" s="91">
        <f t="shared" ref="E380:I381" si="101">E382</f>
        <v>87360</v>
      </c>
      <c r="F380" s="91">
        <f t="shared" si="101"/>
        <v>714</v>
      </c>
      <c r="G380" s="91">
        <f t="shared" si="101"/>
        <v>0</v>
      </c>
      <c r="H380" s="91">
        <f t="shared" si="101"/>
        <v>0</v>
      </c>
      <c r="I380" s="91">
        <f t="shared" si="101"/>
        <v>1091.4190000000003</v>
      </c>
    </row>
    <row r="381" spans="1:9">
      <c r="A381" s="11" t="s">
        <v>203</v>
      </c>
      <c r="B381" s="4" t="s">
        <v>197</v>
      </c>
      <c r="C381" s="58">
        <f t="shared" si="99"/>
        <v>607592.24799999991</v>
      </c>
      <c r="D381" s="91">
        <f>D383</f>
        <v>518426.82899999997</v>
      </c>
      <c r="E381" s="91">
        <f>E383</f>
        <v>9629</v>
      </c>
      <c r="F381" s="91">
        <f t="shared" si="101"/>
        <v>40039</v>
      </c>
      <c r="G381" s="91">
        <f t="shared" si="101"/>
        <v>38406</v>
      </c>
      <c r="H381" s="91">
        <f t="shared" si="101"/>
        <v>0</v>
      </c>
      <c r="I381" s="91">
        <f t="shared" si="101"/>
        <v>1091.4190000000003</v>
      </c>
    </row>
    <row r="382" spans="1:9">
      <c r="A382" s="21" t="s">
        <v>259</v>
      </c>
      <c r="B382" s="8" t="s">
        <v>196</v>
      </c>
      <c r="C382" s="58">
        <f t="shared" si="99"/>
        <v>607592.24799999991</v>
      </c>
      <c r="D382" s="91">
        <f>D384+D392</f>
        <v>518426.82899999997</v>
      </c>
      <c r="E382" s="91">
        <f t="shared" ref="E382:I383" si="102">E384+E392</f>
        <v>87360</v>
      </c>
      <c r="F382" s="91">
        <f t="shared" si="102"/>
        <v>714</v>
      </c>
      <c r="G382" s="91">
        <f t="shared" si="102"/>
        <v>0</v>
      </c>
      <c r="H382" s="91">
        <f t="shared" si="102"/>
        <v>0</v>
      </c>
      <c r="I382" s="91">
        <f t="shared" si="102"/>
        <v>1091.4190000000003</v>
      </c>
    </row>
    <row r="383" spans="1:9">
      <c r="A383" s="18"/>
      <c r="B383" s="229" t="s">
        <v>197</v>
      </c>
      <c r="C383" s="58">
        <f t="shared" si="99"/>
        <v>607592.24799999991</v>
      </c>
      <c r="D383" s="91">
        <f>D385+D393</f>
        <v>518426.82899999997</v>
      </c>
      <c r="E383" s="91">
        <f>E385+E393</f>
        <v>9629</v>
      </c>
      <c r="F383" s="91">
        <f t="shared" si="102"/>
        <v>40039</v>
      </c>
      <c r="G383" s="91">
        <f t="shared" si="102"/>
        <v>38406</v>
      </c>
      <c r="H383" s="91">
        <f t="shared" si="102"/>
        <v>0</v>
      </c>
      <c r="I383" s="91">
        <f t="shared" si="102"/>
        <v>1091.4190000000003</v>
      </c>
    </row>
    <row r="384" spans="1:9">
      <c r="A384" s="17" t="s">
        <v>238</v>
      </c>
      <c r="B384" s="228" t="s">
        <v>196</v>
      </c>
      <c r="C384" s="58">
        <f t="shared" si="99"/>
        <v>16816.245999999999</v>
      </c>
      <c r="D384" s="72">
        <f>D386+D388+D390</f>
        <v>6311.4009999999998</v>
      </c>
      <c r="E384" s="72">
        <f t="shared" ref="E384:I385" si="103">E386+E388+E390</f>
        <v>8709</v>
      </c>
      <c r="F384" s="72">
        <f t="shared" si="103"/>
        <v>714</v>
      </c>
      <c r="G384" s="72">
        <f t="shared" si="103"/>
        <v>0</v>
      </c>
      <c r="H384" s="72">
        <f t="shared" si="103"/>
        <v>0</v>
      </c>
      <c r="I384" s="72">
        <f t="shared" si="103"/>
        <v>1081.8450000000003</v>
      </c>
    </row>
    <row r="385" spans="1:9">
      <c r="A385" s="33"/>
      <c r="B385" s="29" t="s">
        <v>197</v>
      </c>
      <c r="C385" s="58">
        <f t="shared" si="99"/>
        <v>16816.245999999999</v>
      </c>
      <c r="D385" s="72">
        <f>D387+D389+D391</f>
        <v>6311.4009999999998</v>
      </c>
      <c r="E385" s="72">
        <f t="shared" si="103"/>
        <v>8709</v>
      </c>
      <c r="F385" s="72">
        <f t="shared" si="103"/>
        <v>714</v>
      </c>
      <c r="G385" s="72">
        <f t="shared" si="103"/>
        <v>0</v>
      </c>
      <c r="H385" s="72">
        <f t="shared" si="103"/>
        <v>0</v>
      </c>
      <c r="I385" s="72">
        <f t="shared" si="103"/>
        <v>1081.8450000000003</v>
      </c>
    </row>
    <row r="386" spans="1:9">
      <c r="A386" s="17" t="s">
        <v>228</v>
      </c>
      <c r="B386" s="27" t="s">
        <v>196</v>
      </c>
      <c r="C386" s="58">
        <f t="shared" si="99"/>
        <v>9776.5069999999996</v>
      </c>
      <c r="D386" s="58">
        <f>D426</f>
        <v>3966.8770000000004</v>
      </c>
      <c r="E386" s="58">
        <f t="shared" ref="E386:I389" si="104">E426</f>
        <v>5773</v>
      </c>
      <c r="F386" s="58">
        <f t="shared" si="104"/>
        <v>0</v>
      </c>
      <c r="G386" s="58">
        <f t="shared" si="104"/>
        <v>0</v>
      </c>
      <c r="H386" s="58">
        <f t="shared" si="104"/>
        <v>0</v>
      </c>
      <c r="I386" s="58">
        <f t="shared" si="104"/>
        <v>36.630000000000003</v>
      </c>
    </row>
    <row r="387" spans="1:9">
      <c r="A387" s="33"/>
      <c r="B387" s="29" t="s">
        <v>197</v>
      </c>
      <c r="C387" s="58">
        <f t="shared" si="99"/>
        <v>9776.5069999999996</v>
      </c>
      <c r="D387" s="58">
        <f>D427</f>
        <v>3966.8770000000004</v>
      </c>
      <c r="E387" s="58">
        <f t="shared" si="104"/>
        <v>5773</v>
      </c>
      <c r="F387" s="58">
        <f t="shared" si="104"/>
        <v>0</v>
      </c>
      <c r="G387" s="58">
        <f t="shared" si="104"/>
        <v>0</v>
      </c>
      <c r="H387" s="58">
        <f t="shared" si="104"/>
        <v>0</v>
      </c>
      <c r="I387" s="58">
        <f t="shared" si="104"/>
        <v>36.630000000000003</v>
      </c>
    </row>
    <row r="388" spans="1:9">
      <c r="A388" s="17" t="s">
        <v>231</v>
      </c>
      <c r="B388" s="27" t="s">
        <v>196</v>
      </c>
      <c r="C388" s="58">
        <f t="shared" si="99"/>
        <v>125</v>
      </c>
      <c r="D388" s="58">
        <f>D428</f>
        <v>45</v>
      </c>
      <c r="E388" s="58">
        <f t="shared" si="104"/>
        <v>80</v>
      </c>
      <c r="F388" s="58">
        <f t="shared" si="104"/>
        <v>0</v>
      </c>
      <c r="G388" s="58">
        <f t="shared" si="104"/>
        <v>0</v>
      </c>
      <c r="H388" s="58">
        <f t="shared" si="104"/>
        <v>0</v>
      </c>
      <c r="I388" s="58">
        <f t="shared" si="104"/>
        <v>0</v>
      </c>
    </row>
    <row r="389" spans="1:9">
      <c r="A389" s="33"/>
      <c r="B389" s="29" t="s">
        <v>197</v>
      </c>
      <c r="C389" s="58">
        <f t="shared" si="99"/>
        <v>125</v>
      </c>
      <c r="D389" s="58">
        <f>D429</f>
        <v>45</v>
      </c>
      <c r="E389" s="58">
        <f t="shared" si="104"/>
        <v>80</v>
      </c>
      <c r="F389" s="58">
        <f t="shared" si="104"/>
        <v>0</v>
      </c>
      <c r="G389" s="58">
        <f t="shared" si="104"/>
        <v>0</v>
      </c>
      <c r="H389" s="58">
        <f t="shared" si="104"/>
        <v>0</v>
      </c>
      <c r="I389" s="58">
        <f t="shared" si="104"/>
        <v>0</v>
      </c>
    </row>
    <row r="390" spans="1:9">
      <c r="A390" s="17" t="s">
        <v>229</v>
      </c>
      <c r="B390" s="27" t="s">
        <v>196</v>
      </c>
      <c r="C390" s="58">
        <f t="shared" si="99"/>
        <v>6914.7389999999996</v>
      </c>
      <c r="D390" s="58">
        <f t="shared" ref="D390:I391" si="105">D430+D1393+D1784</f>
        <v>2299.5239999999999</v>
      </c>
      <c r="E390" s="58">
        <f t="shared" si="105"/>
        <v>2856</v>
      </c>
      <c r="F390" s="58">
        <f t="shared" si="105"/>
        <v>714</v>
      </c>
      <c r="G390" s="58">
        <f t="shared" si="105"/>
        <v>0</v>
      </c>
      <c r="H390" s="58">
        <f t="shared" si="105"/>
        <v>0</v>
      </c>
      <c r="I390" s="58">
        <f t="shared" si="105"/>
        <v>1045.2150000000001</v>
      </c>
    </row>
    <row r="391" spans="1:9">
      <c r="A391" s="33"/>
      <c r="B391" s="29" t="s">
        <v>197</v>
      </c>
      <c r="C391" s="58">
        <f t="shared" si="99"/>
        <v>6914.7389999999996</v>
      </c>
      <c r="D391" s="58">
        <f t="shared" si="105"/>
        <v>2299.5239999999999</v>
      </c>
      <c r="E391" s="58">
        <f t="shared" si="105"/>
        <v>2856</v>
      </c>
      <c r="F391" s="58">
        <f t="shared" si="105"/>
        <v>714</v>
      </c>
      <c r="G391" s="58">
        <f t="shared" si="105"/>
        <v>0</v>
      </c>
      <c r="H391" s="58">
        <f t="shared" si="105"/>
        <v>0</v>
      </c>
      <c r="I391" s="58">
        <f t="shared" si="105"/>
        <v>1045.2150000000001</v>
      </c>
    </row>
    <row r="392" spans="1:9">
      <c r="A392" s="17" t="s">
        <v>230</v>
      </c>
      <c r="B392" s="27" t="s">
        <v>196</v>
      </c>
      <c r="C392" s="58">
        <f t="shared" si="99"/>
        <v>590776.00199999998</v>
      </c>
      <c r="D392" s="58">
        <f t="shared" ref="D392:I393" si="106">D1786+D1744</f>
        <v>512115.42799999996</v>
      </c>
      <c r="E392" s="58">
        <f t="shared" si="106"/>
        <v>78651</v>
      </c>
      <c r="F392" s="58">
        <f t="shared" si="106"/>
        <v>0</v>
      </c>
      <c r="G392" s="58">
        <f t="shared" si="106"/>
        <v>0</v>
      </c>
      <c r="H392" s="58">
        <f t="shared" si="106"/>
        <v>0</v>
      </c>
      <c r="I392" s="58">
        <f t="shared" si="106"/>
        <v>9.5739999999999945</v>
      </c>
    </row>
    <row r="393" spans="1:9">
      <c r="A393" s="33"/>
      <c r="B393" s="29" t="s">
        <v>197</v>
      </c>
      <c r="C393" s="58">
        <f t="shared" si="99"/>
        <v>590776.00199999998</v>
      </c>
      <c r="D393" s="58">
        <f t="shared" si="106"/>
        <v>512115.42799999996</v>
      </c>
      <c r="E393" s="58">
        <f t="shared" si="106"/>
        <v>920</v>
      </c>
      <c r="F393" s="58">
        <f t="shared" si="106"/>
        <v>39325</v>
      </c>
      <c r="G393" s="58">
        <f t="shared" si="106"/>
        <v>38406</v>
      </c>
      <c r="H393" s="58">
        <f t="shared" si="106"/>
        <v>0</v>
      </c>
      <c r="I393" s="58">
        <f t="shared" si="106"/>
        <v>9.5739999999999945</v>
      </c>
    </row>
    <row r="394" spans="1:9">
      <c r="A394" s="94" t="s">
        <v>211</v>
      </c>
      <c r="B394" s="228" t="s">
        <v>196</v>
      </c>
      <c r="C394" s="58">
        <f t="shared" si="99"/>
        <v>35765.403999999995</v>
      </c>
      <c r="D394" s="58">
        <f t="shared" ref="D394:I395" si="107">D396+D398+D400</f>
        <v>16948.593999999997</v>
      </c>
      <c r="E394" s="58">
        <f t="shared" si="107"/>
        <v>16037.5</v>
      </c>
      <c r="F394" s="58">
        <f t="shared" si="107"/>
        <v>0</v>
      </c>
      <c r="G394" s="58">
        <f t="shared" si="107"/>
        <v>0</v>
      </c>
      <c r="H394" s="58">
        <f t="shared" si="107"/>
        <v>0</v>
      </c>
      <c r="I394" s="58">
        <f t="shared" si="107"/>
        <v>2779.3100000000004</v>
      </c>
    </row>
    <row r="395" spans="1:9">
      <c r="A395" s="14" t="s">
        <v>227</v>
      </c>
      <c r="B395" s="229" t="s">
        <v>197</v>
      </c>
      <c r="C395" s="58">
        <f t="shared" si="99"/>
        <v>35765.403999999995</v>
      </c>
      <c r="D395" s="58">
        <f t="shared" si="107"/>
        <v>16948.593999999997</v>
      </c>
      <c r="E395" s="58">
        <f t="shared" si="107"/>
        <v>16037.5</v>
      </c>
      <c r="F395" s="58">
        <f t="shared" si="107"/>
        <v>0</v>
      </c>
      <c r="G395" s="58">
        <f t="shared" si="107"/>
        <v>0</v>
      </c>
      <c r="H395" s="58">
        <f t="shared" si="107"/>
        <v>0</v>
      </c>
      <c r="I395" s="58">
        <f t="shared" si="107"/>
        <v>2779.3100000000004</v>
      </c>
    </row>
    <row r="396" spans="1:9">
      <c r="A396" s="19" t="s">
        <v>217</v>
      </c>
      <c r="B396" s="228" t="s">
        <v>196</v>
      </c>
      <c r="C396" s="58">
        <f t="shared" si="99"/>
        <v>151.69999999999999</v>
      </c>
      <c r="D396" s="58">
        <f t="shared" ref="D396:I397" si="108">D434</f>
        <v>19</v>
      </c>
      <c r="E396" s="58">
        <f t="shared" si="108"/>
        <v>0</v>
      </c>
      <c r="F396" s="58">
        <f t="shared" si="108"/>
        <v>0</v>
      </c>
      <c r="G396" s="58">
        <f t="shared" si="108"/>
        <v>0</v>
      </c>
      <c r="H396" s="58">
        <f t="shared" si="108"/>
        <v>0</v>
      </c>
      <c r="I396" s="58" t="str">
        <f t="shared" si="108"/>
        <v>132,7</v>
      </c>
    </row>
    <row r="397" spans="1:9">
      <c r="A397" s="18" t="s">
        <v>218</v>
      </c>
      <c r="B397" s="229" t="s">
        <v>197</v>
      </c>
      <c r="C397" s="58">
        <f t="shared" si="99"/>
        <v>151.69999999999999</v>
      </c>
      <c r="D397" s="58">
        <f t="shared" si="108"/>
        <v>19</v>
      </c>
      <c r="E397" s="58">
        <f t="shared" si="108"/>
        <v>0</v>
      </c>
      <c r="F397" s="58">
        <f t="shared" si="108"/>
        <v>0</v>
      </c>
      <c r="G397" s="58">
        <f t="shared" si="108"/>
        <v>0</v>
      </c>
      <c r="H397" s="58">
        <f t="shared" si="108"/>
        <v>0</v>
      </c>
      <c r="I397" s="58" t="str">
        <f t="shared" si="108"/>
        <v>132,7</v>
      </c>
    </row>
    <row r="398" spans="1:9" ht="25.5">
      <c r="A398" s="276" t="s">
        <v>154</v>
      </c>
      <c r="B398" s="71" t="s">
        <v>196</v>
      </c>
      <c r="C398" s="58">
        <f>D398+E398+F398+G398+H398+I398</f>
        <v>344</v>
      </c>
      <c r="D398" s="58">
        <f t="shared" ref="D398:I399" si="109">D436</f>
        <v>0</v>
      </c>
      <c r="E398" s="58">
        <f t="shared" si="109"/>
        <v>344</v>
      </c>
      <c r="F398" s="58">
        <f t="shared" si="109"/>
        <v>0</v>
      </c>
      <c r="G398" s="58">
        <f t="shared" si="109"/>
        <v>0</v>
      </c>
      <c r="H398" s="58">
        <f t="shared" si="109"/>
        <v>0</v>
      </c>
      <c r="I398" s="58">
        <f t="shared" si="109"/>
        <v>0</v>
      </c>
    </row>
    <row r="399" spans="1:9">
      <c r="A399" s="18"/>
      <c r="B399" s="70" t="s">
        <v>197</v>
      </c>
      <c r="C399" s="58">
        <f>D399+E399+F399+G399+H399+I399</f>
        <v>344</v>
      </c>
      <c r="D399" s="58">
        <f t="shared" si="109"/>
        <v>0</v>
      </c>
      <c r="E399" s="58">
        <f t="shared" si="109"/>
        <v>344</v>
      </c>
      <c r="F399" s="58">
        <f t="shared" si="109"/>
        <v>0</v>
      </c>
      <c r="G399" s="58">
        <f t="shared" si="109"/>
        <v>0</v>
      </c>
      <c r="H399" s="58">
        <f t="shared" si="109"/>
        <v>0</v>
      </c>
      <c r="I399" s="58">
        <f t="shared" si="109"/>
        <v>0</v>
      </c>
    </row>
    <row r="400" spans="1:9">
      <c r="A400" s="21" t="s">
        <v>259</v>
      </c>
      <c r="B400" s="8" t="s">
        <v>196</v>
      </c>
      <c r="C400" s="58">
        <f t="shared" si="99"/>
        <v>35269.703999999998</v>
      </c>
      <c r="D400" s="58">
        <f>D402+D410</f>
        <v>16929.593999999997</v>
      </c>
      <c r="E400" s="58">
        <f t="shared" ref="E400:I401" si="110">E402+E410</f>
        <v>15693.5</v>
      </c>
      <c r="F400" s="58">
        <f t="shared" si="110"/>
        <v>0</v>
      </c>
      <c r="G400" s="58">
        <f t="shared" si="110"/>
        <v>0</v>
      </c>
      <c r="H400" s="58">
        <f t="shared" si="110"/>
        <v>0</v>
      </c>
      <c r="I400" s="58">
        <f t="shared" si="110"/>
        <v>2646.6100000000006</v>
      </c>
    </row>
    <row r="401" spans="1:9">
      <c r="A401" s="18"/>
      <c r="B401" s="229" t="s">
        <v>197</v>
      </c>
      <c r="C401" s="58">
        <f t="shared" si="99"/>
        <v>35269.703999999998</v>
      </c>
      <c r="D401" s="58">
        <f>D403+D411</f>
        <v>16929.593999999997</v>
      </c>
      <c r="E401" s="58">
        <f>E403+E411</f>
        <v>15693.5</v>
      </c>
      <c r="F401" s="58">
        <f t="shared" si="110"/>
        <v>0</v>
      </c>
      <c r="G401" s="58">
        <f t="shared" si="110"/>
        <v>0</v>
      </c>
      <c r="H401" s="58">
        <f t="shared" si="110"/>
        <v>0</v>
      </c>
      <c r="I401" s="58">
        <f t="shared" si="110"/>
        <v>2646.6100000000006</v>
      </c>
    </row>
    <row r="402" spans="1:9">
      <c r="A402" s="21" t="s">
        <v>232</v>
      </c>
      <c r="B402" s="228" t="s">
        <v>196</v>
      </c>
      <c r="C402" s="58">
        <f t="shared" si="99"/>
        <v>24787.265999999996</v>
      </c>
      <c r="D402" s="58">
        <f>D404+D406+D408</f>
        <v>10655.385999999999</v>
      </c>
      <c r="E402" s="58">
        <f t="shared" ref="E402:I403" si="111">E404+E406+E408</f>
        <v>12220.13</v>
      </c>
      <c r="F402" s="58">
        <f t="shared" si="111"/>
        <v>0</v>
      </c>
      <c r="G402" s="58">
        <f t="shared" si="111"/>
        <v>0</v>
      </c>
      <c r="H402" s="58">
        <f t="shared" si="111"/>
        <v>0</v>
      </c>
      <c r="I402" s="58">
        <f t="shared" si="111"/>
        <v>1911.7500000000002</v>
      </c>
    </row>
    <row r="403" spans="1:9">
      <c r="A403" s="11"/>
      <c r="B403" s="229" t="s">
        <v>197</v>
      </c>
      <c r="C403" s="58">
        <f t="shared" si="99"/>
        <v>24787.265999999996</v>
      </c>
      <c r="D403" s="58">
        <f>D405+D407+D409</f>
        <v>10655.385999999999</v>
      </c>
      <c r="E403" s="58">
        <f>E405+E407+E409</f>
        <v>12220.13</v>
      </c>
      <c r="F403" s="58">
        <f t="shared" si="111"/>
        <v>0</v>
      </c>
      <c r="G403" s="58">
        <f t="shared" si="111"/>
        <v>0</v>
      </c>
      <c r="H403" s="58">
        <f t="shared" si="111"/>
        <v>0</v>
      </c>
      <c r="I403" s="58">
        <f t="shared" si="111"/>
        <v>1911.7500000000002</v>
      </c>
    </row>
    <row r="404" spans="1:9">
      <c r="A404" s="100" t="s">
        <v>228</v>
      </c>
      <c r="B404" s="228" t="s">
        <v>196</v>
      </c>
      <c r="C404" s="58">
        <f t="shared" si="99"/>
        <v>17031.53</v>
      </c>
      <c r="D404" s="58">
        <f>D442</f>
        <v>7848.03</v>
      </c>
      <c r="E404" s="58">
        <f t="shared" ref="E404:I407" si="112">E442</f>
        <v>9183.5</v>
      </c>
      <c r="F404" s="58">
        <f t="shared" si="112"/>
        <v>0</v>
      </c>
      <c r="G404" s="58">
        <f t="shared" si="112"/>
        <v>0</v>
      </c>
      <c r="H404" s="58">
        <f t="shared" si="112"/>
        <v>0</v>
      </c>
      <c r="I404" s="58">
        <f t="shared" si="112"/>
        <v>0</v>
      </c>
    </row>
    <row r="405" spans="1:9">
      <c r="A405" s="11"/>
      <c r="B405" s="229" t="s">
        <v>197</v>
      </c>
      <c r="C405" s="58">
        <f t="shared" si="99"/>
        <v>17031.53</v>
      </c>
      <c r="D405" s="58">
        <f>D443</f>
        <v>7848.03</v>
      </c>
      <c r="E405" s="58">
        <f t="shared" si="112"/>
        <v>9183.5</v>
      </c>
      <c r="F405" s="58">
        <f t="shared" si="112"/>
        <v>0</v>
      </c>
      <c r="G405" s="58">
        <f t="shared" si="112"/>
        <v>0</v>
      </c>
      <c r="H405" s="58">
        <f t="shared" si="112"/>
        <v>0</v>
      </c>
      <c r="I405" s="58">
        <f t="shared" si="112"/>
        <v>0</v>
      </c>
    </row>
    <row r="406" spans="1:9">
      <c r="A406" s="34" t="s">
        <v>231</v>
      </c>
      <c r="B406" s="228" t="s">
        <v>196</v>
      </c>
      <c r="C406" s="58">
        <f t="shared" si="99"/>
        <v>832.56</v>
      </c>
      <c r="D406" s="58">
        <f>D444</f>
        <v>384.43</v>
      </c>
      <c r="E406" s="58">
        <f t="shared" si="112"/>
        <v>448.13</v>
      </c>
      <c r="F406" s="58">
        <f t="shared" si="112"/>
        <v>0</v>
      </c>
      <c r="G406" s="58">
        <f t="shared" si="112"/>
        <v>0</v>
      </c>
      <c r="H406" s="58">
        <f t="shared" si="112"/>
        <v>0</v>
      </c>
      <c r="I406" s="58">
        <f t="shared" si="112"/>
        <v>0</v>
      </c>
    </row>
    <row r="407" spans="1:9">
      <c r="A407" s="11"/>
      <c r="B407" s="229" t="s">
        <v>197</v>
      </c>
      <c r="C407" s="58">
        <f t="shared" si="99"/>
        <v>832.56</v>
      </c>
      <c r="D407" s="58">
        <f>D445</f>
        <v>384.43</v>
      </c>
      <c r="E407" s="58">
        <f t="shared" si="112"/>
        <v>448.13</v>
      </c>
      <c r="F407" s="58">
        <f t="shared" si="112"/>
        <v>0</v>
      </c>
      <c r="G407" s="58">
        <f t="shared" si="112"/>
        <v>0</v>
      </c>
      <c r="H407" s="58">
        <f t="shared" si="112"/>
        <v>0</v>
      </c>
      <c r="I407" s="58">
        <f t="shared" si="112"/>
        <v>0</v>
      </c>
    </row>
    <row r="408" spans="1:9">
      <c r="A408" s="35" t="s">
        <v>233</v>
      </c>
      <c r="B408" s="27" t="s">
        <v>196</v>
      </c>
      <c r="C408" s="58">
        <f t="shared" si="99"/>
        <v>6923.1760000000004</v>
      </c>
      <c r="D408" s="58">
        <f t="shared" ref="D408:I409" si="113">D446+D1401+D1794</f>
        <v>2422.9260000000004</v>
      </c>
      <c r="E408" s="58">
        <f t="shared" si="113"/>
        <v>2588.5</v>
      </c>
      <c r="F408" s="58">
        <f t="shared" si="113"/>
        <v>0</v>
      </c>
      <c r="G408" s="58">
        <f t="shared" si="113"/>
        <v>0</v>
      </c>
      <c r="H408" s="58">
        <f t="shared" si="113"/>
        <v>0</v>
      </c>
      <c r="I408" s="58">
        <f t="shared" si="113"/>
        <v>1911.7500000000002</v>
      </c>
    </row>
    <row r="409" spans="1:9">
      <c r="A409" s="14"/>
      <c r="B409" s="29" t="s">
        <v>197</v>
      </c>
      <c r="C409" s="58">
        <f t="shared" si="99"/>
        <v>6923.1760000000004</v>
      </c>
      <c r="D409" s="58">
        <f t="shared" si="113"/>
        <v>2422.9260000000004</v>
      </c>
      <c r="E409" s="58">
        <f t="shared" si="113"/>
        <v>2588.5</v>
      </c>
      <c r="F409" s="58">
        <f t="shared" si="113"/>
        <v>0</v>
      </c>
      <c r="G409" s="58">
        <f t="shared" si="113"/>
        <v>0</v>
      </c>
      <c r="H409" s="58">
        <f t="shared" si="113"/>
        <v>0</v>
      </c>
      <c r="I409" s="58">
        <f t="shared" si="113"/>
        <v>1911.7500000000002</v>
      </c>
    </row>
    <row r="410" spans="1:9">
      <c r="A410" s="37" t="s">
        <v>239</v>
      </c>
      <c r="B410" s="27" t="s">
        <v>196</v>
      </c>
      <c r="C410" s="58">
        <f t="shared" si="99"/>
        <v>10482.438</v>
      </c>
      <c r="D410" s="58">
        <f t="shared" ref="D410:I411" si="114">D1796+D1750</f>
        <v>6274.2079999999996</v>
      </c>
      <c r="E410" s="58">
        <f t="shared" si="114"/>
        <v>3473.37</v>
      </c>
      <c r="F410" s="58">
        <f t="shared" si="114"/>
        <v>0</v>
      </c>
      <c r="G410" s="58">
        <f t="shared" si="114"/>
        <v>0</v>
      </c>
      <c r="H410" s="58">
        <f t="shared" si="114"/>
        <v>0</v>
      </c>
      <c r="I410" s="58">
        <f t="shared" si="114"/>
        <v>734.86000000000013</v>
      </c>
    </row>
    <row r="411" spans="1:9">
      <c r="A411" s="14"/>
      <c r="B411" s="29" t="s">
        <v>197</v>
      </c>
      <c r="C411" s="58">
        <f t="shared" si="99"/>
        <v>10482.438</v>
      </c>
      <c r="D411" s="58">
        <f t="shared" si="114"/>
        <v>6274.2079999999996</v>
      </c>
      <c r="E411" s="58">
        <f t="shared" si="114"/>
        <v>3473.37</v>
      </c>
      <c r="F411" s="58">
        <f t="shared" si="114"/>
        <v>0</v>
      </c>
      <c r="G411" s="58">
        <f t="shared" si="114"/>
        <v>0</v>
      </c>
      <c r="H411" s="58">
        <f t="shared" si="114"/>
        <v>0</v>
      </c>
      <c r="I411" s="58">
        <f t="shared" si="114"/>
        <v>734.86000000000013</v>
      </c>
    </row>
    <row r="412" spans="1:9">
      <c r="A412" s="627" t="s">
        <v>210</v>
      </c>
      <c r="B412" s="628"/>
      <c r="C412" s="628"/>
      <c r="D412" s="628"/>
      <c r="E412" s="628"/>
      <c r="F412" s="628"/>
      <c r="G412" s="628"/>
      <c r="H412" s="628"/>
      <c r="I412" s="629"/>
    </row>
    <row r="413" spans="1:9">
      <c r="A413" s="585" t="s">
        <v>199</v>
      </c>
      <c r="B413" s="586"/>
      <c r="C413" s="586"/>
      <c r="D413" s="586"/>
      <c r="E413" s="586"/>
      <c r="F413" s="586"/>
      <c r="G413" s="586"/>
      <c r="H413" s="586"/>
      <c r="I413" s="587"/>
    </row>
    <row r="414" spans="1:9">
      <c r="A414" s="7" t="s">
        <v>206</v>
      </c>
      <c r="B414" s="8" t="s">
        <v>196</v>
      </c>
      <c r="C414" s="58">
        <f>D414+E414+F414+G414+H414+I414</f>
        <v>0</v>
      </c>
      <c r="D414" s="92">
        <v>0</v>
      </c>
      <c r="E414" s="92">
        <v>0</v>
      </c>
      <c r="F414" s="92">
        <v>0</v>
      </c>
      <c r="G414" s="92">
        <v>0</v>
      </c>
      <c r="H414" s="92">
        <v>0</v>
      </c>
      <c r="I414" s="92">
        <v>0</v>
      </c>
    </row>
    <row r="415" spans="1:9" ht="13.5" thickBot="1">
      <c r="A415" s="9"/>
      <c r="B415" s="10" t="s">
        <v>197</v>
      </c>
      <c r="C415" s="58">
        <f>D415+E415+F415+G415+H415+I415</f>
        <v>0</v>
      </c>
      <c r="D415" s="58">
        <v>0</v>
      </c>
      <c r="E415" s="72">
        <v>0</v>
      </c>
      <c r="F415" s="58">
        <v>0</v>
      </c>
      <c r="G415" s="58">
        <v>0</v>
      </c>
      <c r="H415" s="58">
        <v>0</v>
      </c>
      <c r="I415" s="58">
        <v>0</v>
      </c>
    </row>
    <row r="416" spans="1:9">
      <c r="A416" s="627" t="s">
        <v>213</v>
      </c>
      <c r="B416" s="628"/>
      <c r="C416" s="628"/>
      <c r="D416" s="628"/>
      <c r="E416" s="628"/>
      <c r="F416" s="628"/>
      <c r="G416" s="628"/>
      <c r="H416" s="628"/>
      <c r="I416" s="629"/>
    </row>
    <row r="417" spans="1:9">
      <c r="A417" s="585" t="s">
        <v>199</v>
      </c>
      <c r="B417" s="586"/>
      <c r="C417" s="586"/>
      <c r="D417" s="586"/>
      <c r="E417" s="586"/>
      <c r="F417" s="586"/>
      <c r="G417" s="586"/>
      <c r="H417" s="586"/>
      <c r="I417" s="587"/>
    </row>
    <row r="418" spans="1:9">
      <c r="A418" s="7" t="s">
        <v>206</v>
      </c>
      <c r="B418" s="228" t="s">
        <v>196</v>
      </c>
      <c r="C418" s="58">
        <f t="shared" ref="C418:C447" si="115">D418+E418+F418+G418+H418+I418</f>
        <v>29696.367000000002</v>
      </c>
      <c r="D418" s="58">
        <f>D420+D432</f>
        <v>13347.007000000001</v>
      </c>
      <c r="E418" s="58">
        <f t="shared" ref="E418:I419" si="116">E420+E432</f>
        <v>16179.63</v>
      </c>
      <c r="F418" s="58">
        <f t="shared" si="116"/>
        <v>0</v>
      </c>
      <c r="G418" s="58">
        <f t="shared" si="116"/>
        <v>0</v>
      </c>
      <c r="H418" s="58">
        <f t="shared" si="116"/>
        <v>0</v>
      </c>
      <c r="I418" s="58">
        <f t="shared" si="116"/>
        <v>169.73</v>
      </c>
    </row>
    <row r="419" spans="1:9" ht="13.5" thickBot="1">
      <c r="A419" s="9"/>
      <c r="B419" s="229" t="s">
        <v>197</v>
      </c>
      <c r="C419" s="58">
        <f t="shared" si="115"/>
        <v>29696.367000000002</v>
      </c>
      <c r="D419" s="58">
        <f>D421+D433</f>
        <v>13347.007000000001</v>
      </c>
      <c r="E419" s="58">
        <f t="shared" si="116"/>
        <v>16179.63</v>
      </c>
      <c r="F419" s="58">
        <f t="shared" si="116"/>
        <v>0</v>
      </c>
      <c r="G419" s="58">
        <f t="shared" si="116"/>
        <v>0</v>
      </c>
      <c r="H419" s="58">
        <f t="shared" si="116"/>
        <v>0</v>
      </c>
      <c r="I419" s="58">
        <f t="shared" si="116"/>
        <v>169.73</v>
      </c>
    </row>
    <row r="420" spans="1:9">
      <c r="A420" s="64" t="s">
        <v>250</v>
      </c>
      <c r="B420" s="228" t="s">
        <v>196</v>
      </c>
      <c r="C420" s="58">
        <f t="shared" si="115"/>
        <v>10288.377000000002</v>
      </c>
      <c r="D420" s="58">
        <f>D422</f>
        <v>4104.3470000000007</v>
      </c>
      <c r="E420" s="58">
        <f t="shared" ref="E420:I423" si="117">E422</f>
        <v>6147</v>
      </c>
      <c r="F420" s="58">
        <f t="shared" si="117"/>
        <v>0</v>
      </c>
      <c r="G420" s="58">
        <f t="shared" si="117"/>
        <v>0</v>
      </c>
      <c r="H420" s="58">
        <f t="shared" si="117"/>
        <v>0</v>
      </c>
      <c r="I420" s="58">
        <f t="shared" si="117"/>
        <v>37.03</v>
      </c>
    </row>
    <row r="421" spans="1:9">
      <c r="A421" s="11" t="s">
        <v>203</v>
      </c>
      <c r="B421" s="229" t="s">
        <v>197</v>
      </c>
      <c r="C421" s="58">
        <f t="shared" si="115"/>
        <v>10288.377000000002</v>
      </c>
      <c r="D421" s="58">
        <f>D423</f>
        <v>4104.3470000000007</v>
      </c>
      <c r="E421" s="58">
        <f t="shared" si="117"/>
        <v>6147</v>
      </c>
      <c r="F421" s="58">
        <f t="shared" si="117"/>
        <v>0</v>
      </c>
      <c r="G421" s="58">
        <f t="shared" si="117"/>
        <v>0</v>
      </c>
      <c r="H421" s="58">
        <f t="shared" si="117"/>
        <v>0</v>
      </c>
      <c r="I421" s="58">
        <f t="shared" si="117"/>
        <v>37.03</v>
      </c>
    </row>
    <row r="422" spans="1:9">
      <c r="A422" s="21" t="s">
        <v>259</v>
      </c>
      <c r="B422" s="8" t="s">
        <v>196</v>
      </c>
      <c r="C422" s="58">
        <f t="shared" si="115"/>
        <v>10288.377000000002</v>
      </c>
      <c r="D422" s="58">
        <f>D424</f>
        <v>4104.3470000000007</v>
      </c>
      <c r="E422" s="58">
        <f t="shared" si="117"/>
        <v>6147</v>
      </c>
      <c r="F422" s="58">
        <f t="shared" si="117"/>
        <v>0</v>
      </c>
      <c r="G422" s="58">
        <f t="shared" si="117"/>
        <v>0</v>
      </c>
      <c r="H422" s="58">
        <f t="shared" si="117"/>
        <v>0</v>
      </c>
      <c r="I422" s="58">
        <f t="shared" si="117"/>
        <v>37.03</v>
      </c>
    </row>
    <row r="423" spans="1:9">
      <c r="A423" s="18"/>
      <c r="B423" s="229" t="s">
        <v>197</v>
      </c>
      <c r="C423" s="58">
        <f t="shared" si="115"/>
        <v>10288.377000000002</v>
      </c>
      <c r="D423" s="58">
        <f>D425</f>
        <v>4104.3470000000007</v>
      </c>
      <c r="E423" s="58">
        <f t="shared" si="117"/>
        <v>6147</v>
      </c>
      <c r="F423" s="58">
        <f t="shared" si="117"/>
        <v>0</v>
      </c>
      <c r="G423" s="58">
        <f t="shared" si="117"/>
        <v>0</v>
      </c>
      <c r="H423" s="58">
        <f t="shared" si="117"/>
        <v>0</v>
      </c>
      <c r="I423" s="58">
        <f t="shared" si="117"/>
        <v>37.03</v>
      </c>
    </row>
    <row r="424" spans="1:9">
      <c r="A424" s="31" t="s">
        <v>232</v>
      </c>
      <c r="B424" s="228" t="s">
        <v>196</v>
      </c>
      <c r="C424" s="58">
        <f t="shared" si="115"/>
        <v>10288.377000000002</v>
      </c>
      <c r="D424" s="58">
        <f>D426+D428+D430</f>
        <v>4104.3470000000007</v>
      </c>
      <c r="E424" s="58">
        <f t="shared" ref="E424:I425" si="118">E426+E428+E430</f>
        <v>6147</v>
      </c>
      <c r="F424" s="58">
        <f t="shared" si="118"/>
        <v>0</v>
      </c>
      <c r="G424" s="58">
        <f t="shared" si="118"/>
        <v>0</v>
      </c>
      <c r="H424" s="58">
        <f t="shared" si="118"/>
        <v>0</v>
      </c>
      <c r="I424" s="58">
        <f t="shared" si="118"/>
        <v>37.03</v>
      </c>
    </row>
    <row r="425" spans="1:9">
      <c r="A425" s="11"/>
      <c r="B425" s="229" t="s">
        <v>197</v>
      </c>
      <c r="C425" s="58">
        <f t="shared" si="115"/>
        <v>10288.377000000002</v>
      </c>
      <c r="D425" s="58">
        <f>D427+D429+D431</f>
        <v>4104.3470000000007</v>
      </c>
      <c r="E425" s="58">
        <f t="shared" si="118"/>
        <v>6147</v>
      </c>
      <c r="F425" s="58">
        <f t="shared" si="118"/>
        <v>0</v>
      </c>
      <c r="G425" s="58">
        <f t="shared" si="118"/>
        <v>0</v>
      </c>
      <c r="H425" s="58">
        <f t="shared" si="118"/>
        <v>0</v>
      </c>
      <c r="I425" s="58">
        <f t="shared" si="118"/>
        <v>37.03</v>
      </c>
    </row>
    <row r="426" spans="1:9">
      <c r="A426" s="13" t="s">
        <v>228</v>
      </c>
      <c r="B426" s="228" t="s">
        <v>196</v>
      </c>
      <c r="C426" s="58">
        <f t="shared" si="115"/>
        <v>9776.5069999999996</v>
      </c>
      <c r="D426" s="58">
        <f t="shared" ref="D426:I427" si="119">D457+D550+D512+D1171+D1328+D1355+D527</f>
        <v>3966.8770000000004</v>
      </c>
      <c r="E426" s="58">
        <f t="shared" si="119"/>
        <v>5773</v>
      </c>
      <c r="F426" s="58">
        <f t="shared" si="119"/>
        <v>0</v>
      </c>
      <c r="G426" s="58">
        <f t="shared" si="119"/>
        <v>0</v>
      </c>
      <c r="H426" s="58">
        <f t="shared" si="119"/>
        <v>0</v>
      </c>
      <c r="I426" s="58">
        <f t="shared" si="119"/>
        <v>36.630000000000003</v>
      </c>
    </row>
    <row r="427" spans="1:9">
      <c r="A427" s="14"/>
      <c r="B427" s="229" t="s">
        <v>197</v>
      </c>
      <c r="C427" s="58">
        <f t="shared" si="115"/>
        <v>9776.5069999999996</v>
      </c>
      <c r="D427" s="58">
        <f t="shared" si="119"/>
        <v>3966.8770000000004</v>
      </c>
      <c r="E427" s="58">
        <f t="shared" si="119"/>
        <v>5773</v>
      </c>
      <c r="F427" s="58">
        <f t="shared" si="119"/>
        <v>0</v>
      </c>
      <c r="G427" s="58">
        <f t="shared" si="119"/>
        <v>0</v>
      </c>
      <c r="H427" s="58">
        <f t="shared" si="119"/>
        <v>0</v>
      </c>
      <c r="I427" s="58">
        <f t="shared" si="119"/>
        <v>36.630000000000003</v>
      </c>
    </row>
    <row r="428" spans="1:9">
      <c r="A428" s="13" t="s">
        <v>231</v>
      </c>
      <c r="B428" s="228" t="s">
        <v>196</v>
      </c>
      <c r="C428" s="58">
        <f t="shared" si="115"/>
        <v>125</v>
      </c>
      <c r="D428" s="58">
        <f t="shared" ref="D428:I429" si="120">D485+D1215</f>
        <v>45</v>
      </c>
      <c r="E428" s="58">
        <f t="shared" si="120"/>
        <v>80</v>
      </c>
      <c r="F428" s="58">
        <f t="shared" si="120"/>
        <v>0</v>
      </c>
      <c r="G428" s="58">
        <f t="shared" si="120"/>
        <v>0</v>
      </c>
      <c r="H428" s="58">
        <f t="shared" si="120"/>
        <v>0</v>
      </c>
      <c r="I428" s="58">
        <f t="shared" si="120"/>
        <v>0</v>
      </c>
    </row>
    <row r="429" spans="1:9">
      <c r="A429" s="14"/>
      <c r="B429" s="229" t="s">
        <v>197</v>
      </c>
      <c r="C429" s="58">
        <f t="shared" si="115"/>
        <v>125</v>
      </c>
      <c r="D429" s="58">
        <f t="shared" si="120"/>
        <v>45</v>
      </c>
      <c r="E429" s="58">
        <f t="shared" si="120"/>
        <v>80</v>
      </c>
      <c r="F429" s="58">
        <f t="shared" si="120"/>
        <v>0</v>
      </c>
      <c r="G429" s="58">
        <f t="shared" si="120"/>
        <v>0</v>
      </c>
      <c r="H429" s="58">
        <f t="shared" si="120"/>
        <v>0</v>
      </c>
      <c r="I429" s="58">
        <f t="shared" si="120"/>
        <v>0</v>
      </c>
    </row>
    <row r="430" spans="1:9">
      <c r="A430" s="35" t="s">
        <v>229</v>
      </c>
      <c r="B430" s="228" t="s">
        <v>196</v>
      </c>
      <c r="C430" s="58">
        <f t="shared" si="115"/>
        <v>386.86999999999995</v>
      </c>
      <c r="D430" s="58">
        <f t="shared" ref="D430:I431" si="121">D493+D535+D1227+D1340</f>
        <v>92.469999999999985</v>
      </c>
      <c r="E430" s="58">
        <f t="shared" si="121"/>
        <v>294</v>
      </c>
      <c r="F430" s="58">
        <f t="shared" si="121"/>
        <v>0</v>
      </c>
      <c r="G430" s="58">
        <f t="shared" si="121"/>
        <v>0</v>
      </c>
      <c r="H430" s="58">
        <f t="shared" si="121"/>
        <v>0</v>
      </c>
      <c r="I430" s="58">
        <f t="shared" si="121"/>
        <v>0.40000000000000036</v>
      </c>
    </row>
    <row r="431" spans="1:9">
      <c r="A431" s="14"/>
      <c r="B431" s="229" t="s">
        <v>197</v>
      </c>
      <c r="C431" s="58">
        <f t="shared" si="115"/>
        <v>386.86999999999995</v>
      </c>
      <c r="D431" s="58">
        <f t="shared" si="121"/>
        <v>92.469999999999985</v>
      </c>
      <c r="E431" s="58">
        <f t="shared" si="121"/>
        <v>294</v>
      </c>
      <c r="F431" s="58">
        <f t="shared" si="121"/>
        <v>0</v>
      </c>
      <c r="G431" s="58">
        <f t="shared" si="121"/>
        <v>0</v>
      </c>
      <c r="H431" s="58">
        <f t="shared" si="121"/>
        <v>0</v>
      </c>
      <c r="I431" s="58">
        <f t="shared" si="121"/>
        <v>0.40000000000000036</v>
      </c>
    </row>
    <row r="432" spans="1:9">
      <c r="A432" s="94" t="s">
        <v>211</v>
      </c>
      <c r="B432" s="27" t="s">
        <v>196</v>
      </c>
      <c r="C432" s="58">
        <f t="shared" si="115"/>
        <v>19407.990000000002</v>
      </c>
      <c r="D432" s="58">
        <f t="shared" ref="D432:I433" si="122">D434+D436+D438</f>
        <v>9242.66</v>
      </c>
      <c r="E432" s="58">
        <f t="shared" si="122"/>
        <v>10032.629999999999</v>
      </c>
      <c r="F432" s="58">
        <f t="shared" si="122"/>
        <v>0</v>
      </c>
      <c r="G432" s="58">
        <f t="shared" si="122"/>
        <v>0</v>
      </c>
      <c r="H432" s="58">
        <f t="shared" si="122"/>
        <v>0</v>
      </c>
      <c r="I432" s="58">
        <f t="shared" si="122"/>
        <v>132.69999999999999</v>
      </c>
    </row>
    <row r="433" spans="1:9">
      <c r="A433" s="14" t="s">
        <v>227</v>
      </c>
      <c r="B433" s="29" t="s">
        <v>197</v>
      </c>
      <c r="C433" s="58">
        <f t="shared" si="115"/>
        <v>19407.990000000002</v>
      </c>
      <c r="D433" s="58">
        <f t="shared" si="122"/>
        <v>9242.66</v>
      </c>
      <c r="E433" s="58">
        <f t="shared" si="122"/>
        <v>10032.629999999999</v>
      </c>
      <c r="F433" s="58">
        <f t="shared" si="122"/>
        <v>0</v>
      </c>
      <c r="G433" s="58">
        <f t="shared" si="122"/>
        <v>0</v>
      </c>
      <c r="H433" s="58">
        <f t="shared" si="122"/>
        <v>0</v>
      </c>
      <c r="I433" s="58">
        <f t="shared" si="122"/>
        <v>132.69999999999999</v>
      </c>
    </row>
    <row r="434" spans="1:9">
      <c r="A434" s="19" t="s">
        <v>217</v>
      </c>
      <c r="B434" s="27" t="s">
        <v>196</v>
      </c>
      <c r="C434" s="58">
        <f t="shared" si="115"/>
        <v>151.69999999999999</v>
      </c>
      <c r="D434" s="58">
        <f>D1096</f>
        <v>19</v>
      </c>
      <c r="E434" s="58">
        <f t="shared" ref="E434:I435" si="123">E1096</f>
        <v>0</v>
      </c>
      <c r="F434" s="58">
        <f t="shared" si="123"/>
        <v>0</v>
      </c>
      <c r="G434" s="58">
        <f t="shared" si="123"/>
        <v>0</v>
      </c>
      <c r="H434" s="58">
        <f t="shared" si="123"/>
        <v>0</v>
      </c>
      <c r="I434" s="58" t="str">
        <f t="shared" si="123"/>
        <v>132,7</v>
      </c>
    </row>
    <row r="435" spans="1:9">
      <c r="A435" s="18" t="s">
        <v>218</v>
      </c>
      <c r="B435" s="29" t="s">
        <v>197</v>
      </c>
      <c r="C435" s="58">
        <f t="shared" si="115"/>
        <v>151.69999999999999</v>
      </c>
      <c r="D435" s="58">
        <f>D1097</f>
        <v>19</v>
      </c>
      <c r="E435" s="58">
        <f t="shared" si="123"/>
        <v>0</v>
      </c>
      <c r="F435" s="58">
        <f t="shared" si="123"/>
        <v>0</v>
      </c>
      <c r="G435" s="58">
        <f t="shared" si="123"/>
        <v>0</v>
      </c>
      <c r="H435" s="58">
        <f t="shared" si="123"/>
        <v>0</v>
      </c>
      <c r="I435" s="58" t="str">
        <f t="shared" si="123"/>
        <v>132,7</v>
      </c>
    </row>
    <row r="436" spans="1:9" ht="25.5">
      <c r="A436" s="276" t="s">
        <v>154</v>
      </c>
      <c r="B436" s="71" t="s">
        <v>196</v>
      </c>
      <c r="C436" s="58">
        <f>D436+E436+F436+G436+H436+I436</f>
        <v>344</v>
      </c>
      <c r="D436" s="58">
        <f t="shared" ref="D436:I437" si="124">D561</f>
        <v>0</v>
      </c>
      <c r="E436" s="58">
        <f t="shared" si="124"/>
        <v>344</v>
      </c>
      <c r="F436" s="58">
        <f t="shared" si="124"/>
        <v>0</v>
      </c>
      <c r="G436" s="58">
        <f t="shared" si="124"/>
        <v>0</v>
      </c>
      <c r="H436" s="58">
        <f t="shared" si="124"/>
        <v>0</v>
      </c>
      <c r="I436" s="58">
        <f t="shared" si="124"/>
        <v>0</v>
      </c>
    </row>
    <row r="437" spans="1:9">
      <c r="A437" s="18"/>
      <c r="B437" s="70" t="s">
        <v>197</v>
      </c>
      <c r="C437" s="58">
        <f>D437+E437+F437+G437+H437+I437</f>
        <v>344</v>
      </c>
      <c r="D437" s="58">
        <f t="shared" si="124"/>
        <v>0</v>
      </c>
      <c r="E437" s="58">
        <f t="shared" si="124"/>
        <v>344</v>
      </c>
      <c r="F437" s="58">
        <f t="shared" si="124"/>
        <v>0</v>
      </c>
      <c r="G437" s="58">
        <f t="shared" si="124"/>
        <v>0</v>
      </c>
      <c r="H437" s="58">
        <f t="shared" si="124"/>
        <v>0</v>
      </c>
      <c r="I437" s="58">
        <f t="shared" si="124"/>
        <v>0</v>
      </c>
    </row>
    <row r="438" spans="1:9">
      <c r="A438" s="21" t="s">
        <v>259</v>
      </c>
      <c r="B438" s="8" t="s">
        <v>196</v>
      </c>
      <c r="C438" s="58">
        <f t="shared" si="115"/>
        <v>18912.29</v>
      </c>
      <c r="D438" s="58">
        <f>D440</f>
        <v>9223.66</v>
      </c>
      <c r="E438" s="58">
        <f t="shared" ref="E438:I439" si="125">E440</f>
        <v>9688.6299999999992</v>
      </c>
      <c r="F438" s="58">
        <f t="shared" si="125"/>
        <v>0</v>
      </c>
      <c r="G438" s="58">
        <f t="shared" si="125"/>
        <v>0</v>
      </c>
      <c r="H438" s="58">
        <f t="shared" si="125"/>
        <v>0</v>
      </c>
      <c r="I438" s="58">
        <f t="shared" si="125"/>
        <v>0</v>
      </c>
    </row>
    <row r="439" spans="1:9">
      <c r="A439" s="18"/>
      <c r="B439" s="229" t="s">
        <v>197</v>
      </c>
      <c r="C439" s="58">
        <f t="shared" si="115"/>
        <v>18912.29</v>
      </c>
      <c r="D439" s="58">
        <f>D441</f>
        <v>9223.66</v>
      </c>
      <c r="E439" s="58">
        <f t="shared" si="125"/>
        <v>9688.6299999999992</v>
      </c>
      <c r="F439" s="58">
        <f t="shared" si="125"/>
        <v>0</v>
      </c>
      <c r="G439" s="58">
        <f t="shared" si="125"/>
        <v>0</v>
      </c>
      <c r="H439" s="58">
        <f t="shared" si="125"/>
        <v>0</v>
      </c>
      <c r="I439" s="58">
        <f t="shared" si="125"/>
        <v>0</v>
      </c>
    </row>
    <row r="440" spans="1:9">
      <c r="A440" s="31" t="s">
        <v>232</v>
      </c>
      <c r="B440" s="27" t="s">
        <v>196</v>
      </c>
      <c r="C440" s="58">
        <f t="shared" si="115"/>
        <v>18912.29</v>
      </c>
      <c r="D440" s="58">
        <f>D442+D444+D446</f>
        <v>9223.66</v>
      </c>
      <c r="E440" s="58">
        <f t="shared" ref="E440:I441" si="126">E442+E444+E446</f>
        <v>9688.6299999999992</v>
      </c>
      <c r="F440" s="58">
        <f t="shared" si="126"/>
        <v>0</v>
      </c>
      <c r="G440" s="58">
        <f t="shared" si="126"/>
        <v>0</v>
      </c>
      <c r="H440" s="58">
        <f t="shared" si="126"/>
        <v>0</v>
      </c>
      <c r="I440" s="58">
        <f t="shared" si="126"/>
        <v>0</v>
      </c>
    </row>
    <row r="441" spans="1:9">
      <c r="A441" s="14"/>
      <c r="B441" s="39" t="s">
        <v>197</v>
      </c>
      <c r="C441" s="58">
        <f t="shared" si="115"/>
        <v>18912.29</v>
      </c>
      <c r="D441" s="58">
        <f>D443+D445+D447</f>
        <v>9223.66</v>
      </c>
      <c r="E441" s="58">
        <f t="shared" si="126"/>
        <v>9688.6299999999992</v>
      </c>
      <c r="F441" s="58">
        <f t="shared" si="126"/>
        <v>0</v>
      </c>
      <c r="G441" s="58">
        <f t="shared" si="126"/>
        <v>0</v>
      </c>
      <c r="H441" s="58">
        <f t="shared" si="126"/>
        <v>0</v>
      </c>
      <c r="I441" s="58">
        <f t="shared" si="126"/>
        <v>0</v>
      </c>
    </row>
    <row r="442" spans="1:9">
      <c r="A442" s="100" t="s">
        <v>228</v>
      </c>
      <c r="B442" s="27" t="s">
        <v>196</v>
      </c>
      <c r="C442" s="58">
        <f t="shared" si="115"/>
        <v>17031.53</v>
      </c>
      <c r="D442" s="58">
        <f t="shared" ref="D442:I443" si="127">D571+D1104+D1259</f>
        <v>7848.03</v>
      </c>
      <c r="E442" s="58">
        <f t="shared" si="127"/>
        <v>9183.5</v>
      </c>
      <c r="F442" s="58">
        <f t="shared" si="127"/>
        <v>0</v>
      </c>
      <c r="G442" s="58">
        <f t="shared" si="127"/>
        <v>0</v>
      </c>
      <c r="H442" s="58">
        <f t="shared" si="127"/>
        <v>0</v>
      </c>
      <c r="I442" s="58">
        <f t="shared" si="127"/>
        <v>0</v>
      </c>
    </row>
    <row r="443" spans="1:9">
      <c r="A443" s="11"/>
      <c r="B443" s="29" t="s">
        <v>197</v>
      </c>
      <c r="C443" s="58">
        <f t="shared" si="115"/>
        <v>17031.53</v>
      </c>
      <c r="D443" s="58">
        <f t="shared" si="127"/>
        <v>7848.03</v>
      </c>
      <c r="E443" s="58">
        <f t="shared" si="127"/>
        <v>9183.5</v>
      </c>
      <c r="F443" s="58">
        <f t="shared" si="127"/>
        <v>0</v>
      </c>
      <c r="G443" s="58">
        <f t="shared" si="127"/>
        <v>0</v>
      </c>
      <c r="H443" s="58">
        <f t="shared" si="127"/>
        <v>0</v>
      </c>
      <c r="I443" s="58">
        <f t="shared" si="127"/>
        <v>0</v>
      </c>
    </row>
    <row r="444" spans="1:9">
      <c r="A444" s="34" t="s">
        <v>231</v>
      </c>
      <c r="B444" s="343" t="s">
        <v>196</v>
      </c>
      <c r="C444" s="58">
        <f t="shared" si="115"/>
        <v>832.56</v>
      </c>
      <c r="D444" s="58">
        <f>D973+D1146+D1291</f>
        <v>384.43</v>
      </c>
      <c r="E444" s="58">
        <f>E973+E1146+E1291</f>
        <v>448.13</v>
      </c>
      <c r="F444" s="58">
        <f t="shared" ref="D444:I445" si="128">F973+F1146+F1291</f>
        <v>0</v>
      </c>
      <c r="G444" s="58">
        <f t="shared" si="128"/>
        <v>0</v>
      </c>
      <c r="H444" s="58">
        <f t="shared" si="128"/>
        <v>0</v>
      </c>
      <c r="I444" s="58">
        <f t="shared" si="128"/>
        <v>0</v>
      </c>
    </row>
    <row r="445" spans="1:9">
      <c r="A445" s="7"/>
      <c r="B445" s="343" t="s">
        <v>197</v>
      </c>
      <c r="C445" s="58">
        <f t="shared" si="115"/>
        <v>832.56</v>
      </c>
      <c r="D445" s="58">
        <f t="shared" si="128"/>
        <v>384.43</v>
      </c>
      <c r="E445" s="58">
        <f>E974+E1147+E1292</f>
        <v>448.13</v>
      </c>
      <c r="F445" s="58">
        <f t="shared" si="128"/>
        <v>0</v>
      </c>
      <c r="G445" s="58">
        <f t="shared" si="128"/>
        <v>0</v>
      </c>
      <c r="H445" s="58">
        <f t="shared" si="128"/>
        <v>0</v>
      </c>
      <c r="I445" s="58">
        <f t="shared" si="128"/>
        <v>0</v>
      </c>
    </row>
    <row r="446" spans="1:9">
      <c r="A446" s="38" t="s">
        <v>233</v>
      </c>
      <c r="B446" s="27" t="s">
        <v>196</v>
      </c>
      <c r="C446" s="58">
        <f t="shared" si="115"/>
        <v>1048.2</v>
      </c>
      <c r="D446" s="58">
        <f t="shared" ref="D446:I447" si="129">D1067+D1152</f>
        <v>991.2</v>
      </c>
      <c r="E446" s="58">
        <f t="shared" si="129"/>
        <v>57</v>
      </c>
      <c r="F446" s="58">
        <f t="shared" si="129"/>
        <v>0</v>
      </c>
      <c r="G446" s="58">
        <f t="shared" si="129"/>
        <v>0</v>
      </c>
      <c r="H446" s="58">
        <f t="shared" si="129"/>
        <v>0</v>
      </c>
      <c r="I446" s="58">
        <f t="shared" si="129"/>
        <v>0</v>
      </c>
    </row>
    <row r="447" spans="1:9">
      <c r="A447" s="11"/>
      <c r="B447" s="29" t="s">
        <v>197</v>
      </c>
      <c r="C447" s="58">
        <f t="shared" si="115"/>
        <v>1048.2</v>
      </c>
      <c r="D447" s="58">
        <f t="shared" si="129"/>
        <v>991.2</v>
      </c>
      <c r="E447" s="58">
        <f t="shared" si="129"/>
        <v>57</v>
      </c>
      <c r="F447" s="58">
        <f t="shared" si="129"/>
        <v>0</v>
      </c>
      <c r="G447" s="58">
        <f t="shared" si="129"/>
        <v>0</v>
      </c>
      <c r="H447" s="58">
        <f t="shared" si="129"/>
        <v>0</v>
      </c>
      <c r="I447" s="58">
        <f t="shared" si="129"/>
        <v>0</v>
      </c>
    </row>
    <row r="448" spans="1:9">
      <c r="A448" s="588" t="s">
        <v>248</v>
      </c>
      <c r="B448" s="589"/>
      <c r="C448" s="589"/>
      <c r="D448" s="589"/>
      <c r="E448" s="589"/>
      <c r="F448" s="589"/>
      <c r="G448" s="589"/>
      <c r="H448" s="589"/>
      <c r="I448" s="613"/>
    </row>
    <row r="449" spans="1:9" s="126" customFormat="1">
      <c r="A449" s="114" t="s">
        <v>199</v>
      </c>
      <c r="B449" s="243" t="s">
        <v>196</v>
      </c>
      <c r="C449" s="244">
        <f t="shared" ref="C449:C494" si="130">D449+E449+F449+G449+H449+I449</f>
        <v>1876.9970000000001</v>
      </c>
      <c r="D449" s="244">
        <f t="shared" ref="D449:I454" si="131">D451</f>
        <v>887.9670000000001</v>
      </c>
      <c r="E449" s="244">
        <f t="shared" si="131"/>
        <v>952</v>
      </c>
      <c r="F449" s="244">
        <f t="shared" si="131"/>
        <v>0</v>
      </c>
      <c r="G449" s="244">
        <f t="shared" si="131"/>
        <v>0</v>
      </c>
      <c r="H449" s="244">
        <f t="shared" si="131"/>
        <v>0</v>
      </c>
      <c r="I449" s="244">
        <f t="shared" si="131"/>
        <v>37.03</v>
      </c>
    </row>
    <row r="450" spans="1:9" s="126" customFormat="1">
      <c r="A450" s="136" t="s">
        <v>224</v>
      </c>
      <c r="B450" s="247" t="s">
        <v>197</v>
      </c>
      <c r="C450" s="244">
        <f t="shared" si="130"/>
        <v>1876.9970000000001</v>
      </c>
      <c r="D450" s="244">
        <f t="shared" si="131"/>
        <v>887.9670000000001</v>
      </c>
      <c r="E450" s="244">
        <f t="shared" si="131"/>
        <v>952</v>
      </c>
      <c r="F450" s="244">
        <f t="shared" si="131"/>
        <v>0</v>
      </c>
      <c r="G450" s="244">
        <f t="shared" si="131"/>
        <v>0</v>
      </c>
      <c r="H450" s="244">
        <f t="shared" si="131"/>
        <v>0</v>
      </c>
      <c r="I450" s="244">
        <f t="shared" si="131"/>
        <v>37.03</v>
      </c>
    </row>
    <row r="451" spans="1:9" s="126" customFormat="1">
      <c r="A451" s="190" t="s">
        <v>212</v>
      </c>
      <c r="B451" s="233" t="s">
        <v>196</v>
      </c>
      <c r="C451" s="104">
        <f t="shared" si="130"/>
        <v>1876.9970000000001</v>
      </c>
      <c r="D451" s="104">
        <f>D453</f>
        <v>887.9670000000001</v>
      </c>
      <c r="E451" s="104">
        <f t="shared" si="131"/>
        <v>952</v>
      </c>
      <c r="F451" s="104">
        <f t="shared" si="131"/>
        <v>0</v>
      </c>
      <c r="G451" s="104">
        <f t="shared" si="131"/>
        <v>0</v>
      </c>
      <c r="H451" s="104">
        <f t="shared" si="131"/>
        <v>0</v>
      </c>
      <c r="I451" s="104">
        <f t="shared" si="131"/>
        <v>37.03</v>
      </c>
    </row>
    <row r="452" spans="1:9" s="126" customFormat="1">
      <c r="A452" s="136" t="s">
        <v>203</v>
      </c>
      <c r="B452" s="234" t="s">
        <v>197</v>
      </c>
      <c r="C452" s="104">
        <f t="shared" si="130"/>
        <v>1876.9970000000001</v>
      </c>
      <c r="D452" s="104">
        <f>D454</f>
        <v>887.9670000000001</v>
      </c>
      <c r="E452" s="104">
        <f t="shared" si="131"/>
        <v>952</v>
      </c>
      <c r="F452" s="104">
        <f t="shared" si="131"/>
        <v>0</v>
      </c>
      <c r="G452" s="104">
        <f t="shared" si="131"/>
        <v>0</v>
      </c>
      <c r="H452" s="104">
        <f t="shared" si="131"/>
        <v>0</v>
      </c>
      <c r="I452" s="104">
        <f t="shared" si="131"/>
        <v>37.03</v>
      </c>
    </row>
    <row r="453" spans="1:9" s="126" customFormat="1">
      <c r="A453" s="111" t="s">
        <v>259</v>
      </c>
      <c r="B453" s="112" t="s">
        <v>196</v>
      </c>
      <c r="C453" s="104">
        <f t="shared" si="130"/>
        <v>1876.9970000000001</v>
      </c>
      <c r="D453" s="104">
        <f>D455</f>
        <v>887.9670000000001</v>
      </c>
      <c r="E453" s="104">
        <f>E455</f>
        <v>952</v>
      </c>
      <c r="F453" s="104">
        <f t="shared" si="131"/>
        <v>0</v>
      </c>
      <c r="G453" s="104">
        <f t="shared" si="131"/>
        <v>0</v>
      </c>
      <c r="H453" s="104">
        <f t="shared" si="131"/>
        <v>0</v>
      </c>
      <c r="I453" s="104">
        <f t="shared" si="131"/>
        <v>37.03</v>
      </c>
    </row>
    <row r="454" spans="1:9" s="126" customFormat="1">
      <c r="A454" s="113"/>
      <c r="B454" s="234" t="s">
        <v>197</v>
      </c>
      <c r="C454" s="104">
        <f t="shared" si="130"/>
        <v>1876.9970000000001</v>
      </c>
      <c r="D454" s="104">
        <f>D456</f>
        <v>887.9670000000001</v>
      </c>
      <c r="E454" s="104">
        <f t="shared" si="131"/>
        <v>952</v>
      </c>
      <c r="F454" s="104">
        <f t="shared" si="131"/>
        <v>0</v>
      </c>
      <c r="G454" s="104">
        <f t="shared" si="131"/>
        <v>0</v>
      </c>
      <c r="H454" s="104">
        <f t="shared" si="131"/>
        <v>0</v>
      </c>
      <c r="I454" s="104">
        <f>I456</f>
        <v>37.03</v>
      </c>
    </row>
    <row r="455" spans="1:9" s="126" customFormat="1">
      <c r="A455" s="138" t="s">
        <v>232</v>
      </c>
      <c r="B455" s="233" t="s">
        <v>196</v>
      </c>
      <c r="C455" s="104">
        <f t="shared" si="130"/>
        <v>1876.9970000000001</v>
      </c>
      <c r="D455" s="104">
        <f t="shared" ref="D455:I456" si="132">D457+D485+D493</f>
        <v>887.9670000000001</v>
      </c>
      <c r="E455" s="104">
        <f t="shared" si="132"/>
        <v>952</v>
      </c>
      <c r="F455" s="104">
        <f t="shared" si="132"/>
        <v>0</v>
      </c>
      <c r="G455" s="104">
        <f t="shared" si="132"/>
        <v>0</v>
      </c>
      <c r="H455" s="104">
        <f t="shared" si="132"/>
        <v>0</v>
      </c>
      <c r="I455" s="104">
        <f t="shared" si="132"/>
        <v>37.03</v>
      </c>
    </row>
    <row r="456" spans="1:9" s="126" customFormat="1">
      <c r="A456" s="129"/>
      <c r="B456" s="234" t="s">
        <v>197</v>
      </c>
      <c r="C456" s="104">
        <f t="shared" si="130"/>
        <v>1876.9970000000001</v>
      </c>
      <c r="D456" s="104">
        <f t="shared" si="132"/>
        <v>887.9670000000001</v>
      </c>
      <c r="E456" s="104">
        <f t="shared" si="132"/>
        <v>952</v>
      </c>
      <c r="F456" s="104">
        <f t="shared" si="132"/>
        <v>0</v>
      </c>
      <c r="G456" s="104">
        <f t="shared" si="132"/>
        <v>0</v>
      </c>
      <c r="H456" s="104">
        <f t="shared" si="132"/>
        <v>0</v>
      </c>
      <c r="I456" s="104">
        <f t="shared" si="132"/>
        <v>37.03</v>
      </c>
    </row>
    <row r="457" spans="1:9" s="162" customFormat="1">
      <c r="A457" s="169" t="s">
        <v>228</v>
      </c>
      <c r="B457" s="160" t="s">
        <v>196</v>
      </c>
      <c r="C457" s="161">
        <f t="shared" si="130"/>
        <v>1627.9970000000003</v>
      </c>
      <c r="D457" s="161">
        <f>D458</f>
        <v>881.36700000000008</v>
      </c>
      <c r="E457" s="161">
        <f t="shared" ref="E457:I458" si="133">E459+E461+E463+E465+E467+E469+E471+E473+E475+E477+E479+E481+E483</f>
        <v>710</v>
      </c>
      <c r="F457" s="161">
        <f t="shared" si="133"/>
        <v>0</v>
      </c>
      <c r="G457" s="161">
        <f t="shared" si="133"/>
        <v>0</v>
      </c>
      <c r="H457" s="161">
        <f t="shared" si="133"/>
        <v>0</v>
      </c>
      <c r="I457" s="161">
        <f t="shared" si="133"/>
        <v>36.630000000000003</v>
      </c>
    </row>
    <row r="458" spans="1:9" s="162" customFormat="1">
      <c r="A458" s="170"/>
      <c r="B458" s="163" t="s">
        <v>197</v>
      </c>
      <c r="C458" s="161">
        <f t="shared" si="130"/>
        <v>1627.9970000000003</v>
      </c>
      <c r="D458" s="161">
        <f>D460+D462+D464+D466+D468+D470+D472+D474+D476+D478+D480+D482+D484</f>
        <v>881.36700000000008</v>
      </c>
      <c r="E458" s="161">
        <f t="shared" si="133"/>
        <v>710</v>
      </c>
      <c r="F458" s="161">
        <f t="shared" si="133"/>
        <v>0</v>
      </c>
      <c r="G458" s="161">
        <f t="shared" si="133"/>
        <v>0</v>
      </c>
      <c r="H458" s="161">
        <f t="shared" si="133"/>
        <v>0</v>
      </c>
      <c r="I458" s="161">
        <f t="shared" si="133"/>
        <v>36.630000000000003</v>
      </c>
    </row>
    <row r="459" spans="1:9" s="355" customFormat="1">
      <c r="A459" s="369" t="s">
        <v>505</v>
      </c>
      <c r="B459" s="352" t="s">
        <v>196</v>
      </c>
      <c r="C459" s="353">
        <f t="shared" si="130"/>
        <v>150</v>
      </c>
      <c r="D459" s="353">
        <v>150</v>
      </c>
      <c r="E459" s="353">
        <v>0</v>
      </c>
      <c r="F459" s="353">
        <v>0</v>
      </c>
      <c r="G459" s="353">
        <v>0</v>
      </c>
      <c r="H459" s="353">
        <v>0</v>
      </c>
      <c r="I459" s="353">
        <v>0</v>
      </c>
    </row>
    <row r="460" spans="1:9" s="126" customFormat="1">
      <c r="A460" s="11"/>
      <c r="B460" s="107" t="s">
        <v>197</v>
      </c>
      <c r="C460" s="104">
        <f t="shared" si="130"/>
        <v>150</v>
      </c>
      <c r="D460" s="353">
        <v>150</v>
      </c>
      <c r="E460" s="353">
        <v>0</v>
      </c>
      <c r="F460" s="104">
        <v>0</v>
      </c>
      <c r="G460" s="104">
        <v>0</v>
      </c>
      <c r="H460" s="104">
        <v>0</v>
      </c>
      <c r="I460" s="104">
        <v>0</v>
      </c>
    </row>
    <row r="461" spans="1:9" s="355" customFormat="1">
      <c r="A461" s="369" t="s">
        <v>303</v>
      </c>
      <c r="B461" s="352" t="s">
        <v>196</v>
      </c>
      <c r="C461" s="353">
        <f t="shared" si="130"/>
        <v>60</v>
      </c>
      <c r="D461" s="353">
        <v>60</v>
      </c>
      <c r="E461" s="353">
        <v>0</v>
      </c>
      <c r="F461" s="353">
        <v>0</v>
      </c>
      <c r="G461" s="353">
        <v>0</v>
      </c>
      <c r="H461" s="353">
        <v>0</v>
      </c>
      <c r="I461" s="353">
        <v>0</v>
      </c>
    </row>
    <row r="462" spans="1:9" s="126" customFormat="1">
      <c r="A462" s="11"/>
      <c r="B462" s="107" t="s">
        <v>197</v>
      </c>
      <c r="C462" s="104">
        <f t="shared" si="130"/>
        <v>60</v>
      </c>
      <c r="D462" s="353">
        <v>60</v>
      </c>
      <c r="E462" s="353">
        <v>0</v>
      </c>
      <c r="F462" s="104">
        <v>0</v>
      </c>
      <c r="G462" s="104">
        <v>0</v>
      </c>
      <c r="H462" s="104">
        <v>0</v>
      </c>
      <c r="I462" s="104">
        <v>0</v>
      </c>
    </row>
    <row r="463" spans="1:9" s="355" customFormat="1">
      <c r="A463" s="369" t="s">
        <v>506</v>
      </c>
      <c r="B463" s="352" t="s">
        <v>196</v>
      </c>
      <c r="C463" s="353">
        <f t="shared" si="130"/>
        <v>13</v>
      </c>
      <c r="D463" s="353">
        <v>11.88</v>
      </c>
      <c r="E463" s="353">
        <v>0</v>
      </c>
      <c r="F463" s="353">
        <v>0</v>
      </c>
      <c r="G463" s="353">
        <v>0</v>
      </c>
      <c r="H463" s="353">
        <v>0</v>
      </c>
      <c r="I463" s="353">
        <v>1.1200000000000001</v>
      </c>
    </row>
    <row r="464" spans="1:9" s="126" customFormat="1">
      <c r="A464" s="11"/>
      <c r="B464" s="107" t="s">
        <v>197</v>
      </c>
      <c r="C464" s="104">
        <f t="shared" si="130"/>
        <v>13</v>
      </c>
      <c r="D464" s="104">
        <v>11.88</v>
      </c>
      <c r="E464" s="104">
        <v>0</v>
      </c>
      <c r="F464" s="104">
        <v>0</v>
      </c>
      <c r="G464" s="104">
        <v>0</v>
      </c>
      <c r="H464" s="104">
        <v>0</v>
      </c>
      <c r="I464" s="104">
        <v>1.1200000000000001</v>
      </c>
    </row>
    <row r="465" spans="1:9" s="340" customFormat="1">
      <c r="A465" s="368" t="s">
        <v>507</v>
      </c>
      <c r="B465" s="357" t="s">
        <v>196</v>
      </c>
      <c r="C465" s="339">
        <f t="shared" si="130"/>
        <v>9.9990000000000006</v>
      </c>
      <c r="D465" s="339">
        <f>8+0.009</f>
        <v>8.0090000000000003</v>
      </c>
      <c r="E465" s="339">
        <v>0</v>
      </c>
      <c r="F465" s="339">
        <v>0</v>
      </c>
      <c r="G465" s="339">
        <v>0</v>
      </c>
      <c r="H465" s="339">
        <v>0</v>
      </c>
      <c r="I465" s="339">
        <v>1.99</v>
      </c>
    </row>
    <row r="466" spans="1:9" s="126" customFormat="1">
      <c r="A466" s="110"/>
      <c r="B466" s="107" t="s">
        <v>197</v>
      </c>
      <c r="C466" s="104">
        <f t="shared" si="130"/>
        <v>9.9990000000000006</v>
      </c>
      <c r="D466" s="104">
        <f>8+0.009</f>
        <v>8.0090000000000003</v>
      </c>
      <c r="E466" s="104">
        <v>0</v>
      </c>
      <c r="F466" s="104">
        <v>0</v>
      </c>
      <c r="G466" s="104">
        <v>0</v>
      </c>
      <c r="H466" s="104">
        <v>0</v>
      </c>
      <c r="I466" s="104">
        <v>1.99</v>
      </c>
    </row>
    <row r="467" spans="1:9" s="340" customFormat="1" ht="25.5">
      <c r="A467" s="368" t="s">
        <v>508</v>
      </c>
      <c r="B467" s="357" t="s">
        <v>196</v>
      </c>
      <c r="C467" s="339">
        <f t="shared" si="130"/>
        <v>118.995</v>
      </c>
      <c r="D467" s="339">
        <v>89.064999999999998</v>
      </c>
      <c r="E467" s="339">
        <v>0</v>
      </c>
      <c r="F467" s="339">
        <v>0</v>
      </c>
      <c r="G467" s="339">
        <v>0</v>
      </c>
      <c r="H467" s="339">
        <v>0</v>
      </c>
      <c r="I467" s="339">
        <v>29.93</v>
      </c>
    </row>
    <row r="468" spans="1:9" s="126" customFormat="1">
      <c r="A468" s="149"/>
      <c r="B468" s="107" t="s">
        <v>197</v>
      </c>
      <c r="C468" s="104">
        <f t="shared" si="130"/>
        <v>118.995</v>
      </c>
      <c r="D468" s="104">
        <v>89.064999999999998</v>
      </c>
      <c r="E468" s="104">
        <v>0</v>
      </c>
      <c r="F468" s="104">
        <v>0</v>
      </c>
      <c r="G468" s="104">
        <v>0</v>
      </c>
      <c r="H468" s="104">
        <v>0</v>
      </c>
      <c r="I468" s="104">
        <v>29.93</v>
      </c>
    </row>
    <row r="469" spans="1:9" s="340" customFormat="1">
      <c r="A469" s="368" t="s">
        <v>509</v>
      </c>
      <c r="B469" s="357" t="s">
        <v>196</v>
      </c>
      <c r="C469" s="339">
        <f t="shared" si="130"/>
        <v>7.9990000000000006</v>
      </c>
      <c r="D469" s="339">
        <v>5.7590000000000003</v>
      </c>
      <c r="E469" s="339">
        <v>0</v>
      </c>
      <c r="F469" s="339">
        <v>0</v>
      </c>
      <c r="G469" s="339">
        <v>0</v>
      </c>
      <c r="H469" s="339">
        <v>0</v>
      </c>
      <c r="I469" s="339">
        <v>2.2400000000000002</v>
      </c>
    </row>
    <row r="470" spans="1:9" s="126" customFormat="1">
      <c r="A470" s="129"/>
      <c r="B470" s="107" t="s">
        <v>197</v>
      </c>
      <c r="C470" s="104">
        <f t="shared" si="130"/>
        <v>7.9990000000000006</v>
      </c>
      <c r="D470" s="104">
        <v>5.7590000000000003</v>
      </c>
      <c r="E470" s="104">
        <v>0</v>
      </c>
      <c r="F470" s="104">
        <v>0</v>
      </c>
      <c r="G470" s="104">
        <v>0</v>
      </c>
      <c r="H470" s="104">
        <v>0</v>
      </c>
      <c r="I470" s="104">
        <v>2.2400000000000002</v>
      </c>
    </row>
    <row r="471" spans="1:9" s="363" customFormat="1">
      <c r="A471" s="369" t="s">
        <v>510</v>
      </c>
      <c r="B471" s="361" t="s">
        <v>196</v>
      </c>
      <c r="C471" s="356">
        <f t="shared" si="130"/>
        <v>548</v>
      </c>
      <c r="D471" s="356">
        <v>547.4</v>
      </c>
      <c r="E471" s="356">
        <v>0</v>
      </c>
      <c r="F471" s="356">
        <v>0</v>
      </c>
      <c r="G471" s="356">
        <v>0</v>
      </c>
      <c r="H471" s="356">
        <v>0</v>
      </c>
      <c r="I471" s="356">
        <v>0.6</v>
      </c>
    </row>
    <row r="472" spans="1:9" s="89" customFormat="1">
      <c r="A472" s="260"/>
      <c r="B472" s="29" t="s">
        <v>197</v>
      </c>
      <c r="C472" s="58">
        <f t="shared" si="130"/>
        <v>548</v>
      </c>
      <c r="D472" s="356">
        <v>547.4</v>
      </c>
      <c r="E472" s="356">
        <v>0</v>
      </c>
      <c r="F472" s="58">
        <v>0</v>
      </c>
      <c r="G472" s="58">
        <v>0</v>
      </c>
      <c r="H472" s="58">
        <v>0</v>
      </c>
      <c r="I472" s="356">
        <v>0.6</v>
      </c>
    </row>
    <row r="473" spans="1:9" s="363" customFormat="1">
      <c r="A473" s="369" t="s">
        <v>511</v>
      </c>
      <c r="B473" s="361" t="s">
        <v>196</v>
      </c>
      <c r="C473" s="356">
        <f t="shared" si="130"/>
        <v>10</v>
      </c>
      <c r="D473" s="356">
        <v>9.25</v>
      </c>
      <c r="E473" s="356">
        <v>0</v>
      </c>
      <c r="F473" s="356">
        <v>0</v>
      </c>
      <c r="G473" s="356">
        <v>0</v>
      </c>
      <c r="H473" s="356">
        <v>0</v>
      </c>
      <c r="I473" s="356">
        <v>0.75</v>
      </c>
    </row>
    <row r="474" spans="1:9" s="89" customFormat="1">
      <c r="A474" s="101"/>
      <c r="B474" s="29" t="s">
        <v>197</v>
      </c>
      <c r="C474" s="58">
        <f t="shared" si="130"/>
        <v>10.004</v>
      </c>
      <c r="D474" s="87">
        <v>9.2539999999999996</v>
      </c>
      <c r="E474" s="87">
        <v>0</v>
      </c>
      <c r="F474" s="58">
        <v>0</v>
      </c>
      <c r="G474" s="58">
        <v>0</v>
      </c>
      <c r="H474" s="58">
        <v>0</v>
      </c>
      <c r="I474" s="58">
        <v>0.75</v>
      </c>
    </row>
    <row r="475" spans="1:9" s="89" customFormat="1">
      <c r="A475" s="100" t="s">
        <v>563</v>
      </c>
      <c r="B475" s="27" t="s">
        <v>196</v>
      </c>
      <c r="C475" s="58">
        <f t="shared" ref="C475:C484" si="134">D475+E475+F475+G475+H475+I475</f>
        <v>50</v>
      </c>
      <c r="D475" s="87">
        <v>0</v>
      </c>
      <c r="E475" s="321">
        <v>50</v>
      </c>
      <c r="F475" s="58">
        <v>0</v>
      </c>
      <c r="G475" s="58">
        <v>0</v>
      </c>
      <c r="H475" s="58">
        <v>0</v>
      </c>
      <c r="I475" s="58">
        <v>0</v>
      </c>
    </row>
    <row r="476" spans="1:9" s="89" customFormat="1">
      <c r="A476" s="11"/>
      <c r="B476" s="29" t="s">
        <v>197</v>
      </c>
      <c r="C476" s="58">
        <f t="shared" si="134"/>
        <v>50</v>
      </c>
      <c r="D476" s="87">
        <v>0</v>
      </c>
      <c r="E476" s="321">
        <v>50</v>
      </c>
      <c r="F476" s="58">
        <v>0</v>
      </c>
      <c r="G476" s="58">
        <v>0</v>
      </c>
      <c r="H476" s="58">
        <v>0</v>
      </c>
      <c r="I476" s="58">
        <v>0</v>
      </c>
    </row>
    <row r="477" spans="1:9" s="89" customFormat="1">
      <c r="A477" s="100" t="s">
        <v>564</v>
      </c>
      <c r="B477" s="71" t="s">
        <v>196</v>
      </c>
      <c r="C477" s="58">
        <f t="shared" si="134"/>
        <v>10</v>
      </c>
      <c r="D477" s="87">
        <v>0</v>
      </c>
      <c r="E477" s="87">
        <v>10</v>
      </c>
      <c r="F477" s="58">
        <v>0</v>
      </c>
      <c r="G477" s="58">
        <v>0</v>
      </c>
      <c r="H477" s="58">
        <v>0</v>
      </c>
      <c r="I477" s="58">
        <v>0</v>
      </c>
    </row>
    <row r="478" spans="1:9" s="89" customFormat="1">
      <c r="A478" s="11"/>
      <c r="B478" s="70" t="s">
        <v>197</v>
      </c>
      <c r="C478" s="58">
        <f t="shared" si="134"/>
        <v>10</v>
      </c>
      <c r="D478" s="87">
        <v>0</v>
      </c>
      <c r="E478" s="87">
        <v>10</v>
      </c>
      <c r="F478" s="58">
        <v>0</v>
      </c>
      <c r="G478" s="58">
        <v>0</v>
      </c>
      <c r="H478" s="58">
        <v>0</v>
      </c>
      <c r="I478" s="58">
        <v>0</v>
      </c>
    </row>
    <row r="479" spans="1:9" s="89" customFormat="1">
      <c r="A479" s="100" t="s">
        <v>565</v>
      </c>
      <c r="B479" s="27" t="s">
        <v>196</v>
      </c>
      <c r="C479" s="58">
        <f t="shared" si="134"/>
        <v>357</v>
      </c>
      <c r="D479" s="87">
        <v>0</v>
      </c>
      <c r="E479" s="321">
        <v>357</v>
      </c>
      <c r="F479" s="58">
        <v>0</v>
      </c>
      <c r="G479" s="58">
        <v>0</v>
      </c>
      <c r="H479" s="58">
        <v>0</v>
      </c>
      <c r="I479" s="58">
        <v>0</v>
      </c>
    </row>
    <row r="480" spans="1:9" s="89" customFormat="1">
      <c r="A480" s="11"/>
      <c r="B480" s="29" t="s">
        <v>197</v>
      </c>
      <c r="C480" s="58">
        <f t="shared" si="134"/>
        <v>357</v>
      </c>
      <c r="D480" s="87">
        <v>0</v>
      </c>
      <c r="E480" s="321">
        <v>357</v>
      </c>
      <c r="F480" s="58">
        <v>0</v>
      </c>
      <c r="G480" s="58">
        <v>0</v>
      </c>
      <c r="H480" s="58">
        <v>0</v>
      </c>
      <c r="I480" s="58">
        <v>0</v>
      </c>
    </row>
    <row r="481" spans="1:9" s="89" customFormat="1">
      <c r="A481" s="488" t="s">
        <v>566</v>
      </c>
      <c r="B481" s="71" t="s">
        <v>196</v>
      </c>
      <c r="C481" s="58">
        <f t="shared" si="134"/>
        <v>143</v>
      </c>
      <c r="D481" s="87">
        <v>0</v>
      </c>
      <c r="E481" s="87">
        <v>143</v>
      </c>
      <c r="F481" s="58">
        <v>0</v>
      </c>
      <c r="G481" s="58">
        <v>0</v>
      </c>
      <c r="H481" s="58">
        <v>0</v>
      </c>
      <c r="I481" s="58">
        <v>0</v>
      </c>
    </row>
    <row r="482" spans="1:9" s="89" customFormat="1">
      <c r="A482" s="489"/>
      <c r="B482" s="70" t="s">
        <v>197</v>
      </c>
      <c r="C482" s="58">
        <f t="shared" si="134"/>
        <v>143</v>
      </c>
      <c r="D482" s="87">
        <v>0</v>
      </c>
      <c r="E482" s="87">
        <v>143</v>
      </c>
      <c r="F482" s="58">
        <v>0</v>
      </c>
      <c r="G482" s="58">
        <v>0</v>
      </c>
      <c r="H482" s="58">
        <v>0</v>
      </c>
      <c r="I482" s="58">
        <v>0</v>
      </c>
    </row>
    <row r="483" spans="1:9" s="89" customFormat="1" ht="25.5">
      <c r="A483" s="488" t="s">
        <v>567</v>
      </c>
      <c r="B483" s="71" t="s">
        <v>196</v>
      </c>
      <c r="C483" s="58">
        <f t="shared" si="134"/>
        <v>150</v>
      </c>
      <c r="D483" s="87">
        <v>0</v>
      </c>
      <c r="E483" s="87">
        <v>150</v>
      </c>
      <c r="F483" s="58">
        <v>0</v>
      </c>
      <c r="G483" s="58">
        <v>0</v>
      </c>
      <c r="H483" s="58">
        <v>0</v>
      </c>
      <c r="I483" s="58">
        <v>0</v>
      </c>
    </row>
    <row r="484" spans="1:9" s="89" customFormat="1">
      <c r="A484" s="489"/>
      <c r="B484" s="70" t="s">
        <v>197</v>
      </c>
      <c r="C484" s="58">
        <f t="shared" si="134"/>
        <v>150</v>
      </c>
      <c r="D484" s="87">
        <v>0</v>
      </c>
      <c r="E484" s="87">
        <v>150</v>
      </c>
      <c r="F484" s="58">
        <v>0</v>
      </c>
      <c r="G484" s="58">
        <v>0</v>
      </c>
      <c r="H484" s="58">
        <v>0</v>
      </c>
      <c r="I484" s="58">
        <v>0</v>
      </c>
    </row>
    <row r="485" spans="1:9" s="162" customFormat="1">
      <c r="A485" s="169" t="s">
        <v>231</v>
      </c>
      <c r="B485" s="160" t="s">
        <v>196</v>
      </c>
      <c r="C485" s="161">
        <f t="shared" si="130"/>
        <v>48</v>
      </c>
      <c r="D485" s="161">
        <f t="shared" ref="D485:I486" si="135">D489+D491</f>
        <v>0</v>
      </c>
      <c r="E485" s="161">
        <f t="shared" si="135"/>
        <v>48</v>
      </c>
      <c r="F485" s="161">
        <f t="shared" si="135"/>
        <v>0</v>
      </c>
      <c r="G485" s="161">
        <f t="shared" si="135"/>
        <v>0</v>
      </c>
      <c r="H485" s="161">
        <f t="shared" si="135"/>
        <v>0</v>
      </c>
      <c r="I485" s="161">
        <f t="shared" si="135"/>
        <v>0</v>
      </c>
    </row>
    <row r="486" spans="1:9" s="162" customFormat="1" ht="12" customHeight="1">
      <c r="A486" s="170"/>
      <c r="B486" s="163" t="s">
        <v>197</v>
      </c>
      <c r="C486" s="161">
        <f t="shared" si="130"/>
        <v>48</v>
      </c>
      <c r="D486" s="161">
        <f t="shared" si="135"/>
        <v>0</v>
      </c>
      <c r="E486" s="161">
        <f t="shared" si="135"/>
        <v>48</v>
      </c>
      <c r="F486" s="161">
        <f t="shared" si="135"/>
        <v>0</v>
      </c>
      <c r="G486" s="161">
        <f t="shared" si="135"/>
        <v>0</v>
      </c>
      <c r="H486" s="161">
        <f t="shared" si="135"/>
        <v>0</v>
      </c>
      <c r="I486" s="161">
        <f t="shared" si="135"/>
        <v>0</v>
      </c>
    </row>
    <row r="487" spans="1:9" s="126" customFormat="1" hidden="1">
      <c r="A487" s="100"/>
      <c r="B487" s="103"/>
      <c r="C487" s="104"/>
      <c r="D487" s="105"/>
      <c r="E487" s="105"/>
      <c r="F487" s="104"/>
      <c r="G487" s="104"/>
      <c r="H487" s="104"/>
      <c r="I487" s="104"/>
    </row>
    <row r="488" spans="1:9" s="126" customFormat="1" hidden="1">
      <c r="A488" s="11"/>
      <c r="B488" s="107"/>
      <c r="C488" s="104"/>
      <c r="D488" s="105"/>
      <c r="E488" s="105"/>
      <c r="F488" s="104"/>
      <c r="G488" s="104"/>
      <c r="H488" s="104"/>
      <c r="I488" s="104"/>
    </row>
    <row r="489" spans="1:9" s="126" customFormat="1">
      <c r="A489" s="488" t="s">
        <v>568</v>
      </c>
      <c r="B489" s="157" t="s">
        <v>196</v>
      </c>
      <c r="C489" s="104">
        <f>D489+E489+F489+G489+H489+I489</f>
        <v>42</v>
      </c>
      <c r="D489" s="105">
        <v>0</v>
      </c>
      <c r="E489" s="105">
        <v>42</v>
      </c>
      <c r="F489" s="104">
        <v>0</v>
      </c>
      <c r="G489" s="104">
        <v>0</v>
      </c>
      <c r="H489" s="104">
        <v>0</v>
      </c>
      <c r="I489" s="104">
        <v>0</v>
      </c>
    </row>
    <row r="490" spans="1:9" s="126" customFormat="1">
      <c r="A490" s="486"/>
      <c r="B490" s="159" t="s">
        <v>197</v>
      </c>
      <c r="C490" s="104">
        <f>D490+E490+F490+G490+H490+I490</f>
        <v>42</v>
      </c>
      <c r="D490" s="105">
        <v>0</v>
      </c>
      <c r="E490" s="105">
        <v>42</v>
      </c>
      <c r="F490" s="104">
        <v>0</v>
      </c>
      <c r="G490" s="104">
        <v>0</v>
      </c>
      <c r="H490" s="104">
        <v>0</v>
      </c>
      <c r="I490" s="104">
        <v>0</v>
      </c>
    </row>
    <row r="491" spans="1:9" s="89" customFormat="1">
      <c r="A491" s="488" t="s">
        <v>569</v>
      </c>
      <c r="B491" s="71" t="s">
        <v>196</v>
      </c>
      <c r="C491" s="58">
        <f>D491+E491+F491+G491+H491+I491</f>
        <v>6</v>
      </c>
      <c r="D491" s="87">
        <v>0</v>
      </c>
      <c r="E491" s="87">
        <v>6</v>
      </c>
      <c r="F491" s="58">
        <v>0</v>
      </c>
      <c r="G491" s="58">
        <v>0</v>
      </c>
      <c r="H491" s="58">
        <v>0</v>
      </c>
      <c r="I491" s="58">
        <v>0</v>
      </c>
    </row>
    <row r="492" spans="1:9" s="89" customFormat="1">
      <c r="A492" s="490"/>
      <c r="B492" s="70" t="s">
        <v>197</v>
      </c>
      <c r="C492" s="58">
        <f>D492+E492+F492+G492+H492+I492</f>
        <v>6</v>
      </c>
      <c r="D492" s="87">
        <v>0</v>
      </c>
      <c r="E492" s="87">
        <v>6</v>
      </c>
      <c r="F492" s="58">
        <v>0</v>
      </c>
      <c r="G492" s="58">
        <v>0</v>
      </c>
      <c r="H492" s="58">
        <v>0</v>
      </c>
      <c r="I492" s="58">
        <v>0</v>
      </c>
    </row>
    <row r="493" spans="1:9" s="162" customFormat="1">
      <c r="A493" s="169" t="s">
        <v>229</v>
      </c>
      <c r="B493" s="160" t="s">
        <v>196</v>
      </c>
      <c r="C493" s="161">
        <f t="shared" si="130"/>
        <v>201</v>
      </c>
      <c r="D493" s="161">
        <f t="shared" ref="D493:I494" si="136">D495+D497+D499+D501</f>
        <v>6.6</v>
      </c>
      <c r="E493" s="161">
        <f t="shared" si="136"/>
        <v>194</v>
      </c>
      <c r="F493" s="161">
        <f t="shared" si="136"/>
        <v>0</v>
      </c>
      <c r="G493" s="161">
        <f t="shared" si="136"/>
        <v>0</v>
      </c>
      <c r="H493" s="161">
        <f t="shared" si="136"/>
        <v>0</v>
      </c>
      <c r="I493" s="161">
        <f t="shared" si="136"/>
        <v>0.40000000000000036</v>
      </c>
    </row>
    <row r="494" spans="1:9" s="162" customFormat="1">
      <c r="A494" s="170"/>
      <c r="B494" s="163" t="s">
        <v>197</v>
      </c>
      <c r="C494" s="161">
        <f t="shared" si="130"/>
        <v>201</v>
      </c>
      <c r="D494" s="161">
        <f t="shared" si="136"/>
        <v>6.6</v>
      </c>
      <c r="E494" s="161">
        <f t="shared" si="136"/>
        <v>194</v>
      </c>
      <c r="F494" s="161">
        <f t="shared" si="136"/>
        <v>0</v>
      </c>
      <c r="G494" s="161">
        <f t="shared" si="136"/>
        <v>0</v>
      </c>
      <c r="H494" s="161">
        <f t="shared" si="136"/>
        <v>0</v>
      </c>
      <c r="I494" s="161">
        <f t="shared" si="136"/>
        <v>0.40000000000000036</v>
      </c>
    </row>
    <row r="495" spans="1:9" s="355" customFormat="1">
      <c r="A495" s="369" t="s">
        <v>570</v>
      </c>
      <c r="B495" s="352" t="s">
        <v>196</v>
      </c>
      <c r="C495" s="353">
        <f t="shared" ref="C495:C502" si="137">D495+E495+F495+G495+H495+I495</f>
        <v>7</v>
      </c>
      <c r="D495" s="353">
        <v>6.6</v>
      </c>
      <c r="E495" s="356">
        <v>0</v>
      </c>
      <c r="F495" s="353">
        <v>0</v>
      </c>
      <c r="G495" s="353">
        <v>0</v>
      </c>
      <c r="H495" s="353">
        <v>0</v>
      </c>
      <c r="I495" s="353">
        <f>7-6.6</f>
        <v>0.40000000000000036</v>
      </c>
    </row>
    <row r="496" spans="1:9" s="126" customFormat="1">
      <c r="A496" s="110"/>
      <c r="B496" s="107" t="s">
        <v>197</v>
      </c>
      <c r="C496" s="104">
        <f t="shared" si="137"/>
        <v>7</v>
      </c>
      <c r="D496" s="353">
        <v>6.6</v>
      </c>
      <c r="E496" s="356">
        <v>0</v>
      </c>
      <c r="F496" s="104">
        <v>0</v>
      </c>
      <c r="G496" s="104">
        <v>0</v>
      </c>
      <c r="H496" s="104">
        <v>0</v>
      </c>
      <c r="I496" s="353">
        <f>7-6.6</f>
        <v>0.40000000000000036</v>
      </c>
    </row>
    <row r="497" spans="1:9" s="126" customFormat="1">
      <c r="A497" s="100" t="s">
        <v>571</v>
      </c>
      <c r="B497" s="71" t="s">
        <v>196</v>
      </c>
      <c r="C497" s="58">
        <f t="shared" si="137"/>
        <v>9</v>
      </c>
      <c r="D497" s="87">
        <v>0</v>
      </c>
      <c r="E497" s="87">
        <v>9</v>
      </c>
      <c r="F497" s="58">
        <v>0</v>
      </c>
      <c r="G497" s="58">
        <v>0</v>
      </c>
      <c r="H497" s="58">
        <v>0</v>
      </c>
      <c r="I497" s="58">
        <v>0</v>
      </c>
    </row>
    <row r="498" spans="1:9" s="126" customFormat="1">
      <c r="A498" s="11"/>
      <c r="B498" s="70" t="s">
        <v>197</v>
      </c>
      <c r="C498" s="58">
        <f t="shared" si="137"/>
        <v>9</v>
      </c>
      <c r="D498" s="87">
        <v>0</v>
      </c>
      <c r="E498" s="87">
        <v>9</v>
      </c>
      <c r="F498" s="58">
        <v>0</v>
      </c>
      <c r="G498" s="58">
        <v>0</v>
      </c>
      <c r="H498" s="58">
        <v>0</v>
      </c>
      <c r="I498" s="58">
        <v>0</v>
      </c>
    </row>
    <row r="499" spans="1:9" s="126" customFormat="1">
      <c r="A499" s="488" t="s">
        <v>572</v>
      </c>
      <c r="B499" s="71" t="s">
        <v>196</v>
      </c>
      <c r="C499" s="58">
        <f t="shared" si="137"/>
        <v>183</v>
      </c>
      <c r="D499" s="87">
        <v>0</v>
      </c>
      <c r="E499" s="87">
        <v>183</v>
      </c>
      <c r="F499" s="58">
        <v>0</v>
      </c>
      <c r="G499" s="58">
        <v>0</v>
      </c>
      <c r="H499" s="58">
        <v>0</v>
      </c>
      <c r="I499" s="58">
        <v>0</v>
      </c>
    </row>
    <row r="500" spans="1:9" s="126" customFormat="1">
      <c r="A500" s="490"/>
      <c r="B500" s="70" t="s">
        <v>197</v>
      </c>
      <c r="C500" s="58">
        <f t="shared" si="137"/>
        <v>183</v>
      </c>
      <c r="D500" s="87">
        <v>0</v>
      </c>
      <c r="E500" s="87">
        <v>183</v>
      </c>
      <c r="F500" s="58">
        <v>0</v>
      </c>
      <c r="G500" s="58">
        <v>0</v>
      </c>
      <c r="H500" s="58">
        <v>0</v>
      </c>
      <c r="I500" s="58">
        <v>0</v>
      </c>
    </row>
    <row r="501" spans="1:9" s="126" customFormat="1">
      <c r="A501" s="488" t="s">
        <v>573</v>
      </c>
      <c r="B501" s="71" t="s">
        <v>196</v>
      </c>
      <c r="C501" s="58">
        <f t="shared" si="137"/>
        <v>2</v>
      </c>
      <c r="D501" s="87">
        <v>0</v>
      </c>
      <c r="E501" s="87">
        <v>2</v>
      </c>
      <c r="F501" s="58">
        <v>0</v>
      </c>
      <c r="G501" s="58">
        <v>0</v>
      </c>
      <c r="H501" s="58">
        <v>0</v>
      </c>
      <c r="I501" s="58">
        <v>0</v>
      </c>
    </row>
    <row r="502" spans="1:9" s="126" customFormat="1">
      <c r="A502" s="486"/>
      <c r="B502" s="70" t="s">
        <v>197</v>
      </c>
      <c r="C502" s="58">
        <f t="shared" si="137"/>
        <v>2</v>
      </c>
      <c r="D502" s="87">
        <v>0</v>
      </c>
      <c r="E502" s="87">
        <v>2</v>
      </c>
      <c r="F502" s="58">
        <v>0</v>
      </c>
      <c r="G502" s="58">
        <v>0</v>
      </c>
      <c r="H502" s="58">
        <v>0</v>
      </c>
      <c r="I502" s="58">
        <v>0</v>
      </c>
    </row>
    <row r="503" spans="1:9">
      <c r="A503" s="603" t="s">
        <v>251</v>
      </c>
      <c r="B503" s="604"/>
      <c r="C503" s="604"/>
      <c r="D503" s="604"/>
      <c r="E503" s="604"/>
      <c r="F503" s="604"/>
      <c r="G503" s="604"/>
      <c r="H503" s="604"/>
      <c r="I503" s="605"/>
    </row>
    <row r="504" spans="1:9">
      <c r="A504" s="100" t="s">
        <v>199</v>
      </c>
      <c r="B504" s="319" t="s">
        <v>196</v>
      </c>
      <c r="C504" s="304">
        <f t="shared" ref="C504:C517" si="138">D504+E504+F504+G504+H504+I504</f>
        <v>42.84</v>
      </c>
      <c r="D504" s="304">
        <f t="shared" ref="D504:I513" si="139">D506</f>
        <v>42.84</v>
      </c>
      <c r="E504" s="304">
        <f t="shared" si="139"/>
        <v>0</v>
      </c>
      <c r="F504" s="304">
        <f t="shared" si="139"/>
        <v>0</v>
      </c>
      <c r="G504" s="304">
        <f t="shared" si="139"/>
        <v>0</v>
      </c>
      <c r="H504" s="304">
        <f t="shared" si="139"/>
        <v>0</v>
      </c>
      <c r="I504" s="304">
        <f t="shared" si="139"/>
        <v>0</v>
      </c>
    </row>
    <row r="505" spans="1:9">
      <c r="A505" s="24" t="s">
        <v>224</v>
      </c>
      <c r="B505" s="320" t="s">
        <v>197</v>
      </c>
      <c r="C505" s="304">
        <f t="shared" si="138"/>
        <v>42.84</v>
      </c>
      <c r="D505" s="304">
        <f t="shared" si="139"/>
        <v>42.84</v>
      </c>
      <c r="E505" s="304">
        <f t="shared" si="139"/>
        <v>0</v>
      </c>
      <c r="F505" s="304">
        <f t="shared" si="139"/>
        <v>0</v>
      </c>
      <c r="G505" s="304">
        <f t="shared" si="139"/>
        <v>0</v>
      </c>
      <c r="H505" s="304">
        <f t="shared" si="139"/>
        <v>0</v>
      </c>
      <c r="I505" s="304">
        <f t="shared" si="139"/>
        <v>0</v>
      </c>
    </row>
    <row r="506" spans="1:9">
      <c r="A506" s="64" t="s">
        <v>212</v>
      </c>
      <c r="B506" s="228" t="s">
        <v>196</v>
      </c>
      <c r="C506" s="58">
        <f t="shared" si="138"/>
        <v>42.84</v>
      </c>
      <c r="D506" s="58">
        <f t="shared" si="139"/>
        <v>42.84</v>
      </c>
      <c r="E506" s="58">
        <f t="shared" si="139"/>
        <v>0</v>
      </c>
      <c r="F506" s="58">
        <f t="shared" si="139"/>
        <v>0</v>
      </c>
      <c r="G506" s="58">
        <f t="shared" si="139"/>
        <v>0</v>
      </c>
      <c r="H506" s="58">
        <f t="shared" si="139"/>
        <v>0</v>
      </c>
      <c r="I506" s="58">
        <f t="shared" si="139"/>
        <v>0</v>
      </c>
    </row>
    <row r="507" spans="1:9">
      <c r="A507" s="24" t="s">
        <v>234</v>
      </c>
      <c r="B507" s="229" t="s">
        <v>197</v>
      </c>
      <c r="C507" s="58">
        <f t="shared" si="138"/>
        <v>42.84</v>
      </c>
      <c r="D507" s="58">
        <f t="shared" si="139"/>
        <v>42.84</v>
      </c>
      <c r="E507" s="58">
        <f t="shared" si="139"/>
        <v>0</v>
      </c>
      <c r="F507" s="58">
        <f t="shared" si="139"/>
        <v>0</v>
      </c>
      <c r="G507" s="58">
        <f t="shared" si="139"/>
        <v>0</v>
      </c>
      <c r="H507" s="58">
        <f t="shared" si="139"/>
        <v>0</v>
      </c>
      <c r="I507" s="58">
        <f t="shared" si="139"/>
        <v>0</v>
      </c>
    </row>
    <row r="508" spans="1:9">
      <c r="A508" s="21" t="s">
        <v>259</v>
      </c>
      <c r="B508" s="8" t="s">
        <v>196</v>
      </c>
      <c r="C508" s="58">
        <f t="shared" si="138"/>
        <v>42.84</v>
      </c>
      <c r="D508" s="58">
        <f t="shared" si="139"/>
        <v>42.84</v>
      </c>
      <c r="E508" s="58">
        <f t="shared" si="139"/>
        <v>0</v>
      </c>
      <c r="F508" s="58">
        <f t="shared" si="139"/>
        <v>0</v>
      </c>
      <c r="G508" s="58">
        <f t="shared" si="139"/>
        <v>0</v>
      </c>
      <c r="H508" s="58">
        <f t="shared" si="139"/>
        <v>0</v>
      </c>
      <c r="I508" s="58">
        <f t="shared" si="139"/>
        <v>0</v>
      </c>
    </row>
    <row r="509" spans="1:9">
      <c r="A509" s="18"/>
      <c r="B509" s="229" t="s">
        <v>197</v>
      </c>
      <c r="C509" s="58">
        <f t="shared" si="138"/>
        <v>42.84</v>
      </c>
      <c r="D509" s="58">
        <f t="shared" si="139"/>
        <v>42.84</v>
      </c>
      <c r="E509" s="58">
        <f t="shared" si="139"/>
        <v>0</v>
      </c>
      <c r="F509" s="58">
        <f t="shared" si="139"/>
        <v>0</v>
      </c>
      <c r="G509" s="58">
        <f t="shared" si="139"/>
        <v>0</v>
      </c>
      <c r="H509" s="58">
        <f t="shared" si="139"/>
        <v>0</v>
      </c>
      <c r="I509" s="58">
        <f t="shared" si="139"/>
        <v>0</v>
      </c>
    </row>
    <row r="510" spans="1:9">
      <c r="A510" s="34" t="s">
        <v>232</v>
      </c>
      <c r="B510" s="228" t="s">
        <v>196</v>
      </c>
      <c r="C510" s="58">
        <f t="shared" si="138"/>
        <v>42.84</v>
      </c>
      <c r="D510" s="58">
        <f t="shared" si="139"/>
        <v>42.84</v>
      </c>
      <c r="E510" s="58">
        <f t="shared" si="139"/>
        <v>0</v>
      </c>
      <c r="F510" s="58">
        <f t="shared" si="139"/>
        <v>0</v>
      </c>
      <c r="G510" s="58">
        <f t="shared" si="139"/>
        <v>0</v>
      </c>
      <c r="H510" s="58">
        <f t="shared" si="139"/>
        <v>0</v>
      </c>
      <c r="I510" s="58">
        <f t="shared" si="139"/>
        <v>0</v>
      </c>
    </row>
    <row r="511" spans="1:9">
      <c r="A511" s="14"/>
      <c r="B511" s="229" t="s">
        <v>197</v>
      </c>
      <c r="C511" s="58">
        <f>D511+E511+F511+G511+H511+I511</f>
        <v>42.84</v>
      </c>
      <c r="D511" s="58">
        <f t="shared" si="139"/>
        <v>42.84</v>
      </c>
      <c r="E511" s="58">
        <f t="shared" si="139"/>
        <v>0</v>
      </c>
      <c r="F511" s="58">
        <f t="shared" si="139"/>
        <v>0</v>
      </c>
      <c r="G511" s="58">
        <f t="shared" si="139"/>
        <v>0</v>
      </c>
      <c r="H511" s="58">
        <f t="shared" si="139"/>
        <v>0</v>
      </c>
      <c r="I511" s="58">
        <f t="shared" si="139"/>
        <v>0</v>
      </c>
    </row>
    <row r="512" spans="1:9" s="117" customFormat="1">
      <c r="A512" s="171" t="s">
        <v>228</v>
      </c>
      <c r="B512" s="165" t="s">
        <v>196</v>
      </c>
      <c r="C512" s="166">
        <f t="shared" si="138"/>
        <v>42.84</v>
      </c>
      <c r="D512" s="166">
        <f t="shared" si="139"/>
        <v>42.84</v>
      </c>
      <c r="E512" s="166">
        <f t="shared" si="139"/>
        <v>0</v>
      </c>
      <c r="F512" s="166">
        <f t="shared" si="139"/>
        <v>0</v>
      </c>
      <c r="G512" s="166">
        <f t="shared" si="139"/>
        <v>0</v>
      </c>
      <c r="H512" s="166">
        <f t="shared" si="139"/>
        <v>0</v>
      </c>
      <c r="I512" s="166">
        <f t="shared" si="139"/>
        <v>0</v>
      </c>
    </row>
    <row r="513" spans="1:9" s="117" customFormat="1">
      <c r="A513" s="167"/>
      <c r="B513" s="168" t="s">
        <v>197</v>
      </c>
      <c r="C513" s="166">
        <f t="shared" si="138"/>
        <v>42.84</v>
      </c>
      <c r="D513" s="166">
        <f t="shared" si="139"/>
        <v>42.84</v>
      </c>
      <c r="E513" s="161">
        <f t="shared" si="139"/>
        <v>0</v>
      </c>
      <c r="F513" s="166">
        <f t="shared" si="139"/>
        <v>0</v>
      </c>
      <c r="G513" s="166">
        <f t="shared" si="139"/>
        <v>0</v>
      </c>
      <c r="H513" s="166">
        <f t="shared" si="139"/>
        <v>0</v>
      </c>
      <c r="I513" s="166">
        <f t="shared" si="139"/>
        <v>0</v>
      </c>
    </row>
    <row r="514" spans="1:9" s="245" customFormat="1">
      <c r="A514" s="242" t="s">
        <v>280</v>
      </c>
      <c r="B514" s="243" t="s">
        <v>196</v>
      </c>
      <c r="C514" s="244">
        <f t="shared" si="138"/>
        <v>42.84</v>
      </c>
      <c r="D514" s="244">
        <f>D516</f>
        <v>42.84</v>
      </c>
      <c r="E514" s="244">
        <f>E516</f>
        <v>0</v>
      </c>
      <c r="F514" s="244">
        <f t="shared" ref="F514:I514" si="140">F515</f>
        <v>0</v>
      </c>
      <c r="G514" s="244">
        <f t="shared" si="140"/>
        <v>0</v>
      </c>
      <c r="H514" s="244">
        <f t="shared" si="140"/>
        <v>0</v>
      </c>
      <c r="I514" s="244">
        <f t="shared" si="140"/>
        <v>0</v>
      </c>
    </row>
    <row r="515" spans="1:9" s="245" customFormat="1">
      <c r="A515" s="246"/>
      <c r="B515" s="247" t="s">
        <v>197</v>
      </c>
      <c r="C515" s="244">
        <f t="shared" si="138"/>
        <v>42.84</v>
      </c>
      <c r="D515" s="244">
        <f>D517</f>
        <v>42.84</v>
      </c>
      <c r="E515" s="244">
        <f>E517</f>
        <v>0</v>
      </c>
      <c r="F515" s="244">
        <v>0</v>
      </c>
      <c r="G515" s="244">
        <v>0</v>
      </c>
      <c r="H515" s="244">
        <v>0</v>
      </c>
      <c r="I515" s="244">
        <v>0</v>
      </c>
    </row>
    <row r="516" spans="1:9" s="355" customFormat="1">
      <c r="A516" s="360" t="s">
        <v>27</v>
      </c>
      <c r="B516" s="352" t="s">
        <v>196</v>
      </c>
      <c r="C516" s="353">
        <f t="shared" si="138"/>
        <v>45</v>
      </c>
      <c r="D516" s="353">
        <v>42.84</v>
      </c>
      <c r="E516" s="356">
        <v>0</v>
      </c>
      <c r="F516" s="353">
        <v>0</v>
      </c>
      <c r="G516" s="353">
        <v>0</v>
      </c>
      <c r="H516" s="353">
        <v>0</v>
      </c>
      <c r="I516" s="353">
        <v>2.16</v>
      </c>
    </row>
    <row r="517" spans="1:9" s="126" customFormat="1">
      <c r="A517" s="129"/>
      <c r="B517" s="107" t="s">
        <v>197</v>
      </c>
      <c r="C517" s="104">
        <f t="shared" si="138"/>
        <v>45</v>
      </c>
      <c r="D517" s="104">
        <v>42.84</v>
      </c>
      <c r="E517" s="58">
        <v>0</v>
      </c>
      <c r="F517" s="104">
        <v>0</v>
      </c>
      <c r="G517" s="104">
        <v>0</v>
      </c>
      <c r="H517" s="104">
        <v>0</v>
      </c>
      <c r="I517" s="104">
        <v>2.16</v>
      </c>
    </row>
    <row r="518" spans="1:9">
      <c r="A518" s="603" t="s">
        <v>263</v>
      </c>
      <c r="B518" s="604"/>
      <c r="C518" s="604"/>
      <c r="D518" s="604"/>
      <c r="E518" s="604"/>
      <c r="F518" s="604"/>
      <c r="G518" s="604"/>
      <c r="H518" s="604"/>
      <c r="I518" s="605"/>
    </row>
    <row r="519" spans="1:9">
      <c r="A519" s="100" t="s">
        <v>199</v>
      </c>
      <c r="B519" s="319" t="s">
        <v>196</v>
      </c>
      <c r="C519" s="304">
        <f t="shared" ref="C519:C540" si="141">D519+E519+F519+G519+H519+I519</f>
        <v>297.3</v>
      </c>
      <c r="D519" s="304">
        <f t="shared" ref="D519:I524" si="142">D521</f>
        <v>85.3</v>
      </c>
      <c r="E519" s="304">
        <f t="shared" si="142"/>
        <v>212</v>
      </c>
      <c r="F519" s="304">
        <f t="shared" si="142"/>
        <v>0</v>
      </c>
      <c r="G519" s="304">
        <f t="shared" si="142"/>
        <v>0</v>
      </c>
      <c r="H519" s="304">
        <f t="shared" si="142"/>
        <v>0</v>
      </c>
      <c r="I519" s="304">
        <f t="shared" si="142"/>
        <v>0</v>
      </c>
    </row>
    <row r="520" spans="1:9">
      <c r="A520" s="24" t="s">
        <v>224</v>
      </c>
      <c r="B520" s="320" t="s">
        <v>197</v>
      </c>
      <c r="C520" s="304">
        <f t="shared" si="141"/>
        <v>297.3</v>
      </c>
      <c r="D520" s="304">
        <f t="shared" si="142"/>
        <v>85.3</v>
      </c>
      <c r="E520" s="304">
        <f t="shared" si="142"/>
        <v>212</v>
      </c>
      <c r="F520" s="304">
        <f t="shared" si="142"/>
        <v>0</v>
      </c>
      <c r="G520" s="304">
        <f t="shared" si="142"/>
        <v>0</v>
      </c>
      <c r="H520" s="304">
        <f t="shared" si="142"/>
        <v>0</v>
      </c>
      <c r="I520" s="304">
        <f t="shared" si="142"/>
        <v>0</v>
      </c>
    </row>
    <row r="521" spans="1:9">
      <c r="A521" s="64" t="s">
        <v>212</v>
      </c>
      <c r="B521" s="228" t="s">
        <v>196</v>
      </c>
      <c r="C521" s="58">
        <f t="shared" si="141"/>
        <v>297.3</v>
      </c>
      <c r="D521" s="58">
        <f t="shared" si="142"/>
        <v>85.3</v>
      </c>
      <c r="E521" s="58">
        <f t="shared" si="142"/>
        <v>212</v>
      </c>
      <c r="F521" s="58">
        <f t="shared" si="142"/>
        <v>0</v>
      </c>
      <c r="G521" s="58">
        <f t="shared" si="142"/>
        <v>0</v>
      </c>
      <c r="H521" s="58">
        <f t="shared" si="142"/>
        <v>0</v>
      </c>
      <c r="I521" s="58">
        <f t="shared" si="142"/>
        <v>0</v>
      </c>
    </row>
    <row r="522" spans="1:9">
      <c r="A522" s="24" t="s">
        <v>234</v>
      </c>
      <c r="B522" s="229" t="s">
        <v>197</v>
      </c>
      <c r="C522" s="58">
        <f t="shared" si="141"/>
        <v>297.3</v>
      </c>
      <c r="D522" s="58">
        <f t="shared" si="142"/>
        <v>85.3</v>
      </c>
      <c r="E522" s="58">
        <f t="shared" si="142"/>
        <v>212</v>
      </c>
      <c r="F522" s="58">
        <f t="shared" si="142"/>
        <v>0</v>
      </c>
      <c r="G522" s="58">
        <f t="shared" si="142"/>
        <v>0</v>
      </c>
      <c r="H522" s="58">
        <f t="shared" si="142"/>
        <v>0</v>
      </c>
      <c r="I522" s="58">
        <f t="shared" si="142"/>
        <v>0</v>
      </c>
    </row>
    <row r="523" spans="1:9">
      <c r="A523" s="21" t="s">
        <v>259</v>
      </c>
      <c r="B523" s="8" t="s">
        <v>196</v>
      </c>
      <c r="C523" s="58">
        <f t="shared" si="141"/>
        <v>297.3</v>
      </c>
      <c r="D523" s="58">
        <f t="shared" si="142"/>
        <v>85.3</v>
      </c>
      <c r="E523" s="58">
        <f t="shared" si="142"/>
        <v>212</v>
      </c>
      <c r="F523" s="58">
        <f t="shared" si="142"/>
        <v>0</v>
      </c>
      <c r="G523" s="58">
        <f t="shared" si="142"/>
        <v>0</v>
      </c>
      <c r="H523" s="58">
        <f t="shared" si="142"/>
        <v>0</v>
      </c>
      <c r="I523" s="58">
        <f t="shared" si="142"/>
        <v>0</v>
      </c>
    </row>
    <row r="524" spans="1:9">
      <c r="A524" s="18"/>
      <c r="B524" s="229" t="s">
        <v>197</v>
      </c>
      <c r="C524" s="58">
        <f t="shared" si="141"/>
        <v>297.3</v>
      </c>
      <c r="D524" s="58">
        <f t="shared" si="142"/>
        <v>85.3</v>
      </c>
      <c r="E524" s="58">
        <f t="shared" si="142"/>
        <v>212</v>
      </c>
      <c r="F524" s="58">
        <f t="shared" si="142"/>
        <v>0</v>
      </c>
      <c r="G524" s="58">
        <f t="shared" si="142"/>
        <v>0</v>
      </c>
      <c r="H524" s="58">
        <f t="shared" si="142"/>
        <v>0</v>
      </c>
      <c r="I524" s="58">
        <f t="shared" si="142"/>
        <v>0</v>
      </c>
    </row>
    <row r="525" spans="1:9">
      <c r="A525" s="34" t="s">
        <v>232</v>
      </c>
      <c r="B525" s="228" t="s">
        <v>196</v>
      </c>
      <c r="C525" s="58">
        <f t="shared" si="141"/>
        <v>297.3</v>
      </c>
      <c r="D525" s="58">
        <f t="shared" ref="D525:I526" si="143">D527+D535</f>
        <v>85.3</v>
      </c>
      <c r="E525" s="58">
        <f t="shared" si="143"/>
        <v>212</v>
      </c>
      <c r="F525" s="58">
        <f t="shared" si="143"/>
        <v>0</v>
      </c>
      <c r="G525" s="58">
        <f t="shared" si="143"/>
        <v>0</v>
      </c>
      <c r="H525" s="58">
        <f t="shared" si="143"/>
        <v>0</v>
      </c>
      <c r="I525" s="58">
        <f t="shared" si="143"/>
        <v>0</v>
      </c>
    </row>
    <row r="526" spans="1:9">
      <c r="A526" s="14"/>
      <c r="B526" s="229" t="s">
        <v>197</v>
      </c>
      <c r="C526" s="58">
        <f t="shared" si="141"/>
        <v>297.3</v>
      </c>
      <c r="D526" s="58">
        <f t="shared" si="143"/>
        <v>85.3</v>
      </c>
      <c r="E526" s="58">
        <f t="shared" si="143"/>
        <v>212</v>
      </c>
      <c r="F526" s="58">
        <f t="shared" si="143"/>
        <v>0</v>
      </c>
      <c r="G526" s="58">
        <f t="shared" si="143"/>
        <v>0</v>
      </c>
      <c r="H526" s="58">
        <f t="shared" si="143"/>
        <v>0</v>
      </c>
      <c r="I526" s="58">
        <f t="shared" si="143"/>
        <v>0</v>
      </c>
    </row>
    <row r="527" spans="1:9" s="117" customFormat="1">
      <c r="A527" s="171" t="s">
        <v>228</v>
      </c>
      <c r="B527" s="165" t="s">
        <v>196</v>
      </c>
      <c r="C527" s="166">
        <f t="shared" si="141"/>
        <v>221.84</v>
      </c>
      <c r="D527" s="166">
        <f t="shared" ref="D527:I528" si="144">D529</f>
        <v>9.84</v>
      </c>
      <c r="E527" s="166">
        <f t="shared" si="144"/>
        <v>212</v>
      </c>
      <c r="F527" s="166">
        <f t="shared" si="144"/>
        <v>0</v>
      </c>
      <c r="G527" s="166">
        <f t="shared" si="144"/>
        <v>0</v>
      </c>
      <c r="H527" s="166">
        <f t="shared" si="144"/>
        <v>0</v>
      </c>
      <c r="I527" s="166">
        <f t="shared" si="144"/>
        <v>0</v>
      </c>
    </row>
    <row r="528" spans="1:9" s="117" customFormat="1">
      <c r="A528" s="167"/>
      <c r="B528" s="168" t="s">
        <v>197</v>
      </c>
      <c r="C528" s="166">
        <f t="shared" si="141"/>
        <v>221.84</v>
      </c>
      <c r="D528" s="166">
        <f t="shared" si="144"/>
        <v>9.84</v>
      </c>
      <c r="E528" s="166">
        <f t="shared" si="144"/>
        <v>212</v>
      </c>
      <c r="F528" s="166">
        <f t="shared" si="144"/>
        <v>0</v>
      </c>
      <c r="G528" s="166">
        <f t="shared" si="144"/>
        <v>0</v>
      </c>
      <c r="H528" s="166">
        <f t="shared" si="144"/>
        <v>0</v>
      </c>
      <c r="I528" s="166">
        <f t="shared" si="144"/>
        <v>0</v>
      </c>
    </row>
    <row r="529" spans="1:9" s="245" customFormat="1">
      <c r="A529" s="242" t="s">
        <v>288</v>
      </c>
      <c r="B529" s="243" t="s">
        <v>196</v>
      </c>
      <c r="C529" s="244">
        <f t="shared" si="141"/>
        <v>221.84</v>
      </c>
      <c r="D529" s="244">
        <f t="shared" ref="D529:I530" si="145">D531+D533</f>
        <v>9.84</v>
      </c>
      <c r="E529" s="244">
        <f t="shared" si="145"/>
        <v>212</v>
      </c>
      <c r="F529" s="244">
        <f t="shared" si="145"/>
        <v>0</v>
      </c>
      <c r="G529" s="244">
        <f t="shared" si="145"/>
        <v>0</v>
      </c>
      <c r="H529" s="244">
        <f t="shared" si="145"/>
        <v>0</v>
      </c>
      <c r="I529" s="244">
        <f t="shared" si="145"/>
        <v>0</v>
      </c>
    </row>
    <row r="530" spans="1:9" s="245" customFormat="1">
      <c r="A530" s="246"/>
      <c r="B530" s="247" t="s">
        <v>197</v>
      </c>
      <c r="C530" s="244">
        <f t="shared" si="141"/>
        <v>221.84</v>
      </c>
      <c r="D530" s="244">
        <f t="shared" si="145"/>
        <v>9.84</v>
      </c>
      <c r="E530" s="244">
        <f t="shared" si="145"/>
        <v>212</v>
      </c>
      <c r="F530" s="244">
        <f t="shared" si="145"/>
        <v>0</v>
      </c>
      <c r="G530" s="244">
        <f t="shared" si="145"/>
        <v>0</v>
      </c>
      <c r="H530" s="244">
        <f t="shared" si="145"/>
        <v>0</v>
      </c>
      <c r="I530" s="244">
        <f t="shared" si="145"/>
        <v>0</v>
      </c>
    </row>
    <row r="531" spans="1:9" s="340" customFormat="1" ht="30">
      <c r="A531" s="384" t="s">
        <v>28</v>
      </c>
      <c r="B531" s="352" t="s">
        <v>196</v>
      </c>
      <c r="C531" s="339">
        <f>D531+E531+F531+G531+H531+I531</f>
        <v>9.84</v>
      </c>
      <c r="D531" s="339">
        <v>9.84</v>
      </c>
      <c r="E531" s="358">
        <v>0</v>
      </c>
      <c r="F531" s="339">
        <v>0</v>
      </c>
      <c r="G531" s="339"/>
      <c r="H531" s="339">
        <v>0</v>
      </c>
      <c r="I531" s="339">
        <v>0</v>
      </c>
    </row>
    <row r="532" spans="1:9" s="126" customFormat="1">
      <c r="A532" s="11"/>
      <c r="B532" s="107" t="s">
        <v>197</v>
      </c>
      <c r="C532" s="104">
        <f>D532+E532+F532+G532+H532+I532</f>
        <v>9.84</v>
      </c>
      <c r="D532" s="339">
        <v>9.84</v>
      </c>
      <c r="E532" s="358">
        <v>0</v>
      </c>
      <c r="F532" s="104">
        <v>0</v>
      </c>
      <c r="G532" s="104">
        <v>0</v>
      </c>
      <c r="H532" s="104">
        <v>0</v>
      </c>
      <c r="I532" s="104">
        <v>0</v>
      </c>
    </row>
    <row r="533" spans="1:9" s="126" customFormat="1" ht="15">
      <c r="A533" s="248" t="s">
        <v>574</v>
      </c>
      <c r="B533" s="103" t="s">
        <v>196</v>
      </c>
      <c r="C533" s="104">
        <f>D533+E533+F533+G533+H533+I533</f>
        <v>212</v>
      </c>
      <c r="D533" s="104">
        <v>0</v>
      </c>
      <c r="E533" s="58">
        <v>212</v>
      </c>
      <c r="F533" s="104">
        <v>0</v>
      </c>
      <c r="G533" s="104">
        <v>0</v>
      </c>
      <c r="H533" s="104">
        <v>0</v>
      </c>
      <c r="I533" s="104">
        <v>0</v>
      </c>
    </row>
    <row r="534" spans="1:9" s="126" customFormat="1">
      <c r="A534" s="11"/>
      <c r="B534" s="107" t="s">
        <v>197</v>
      </c>
      <c r="C534" s="104">
        <f>D534+E534+F534+G534+H534+I534</f>
        <v>212</v>
      </c>
      <c r="D534" s="104">
        <v>0</v>
      </c>
      <c r="E534" s="58">
        <v>212</v>
      </c>
      <c r="F534" s="104">
        <v>0</v>
      </c>
      <c r="G534" s="104">
        <v>0</v>
      </c>
      <c r="H534" s="104">
        <v>0</v>
      </c>
      <c r="I534" s="104">
        <v>0</v>
      </c>
    </row>
    <row r="535" spans="1:9" s="117" customFormat="1">
      <c r="A535" s="171" t="s">
        <v>229</v>
      </c>
      <c r="B535" s="165" t="s">
        <v>196</v>
      </c>
      <c r="C535" s="166">
        <f t="shared" si="141"/>
        <v>75.459999999999994</v>
      </c>
      <c r="D535" s="166">
        <f t="shared" ref="D535:I536" si="146">D537</f>
        <v>75.459999999999994</v>
      </c>
      <c r="E535" s="166">
        <f t="shared" si="146"/>
        <v>0</v>
      </c>
      <c r="F535" s="166">
        <f t="shared" si="146"/>
        <v>0</v>
      </c>
      <c r="G535" s="166">
        <f t="shared" si="146"/>
        <v>0</v>
      </c>
      <c r="H535" s="166">
        <f t="shared" si="146"/>
        <v>0</v>
      </c>
      <c r="I535" s="166">
        <f t="shared" si="146"/>
        <v>0</v>
      </c>
    </row>
    <row r="536" spans="1:9" s="117" customFormat="1">
      <c r="A536" s="167"/>
      <c r="B536" s="168" t="s">
        <v>197</v>
      </c>
      <c r="C536" s="166">
        <f t="shared" si="141"/>
        <v>75.459999999999994</v>
      </c>
      <c r="D536" s="166">
        <f t="shared" si="146"/>
        <v>75.459999999999994</v>
      </c>
      <c r="E536" s="166">
        <f t="shared" si="146"/>
        <v>0</v>
      </c>
      <c r="F536" s="166">
        <f t="shared" si="146"/>
        <v>0</v>
      </c>
      <c r="G536" s="166">
        <f t="shared" si="146"/>
        <v>0</v>
      </c>
      <c r="H536" s="166">
        <f t="shared" si="146"/>
        <v>0</v>
      </c>
      <c r="I536" s="166">
        <f t="shared" si="146"/>
        <v>0</v>
      </c>
    </row>
    <row r="537" spans="1:9" s="245" customFormat="1">
      <c r="A537" s="242" t="s">
        <v>288</v>
      </c>
      <c r="B537" s="243" t="s">
        <v>196</v>
      </c>
      <c r="C537" s="244">
        <f t="shared" si="141"/>
        <v>75.459999999999994</v>
      </c>
      <c r="D537" s="244">
        <f t="shared" ref="D537:I538" si="147">D539</f>
        <v>75.459999999999994</v>
      </c>
      <c r="E537" s="244">
        <f t="shared" si="147"/>
        <v>0</v>
      </c>
      <c r="F537" s="244">
        <f t="shared" si="147"/>
        <v>0</v>
      </c>
      <c r="G537" s="244">
        <f t="shared" si="147"/>
        <v>0</v>
      </c>
      <c r="H537" s="244">
        <f t="shared" si="147"/>
        <v>0</v>
      </c>
      <c r="I537" s="244">
        <f t="shared" si="147"/>
        <v>0</v>
      </c>
    </row>
    <row r="538" spans="1:9" s="245" customFormat="1">
      <c r="A538" s="246"/>
      <c r="B538" s="247" t="s">
        <v>197</v>
      </c>
      <c r="C538" s="244">
        <f t="shared" si="141"/>
        <v>75.459999999999994</v>
      </c>
      <c r="D538" s="244">
        <f t="shared" si="147"/>
        <v>75.459999999999994</v>
      </c>
      <c r="E538" s="244">
        <f t="shared" si="147"/>
        <v>0</v>
      </c>
      <c r="F538" s="244">
        <f t="shared" si="147"/>
        <v>0</v>
      </c>
      <c r="G538" s="244">
        <f t="shared" si="147"/>
        <v>0</v>
      </c>
      <c r="H538" s="244">
        <f t="shared" si="147"/>
        <v>0</v>
      </c>
      <c r="I538" s="244">
        <f t="shared" si="147"/>
        <v>0</v>
      </c>
    </row>
    <row r="539" spans="1:9" s="340" customFormat="1" ht="15">
      <c r="A539" s="382" t="s">
        <v>29</v>
      </c>
      <c r="B539" s="352" t="s">
        <v>196</v>
      </c>
      <c r="C539" s="339">
        <f t="shared" si="141"/>
        <v>75.459999999999994</v>
      </c>
      <c r="D539" s="339">
        <v>75.459999999999994</v>
      </c>
      <c r="E539" s="358">
        <v>0</v>
      </c>
      <c r="F539" s="339">
        <v>0</v>
      </c>
      <c r="G539" s="339">
        <v>0</v>
      </c>
      <c r="H539" s="339">
        <v>0</v>
      </c>
      <c r="I539" s="339">
        <v>0</v>
      </c>
    </row>
    <row r="540" spans="1:9" s="126" customFormat="1">
      <c r="A540" s="11"/>
      <c r="B540" s="107" t="s">
        <v>197</v>
      </c>
      <c r="C540" s="104">
        <f t="shared" si="141"/>
        <v>75.459999999999994</v>
      </c>
      <c r="D540" s="339">
        <v>75.459999999999994</v>
      </c>
      <c r="E540" s="358">
        <v>0</v>
      </c>
      <c r="F540" s="104">
        <v>0</v>
      </c>
      <c r="G540" s="104">
        <v>0</v>
      </c>
      <c r="H540" s="104">
        <v>0</v>
      </c>
      <c r="I540" s="104">
        <v>0</v>
      </c>
    </row>
    <row r="541" spans="1:9">
      <c r="A541" s="603" t="s">
        <v>289</v>
      </c>
      <c r="B541" s="604"/>
      <c r="C541" s="604"/>
      <c r="D541" s="604"/>
      <c r="E541" s="604"/>
      <c r="F541" s="604"/>
      <c r="G541" s="604"/>
      <c r="H541" s="604"/>
      <c r="I541" s="605"/>
    </row>
    <row r="542" spans="1:9">
      <c r="A542" s="100" t="s">
        <v>199</v>
      </c>
      <c r="B542" s="228" t="s">
        <v>196</v>
      </c>
      <c r="C542" s="58">
        <f t="shared" ref="C542:C551" si="148">D542+E542+F542+G542+H542+I542</f>
        <v>230</v>
      </c>
      <c r="D542" s="58">
        <f t="shared" ref="D542:I547" si="149">D544</f>
        <v>0</v>
      </c>
      <c r="E542" s="58">
        <f t="shared" si="149"/>
        <v>230</v>
      </c>
      <c r="F542" s="58">
        <f t="shared" si="149"/>
        <v>0</v>
      </c>
      <c r="G542" s="58">
        <f t="shared" si="149"/>
        <v>0</v>
      </c>
      <c r="H542" s="58">
        <f t="shared" si="149"/>
        <v>0</v>
      </c>
      <c r="I542" s="58">
        <f t="shared" si="149"/>
        <v>0</v>
      </c>
    </row>
    <row r="543" spans="1:9">
      <c r="A543" s="24" t="s">
        <v>224</v>
      </c>
      <c r="B543" s="229" t="s">
        <v>197</v>
      </c>
      <c r="C543" s="58">
        <f t="shared" si="148"/>
        <v>230</v>
      </c>
      <c r="D543" s="58">
        <f t="shared" si="149"/>
        <v>0</v>
      </c>
      <c r="E543" s="58">
        <f t="shared" si="149"/>
        <v>230</v>
      </c>
      <c r="F543" s="58">
        <f t="shared" si="149"/>
        <v>0</v>
      </c>
      <c r="G543" s="58">
        <f t="shared" si="149"/>
        <v>0</v>
      </c>
      <c r="H543" s="58">
        <f t="shared" si="149"/>
        <v>0</v>
      </c>
      <c r="I543" s="58">
        <f t="shared" si="149"/>
        <v>0</v>
      </c>
    </row>
    <row r="544" spans="1:9">
      <c r="A544" s="64" t="s">
        <v>212</v>
      </c>
      <c r="B544" s="228" t="s">
        <v>196</v>
      </c>
      <c r="C544" s="58">
        <f t="shared" si="148"/>
        <v>230</v>
      </c>
      <c r="D544" s="58">
        <f t="shared" si="149"/>
        <v>0</v>
      </c>
      <c r="E544" s="58">
        <f t="shared" si="149"/>
        <v>230</v>
      </c>
      <c r="F544" s="58">
        <f t="shared" si="149"/>
        <v>0</v>
      </c>
      <c r="G544" s="58">
        <f t="shared" si="149"/>
        <v>0</v>
      </c>
      <c r="H544" s="58">
        <f t="shared" si="149"/>
        <v>0</v>
      </c>
      <c r="I544" s="58">
        <f t="shared" si="149"/>
        <v>0</v>
      </c>
    </row>
    <row r="545" spans="1:9">
      <c r="A545" s="24" t="s">
        <v>234</v>
      </c>
      <c r="B545" s="229" t="s">
        <v>197</v>
      </c>
      <c r="C545" s="58">
        <f t="shared" si="148"/>
        <v>230</v>
      </c>
      <c r="D545" s="58">
        <f t="shared" si="149"/>
        <v>0</v>
      </c>
      <c r="E545" s="58">
        <f t="shared" si="149"/>
        <v>230</v>
      </c>
      <c r="F545" s="58">
        <f t="shared" si="149"/>
        <v>0</v>
      </c>
      <c r="G545" s="58">
        <f t="shared" si="149"/>
        <v>0</v>
      </c>
      <c r="H545" s="58">
        <f t="shared" si="149"/>
        <v>0</v>
      </c>
      <c r="I545" s="58">
        <f t="shared" si="149"/>
        <v>0</v>
      </c>
    </row>
    <row r="546" spans="1:9">
      <c r="A546" s="21" t="s">
        <v>259</v>
      </c>
      <c r="B546" s="8" t="s">
        <v>196</v>
      </c>
      <c r="C546" s="58">
        <f t="shared" si="148"/>
        <v>230</v>
      </c>
      <c r="D546" s="58">
        <f t="shared" si="149"/>
        <v>0</v>
      </c>
      <c r="E546" s="58">
        <f t="shared" si="149"/>
        <v>230</v>
      </c>
      <c r="F546" s="58">
        <f t="shared" si="149"/>
        <v>0</v>
      </c>
      <c r="G546" s="58">
        <f t="shared" si="149"/>
        <v>0</v>
      </c>
      <c r="H546" s="58">
        <f t="shared" si="149"/>
        <v>0</v>
      </c>
      <c r="I546" s="58">
        <f t="shared" si="149"/>
        <v>0</v>
      </c>
    </row>
    <row r="547" spans="1:9">
      <c r="A547" s="18"/>
      <c r="B547" s="229" t="s">
        <v>197</v>
      </c>
      <c r="C547" s="58">
        <f t="shared" si="148"/>
        <v>230</v>
      </c>
      <c r="D547" s="58">
        <f t="shared" si="149"/>
        <v>0</v>
      </c>
      <c r="E547" s="58">
        <f t="shared" si="149"/>
        <v>230</v>
      </c>
      <c r="F547" s="58">
        <f t="shared" si="149"/>
        <v>0</v>
      </c>
      <c r="G547" s="58">
        <f t="shared" si="149"/>
        <v>0</v>
      </c>
      <c r="H547" s="58">
        <f t="shared" si="149"/>
        <v>0</v>
      </c>
      <c r="I547" s="58">
        <f t="shared" si="149"/>
        <v>0</v>
      </c>
    </row>
    <row r="548" spans="1:9">
      <c r="A548" s="34" t="s">
        <v>232</v>
      </c>
      <c r="B548" s="228" t="s">
        <v>196</v>
      </c>
      <c r="C548" s="58">
        <f t="shared" si="148"/>
        <v>230</v>
      </c>
      <c r="D548" s="58">
        <f t="shared" ref="D548:I549" si="150">D550</f>
        <v>0</v>
      </c>
      <c r="E548" s="58">
        <f t="shared" si="150"/>
        <v>230</v>
      </c>
      <c r="F548" s="58">
        <f t="shared" si="150"/>
        <v>0</v>
      </c>
      <c r="G548" s="58">
        <f t="shared" si="150"/>
        <v>0</v>
      </c>
      <c r="H548" s="58">
        <f t="shared" si="150"/>
        <v>0</v>
      </c>
      <c r="I548" s="58">
        <f t="shared" si="150"/>
        <v>0</v>
      </c>
    </row>
    <row r="549" spans="1:9">
      <c r="A549" s="14"/>
      <c r="B549" s="229" t="s">
        <v>197</v>
      </c>
      <c r="C549" s="58">
        <f t="shared" si="148"/>
        <v>230</v>
      </c>
      <c r="D549" s="58">
        <f t="shared" si="150"/>
        <v>0</v>
      </c>
      <c r="E549" s="58">
        <f t="shared" si="150"/>
        <v>230</v>
      </c>
      <c r="F549" s="58">
        <f t="shared" si="150"/>
        <v>0</v>
      </c>
      <c r="G549" s="58">
        <f t="shared" si="150"/>
        <v>0</v>
      </c>
      <c r="H549" s="58">
        <f t="shared" si="150"/>
        <v>0</v>
      </c>
      <c r="I549" s="58">
        <f t="shared" si="150"/>
        <v>0</v>
      </c>
    </row>
    <row r="550" spans="1:9" s="162" customFormat="1">
      <c r="A550" s="171" t="s">
        <v>228</v>
      </c>
      <c r="B550" s="160" t="s">
        <v>196</v>
      </c>
      <c r="C550" s="161">
        <f t="shared" si="148"/>
        <v>230</v>
      </c>
      <c r="D550" s="161">
        <f t="shared" ref="D550:E553" si="151">D552</f>
        <v>0</v>
      </c>
      <c r="E550" s="161">
        <f t="shared" si="151"/>
        <v>230</v>
      </c>
      <c r="F550" s="161">
        <f t="shared" ref="F550:I551" si="152">F552</f>
        <v>0</v>
      </c>
      <c r="G550" s="161">
        <f t="shared" si="152"/>
        <v>0</v>
      </c>
      <c r="H550" s="161">
        <f t="shared" si="152"/>
        <v>0</v>
      </c>
      <c r="I550" s="161">
        <f t="shared" si="152"/>
        <v>0</v>
      </c>
    </row>
    <row r="551" spans="1:9" s="162" customFormat="1">
      <c r="A551" s="170"/>
      <c r="B551" s="163" t="s">
        <v>197</v>
      </c>
      <c r="C551" s="161">
        <f t="shared" si="148"/>
        <v>230</v>
      </c>
      <c r="D551" s="161">
        <f t="shared" si="151"/>
        <v>0</v>
      </c>
      <c r="E551" s="161">
        <f t="shared" si="151"/>
        <v>230</v>
      </c>
      <c r="F551" s="161">
        <f t="shared" si="152"/>
        <v>0</v>
      </c>
      <c r="G551" s="161">
        <f t="shared" si="152"/>
        <v>0</v>
      </c>
      <c r="H551" s="161">
        <f t="shared" si="152"/>
        <v>0</v>
      </c>
      <c r="I551" s="161">
        <f t="shared" si="152"/>
        <v>0</v>
      </c>
    </row>
    <row r="552" spans="1:9" s="162" customFormat="1" ht="25.5">
      <c r="A552" s="195" t="s">
        <v>575</v>
      </c>
      <c r="B552" s="160" t="s">
        <v>196</v>
      </c>
      <c r="C552" s="161">
        <f>D552+E552+F552+G552+H552+I552</f>
        <v>230</v>
      </c>
      <c r="D552" s="161">
        <f t="shared" si="151"/>
        <v>0</v>
      </c>
      <c r="E552" s="161">
        <f t="shared" si="151"/>
        <v>230</v>
      </c>
      <c r="F552" s="161">
        <f t="shared" ref="F552:I553" si="153">F554</f>
        <v>0</v>
      </c>
      <c r="G552" s="161">
        <f t="shared" si="153"/>
        <v>0</v>
      </c>
      <c r="H552" s="161">
        <f t="shared" si="153"/>
        <v>0</v>
      </c>
      <c r="I552" s="161">
        <f t="shared" si="153"/>
        <v>0</v>
      </c>
    </row>
    <row r="553" spans="1:9" s="162" customFormat="1">
      <c r="A553" s="14"/>
      <c r="B553" s="163" t="s">
        <v>197</v>
      </c>
      <c r="C553" s="161">
        <f>D553+E553+F553+G553+H553+I553</f>
        <v>230</v>
      </c>
      <c r="D553" s="161">
        <f t="shared" si="151"/>
        <v>0</v>
      </c>
      <c r="E553" s="161">
        <f t="shared" si="151"/>
        <v>230</v>
      </c>
      <c r="F553" s="161">
        <f t="shared" si="153"/>
        <v>0</v>
      </c>
      <c r="G553" s="161">
        <f t="shared" si="153"/>
        <v>0</v>
      </c>
      <c r="H553" s="161">
        <f t="shared" si="153"/>
        <v>0</v>
      </c>
      <c r="I553" s="161">
        <f t="shared" si="153"/>
        <v>0</v>
      </c>
    </row>
    <row r="554" spans="1:9" s="126" customFormat="1">
      <c r="A554" s="350" t="s">
        <v>612</v>
      </c>
      <c r="B554" s="103" t="s">
        <v>196</v>
      </c>
      <c r="C554" s="104">
        <f>D554+E554+F554+G554+H554+I554</f>
        <v>230</v>
      </c>
      <c r="D554" s="240">
        <v>0</v>
      </c>
      <c r="E554" s="105">
        <v>230</v>
      </c>
      <c r="F554" s="104">
        <v>0</v>
      </c>
      <c r="G554" s="104">
        <v>0</v>
      </c>
      <c r="H554" s="104">
        <v>0</v>
      </c>
      <c r="I554" s="104">
        <v>0</v>
      </c>
    </row>
    <row r="555" spans="1:9" s="126" customFormat="1">
      <c r="A555" s="14"/>
      <c r="B555" s="107" t="s">
        <v>197</v>
      </c>
      <c r="C555" s="104">
        <f>D555+E555+F555+G555+H555+I555</f>
        <v>230</v>
      </c>
      <c r="D555" s="240">
        <v>0</v>
      </c>
      <c r="E555" s="105">
        <v>230</v>
      </c>
      <c r="F555" s="104">
        <v>0</v>
      </c>
      <c r="G555" s="104">
        <v>0</v>
      </c>
      <c r="H555" s="104">
        <v>0</v>
      </c>
      <c r="I555" s="104">
        <v>0</v>
      </c>
    </row>
    <row r="556" spans="1:9">
      <c r="A556" s="592" t="s">
        <v>242</v>
      </c>
      <c r="B556" s="593"/>
      <c r="C556" s="593"/>
      <c r="D556" s="593"/>
      <c r="E556" s="593"/>
      <c r="F556" s="593"/>
      <c r="G556" s="593"/>
      <c r="H556" s="593"/>
      <c r="I556" s="594"/>
    </row>
    <row r="557" spans="1:9">
      <c r="A557" s="34" t="s">
        <v>199</v>
      </c>
      <c r="B557" s="27" t="s">
        <v>196</v>
      </c>
      <c r="C557" s="58">
        <f t="shared" ref="C557:C596" si="154">D557+E557+F557+G557+H557+I557</f>
        <v>17204.59</v>
      </c>
      <c r="D557" s="58">
        <f t="shared" ref="D557:I568" si="155">D559</f>
        <v>7615.96</v>
      </c>
      <c r="E557" s="72">
        <f t="shared" si="155"/>
        <v>9588.6299999999992</v>
      </c>
      <c r="F557" s="58">
        <f t="shared" si="155"/>
        <v>0</v>
      </c>
      <c r="G557" s="58">
        <f t="shared" si="155"/>
        <v>0</v>
      </c>
      <c r="H557" s="58">
        <f t="shared" si="155"/>
        <v>0</v>
      </c>
      <c r="I557" s="58">
        <f t="shared" si="155"/>
        <v>0</v>
      </c>
    </row>
    <row r="558" spans="1:9">
      <c r="A558" s="24" t="s">
        <v>224</v>
      </c>
      <c r="B558" s="29" t="s">
        <v>197</v>
      </c>
      <c r="C558" s="58">
        <f t="shared" si="154"/>
        <v>17204.59</v>
      </c>
      <c r="D558" s="58">
        <f t="shared" si="155"/>
        <v>7615.96</v>
      </c>
      <c r="E558" s="72">
        <f t="shared" si="155"/>
        <v>9588.6299999999992</v>
      </c>
      <c r="F558" s="58">
        <f t="shared" si="155"/>
        <v>0</v>
      </c>
      <c r="G558" s="58">
        <f t="shared" si="155"/>
        <v>0</v>
      </c>
      <c r="H558" s="58">
        <f t="shared" si="155"/>
        <v>0</v>
      </c>
      <c r="I558" s="58">
        <f t="shared" si="155"/>
        <v>0</v>
      </c>
    </row>
    <row r="559" spans="1:9">
      <c r="A559" s="94" t="s">
        <v>211</v>
      </c>
      <c r="B559" s="27" t="s">
        <v>196</v>
      </c>
      <c r="C559" s="58">
        <f t="shared" si="154"/>
        <v>17204.59</v>
      </c>
      <c r="D559" s="58">
        <f t="shared" ref="D559:I560" si="156">D561+D567</f>
        <v>7615.96</v>
      </c>
      <c r="E559" s="58">
        <f t="shared" si="156"/>
        <v>9588.6299999999992</v>
      </c>
      <c r="F559" s="58">
        <f t="shared" si="156"/>
        <v>0</v>
      </c>
      <c r="G559" s="58">
        <f t="shared" si="156"/>
        <v>0</v>
      </c>
      <c r="H559" s="58">
        <f t="shared" si="156"/>
        <v>0</v>
      </c>
      <c r="I559" s="58">
        <f t="shared" si="156"/>
        <v>0</v>
      </c>
    </row>
    <row r="560" spans="1:9">
      <c r="A560" s="14" t="s">
        <v>227</v>
      </c>
      <c r="B560" s="29" t="s">
        <v>197</v>
      </c>
      <c r="C560" s="58">
        <f t="shared" si="154"/>
        <v>17204.59</v>
      </c>
      <c r="D560" s="58">
        <f t="shared" si="156"/>
        <v>7615.96</v>
      </c>
      <c r="E560" s="58">
        <f t="shared" si="156"/>
        <v>9588.6299999999992</v>
      </c>
      <c r="F560" s="58">
        <f t="shared" si="156"/>
        <v>0</v>
      </c>
      <c r="G560" s="58">
        <f t="shared" si="156"/>
        <v>0</v>
      </c>
      <c r="H560" s="58">
        <f t="shared" si="156"/>
        <v>0</v>
      </c>
      <c r="I560" s="58">
        <f t="shared" si="156"/>
        <v>0</v>
      </c>
    </row>
    <row r="561" spans="1:9" s="22" customFormat="1">
      <c r="A561" s="38" t="s">
        <v>154</v>
      </c>
      <c r="B561" s="66" t="s">
        <v>196</v>
      </c>
      <c r="C561" s="72">
        <f t="shared" ref="C561:C564" si="157">D561+E561+F561+G561+H561+I561</f>
        <v>344</v>
      </c>
      <c r="D561" s="72">
        <f t="shared" ref="D561:I562" si="158">D563</f>
        <v>0</v>
      </c>
      <c r="E561" s="72">
        <f t="shared" si="158"/>
        <v>344</v>
      </c>
      <c r="F561" s="72">
        <f t="shared" si="158"/>
        <v>0</v>
      </c>
      <c r="G561" s="72">
        <f t="shared" si="158"/>
        <v>0</v>
      </c>
      <c r="H561" s="72">
        <f t="shared" si="158"/>
        <v>0</v>
      </c>
      <c r="I561" s="72">
        <f t="shared" si="158"/>
        <v>0</v>
      </c>
    </row>
    <row r="562" spans="1:9" s="22" customFormat="1">
      <c r="A562" s="18"/>
      <c r="B562" s="70" t="s">
        <v>197</v>
      </c>
      <c r="C562" s="72">
        <f t="shared" si="157"/>
        <v>344</v>
      </c>
      <c r="D562" s="72">
        <f t="shared" si="158"/>
        <v>0</v>
      </c>
      <c r="E562" s="72">
        <f t="shared" si="158"/>
        <v>344</v>
      </c>
      <c r="F562" s="72">
        <f t="shared" si="158"/>
        <v>0</v>
      </c>
      <c r="G562" s="72">
        <f t="shared" si="158"/>
        <v>0</v>
      </c>
      <c r="H562" s="72">
        <f t="shared" si="158"/>
        <v>0</v>
      </c>
      <c r="I562" s="72">
        <f t="shared" si="158"/>
        <v>0</v>
      </c>
    </row>
    <row r="563" spans="1:9" s="128" customFormat="1">
      <c r="A563" s="515" t="s">
        <v>613</v>
      </c>
      <c r="B563" s="157" t="s">
        <v>196</v>
      </c>
      <c r="C563" s="99">
        <f t="shared" si="157"/>
        <v>344</v>
      </c>
      <c r="D563" s="99">
        <f t="shared" ref="D563:I564" si="159">D565</f>
        <v>0</v>
      </c>
      <c r="E563" s="99">
        <f t="shared" si="159"/>
        <v>344</v>
      </c>
      <c r="F563" s="99">
        <f t="shared" si="159"/>
        <v>0</v>
      </c>
      <c r="G563" s="99">
        <f t="shared" si="159"/>
        <v>0</v>
      </c>
      <c r="H563" s="99">
        <f t="shared" si="159"/>
        <v>0</v>
      </c>
      <c r="I563" s="99">
        <f t="shared" si="159"/>
        <v>0</v>
      </c>
    </row>
    <row r="564" spans="1:9" s="128" customFormat="1">
      <c r="A564" s="140"/>
      <c r="B564" s="159" t="s">
        <v>197</v>
      </c>
      <c r="C564" s="99">
        <f t="shared" si="157"/>
        <v>344</v>
      </c>
      <c r="D564" s="99">
        <f t="shared" si="159"/>
        <v>0</v>
      </c>
      <c r="E564" s="99">
        <f t="shared" si="159"/>
        <v>344</v>
      </c>
      <c r="F564" s="99">
        <f t="shared" si="159"/>
        <v>0</v>
      </c>
      <c r="G564" s="99">
        <f t="shared" si="159"/>
        <v>0</v>
      </c>
      <c r="H564" s="99">
        <f t="shared" si="159"/>
        <v>0</v>
      </c>
      <c r="I564" s="99">
        <f t="shared" si="159"/>
        <v>0</v>
      </c>
    </row>
    <row r="565" spans="1:9" s="363" customFormat="1" ht="25.5">
      <c r="A565" s="487" t="s">
        <v>650</v>
      </c>
      <c r="B565" s="516" t="s">
        <v>196</v>
      </c>
      <c r="C565" s="58">
        <f>D565+E565+F565+G565+H565+I565</f>
        <v>344</v>
      </c>
      <c r="D565" s="356">
        <v>0</v>
      </c>
      <c r="E565" s="99">
        <v>344</v>
      </c>
      <c r="F565" s="356">
        <v>0</v>
      </c>
      <c r="G565" s="356">
        <v>0</v>
      </c>
      <c r="H565" s="356">
        <v>0</v>
      </c>
      <c r="I565" s="356">
        <v>0</v>
      </c>
    </row>
    <row r="566" spans="1:9" s="89" customFormat="1">
      <c r="A566" s="517"/>
      <c r="B566" s="518" t="s">
        <v>197</v>
      </c>
      <c r="C566" s="58">
        <f>D566+E566+F566+G566+H566+I566</f>
        <v>344</v>
      </c>
      <c r="D566" s="87">
        <v>0</v>
      </c>
      <c r="E566" s="99">
        <v>344</v>
      </c>
      <c r="F566" s="58">
        <v>0</v>
      </c>
      <c r="G566" s="58">
        <v>0</v>
      </c>
      <c r="H566" s="58">
        <v>0</v>
      </c>
      <c r="I566" s="58">
        <v>0</v>
      </c>
    </row>
    <row r="567" spans="1:9">
      <c r="A567" s="21" t="s">
        <v>259</v>
      </c>
      <c r="B567" s="8" t="s">
        <v>196</v>
      </c>
      <c r="C567" s="58">
        <f t="shared" si="154"/>
        <v>16860.59</v>
      </c>
      <c r="D567" s="58">
        <f>D569</f>
        <v>7615.96</v>
      </c>
      <c r="E567" s="58">
        <f t="shared" si="155"/>
        <v>9244.6299999999992</v>
      </c>
      <c r="F567" s="58">
        <f t="shared" si="155"/>
        <v>0</v>
      </c>
      <c r="G567" s="58">
        <f t="shared" si="155"/>
        <v>0</v>
      </c>
      <c r="H567" s="58">
        <f t="shared" si="155"/>
        <v>0</v>
      </c>
      <c r="I567" s="58">
        <f t="shared" si="155"/>
        <v>0</v>
      </c>
    </row>
    <row r="568" spans="1:9">
      <c r="A568" s="18"/>
      <c r="B568" s="229" t="s">
        <v>197</v>
      </c>
      <c r="C568" s="58">
        <f t="shared" si="154"/>
        <v>16860.59</v>
      </c>
      <c r="D568" s="58">
        <f>D570</f>
        <v>7615.96</v>
      </c>
      <c r="E568" s="58">
        <f t="shared" si="155"/>
        <v>9244.6299999999992</v>
      </c>
      <c r="F568" s="58">
        <f t="shared" si="155"/>
        <v>0</v>
      </c>
      <c r="G568" s="58">
        <f t="shared" si="155"/>
        <v>0</v>
      </c>
      <c r="H568" s="58">
        <f t="shared" si="155"/>
        <v>0</v>
      </c>
      <c r="I568" s="58">
        <f t="shared" si="155"/>
        <v>0</v>
      </c>
    </row>
    <row r="569" spans="1:9">
      <c r="A569" s="31" t="s">
        <v>232</v>
      </c>
      <c r="B569" s="32" t="s">
        <v>196</v>
      </c>
      <c r="C569" s="58">
        <f t="shared" si="154"/>
        <v>16860.59</v>
      </c>
      <c r="D569" s="58">
        <f t="shared" ref="D569:I570" si="160">D571+D973+D1067</f>
        <v>7615.96</v>
      </c>
      <c r="E569" s="58">
        <f t="shared" si="160"/>
        <v>9244.6299999999992</v>
      </c>
      <c r="F569" s="58">
        <f t="shared" si="160"/>
        <v>0</v>
      </c>
      <c r="G569" s="58">
        <f t="shared" si="160"/>
        <v>0</v>
      </c>
      <c r="H569" s="58">
        <f t="shared" si="160"/>
        <v>0</v>
      </c>
      <c r="I569" s="58">
        <f t="shared" si="160"/>
        <v>0</v>
      </c>
    </row>
    <row r="570" spans="1:9">
      <c r="A570" s="13"/>
      <c r="B570" s="32" t="s">
        <v>197</v>
      </c>
      <c r="C570" s="58">
        <f t="shared" si="154"/>
        <v>16860.59</v>
      </c>
      <c r="D570" s="58">
        <f t="shared" si="160"/>
        <v>7615.96</v>
      </c>
      <c r="E570" s="58">
        <f t="shared" si="160"/>
        <v>9244.6299999999992</v>
      </c>
      <c r="F570" s="58">
        <f t="shared" si="160"/>
        <v>0</v>
      </c>
      <c r="G570" s="58">
        <f t="shared" si="160"/>
        <v>0</v>
      </c>
      <c r="H570" s="58">
        <f t="shared" si="160"/>
        <v>0</v>
      </c>
      <c r="I570" s="58">
        <f t="shared" si="160"/>
        <v>0</v>
      </c>
    </row>
    <row r="571" spans="1:9" s="117" customFormat="1">
      <c r="A571" s="164" t="s">
        <v>228</v>
      </c>
      <c r="B571" s="165" t="s">
        <v>196</v>
      </c>
      <c r="C571" s="166">
        <f t="shared" si="154"/>
        <v>16088.029999999999</v>
      </c>
      <c r="D571" s="166">
        <f t="shared" ref="D571:I572" si="161">D573+D743+D753+D761+D841+D859+D891+D923+D953</f>
        <v>7162.53</v>
      </c>
      <c r="E571" s="166">
        <f t="shared" si="161"/>
        <v>8925.5</v>
      </c>
      <c r="F571" s="166">
        <f t="shared" si="161"/>
        <v>0</v>
      </c>
      <c r="G571" s="166">
        <f t="shared" si="161"/>
        <v>0</v>
      </c>
      <c r="H571" s="166">
        <f t="shared" si="161"/>
        <v>0</v>
      </c>
      <c r="I571" s="166">
        <f t="shared" si="161"/>
        <v>0</v>
      </c>
    </row>
    <row r="572" spans="1:9" s="117" customFormat="1">
      <c r="A572" s="167"/>
      <c r="B572" s="168" t="s">
        <v>197</v>
      </c>
      <c r="C572" s="166">
        <f t="shared" si="154"/>
        <v>16088.029999999999</v>
      </c>
      <c r="D572" s="166">
        <f t="shared" si="161"/>
        <v>7162.53</v>
      </c>
      <c r="E572" s="166">
        <f t="shared" si="161"/>
        <v>8925.5</v>
      </c>
      <c r="F572" s="166">
        <f t="shared" si="161"/>
        <v>0</v>
      </c>
      <c r="G572" s="166">
        <f t="shared" si="161"/>
        <v>0</v>
      </c>
      <c r="H572" s="166">
        <f t="shared" si="161"/>
        <v>0</v>
      </c>
      <c r="I572" s="166">
        <f t="shared" si="161"/>
        <v>0</v>
      </c>
    </row>
    <row r="573" spans="1:9" s="162" customFormat="1">
      <c r="A573" s="192" t="s">
        <v>243</v>
      </c>
      <c r="B573" s="160" t="s">
        <v>196</v>
      </c>
      <c r="C573" s="161">
        <f t="shared" si="154"/>
        <v>8632.59</v>
      </c>
      <c r="D573" s="161">
        <f t="shared" ref="D573:I574" si="162">D575+D577+D579+D581+D583+D585+D587+D589+D591+D593+D595+D597+D599+D601+D603+D605+D607+D609+D611+D613+D615+D617+D619+D621+D623+D625+D627+D629+D631+D633+D635+D637+D639+D641+D643+D645+D647+D649+D651+D653+D655+D657+D659+D661+D663+D665+D667+D669+D671+D673+D675+D677+D679+D681+D683+D685+D687+D689+D691+D693+D695+D697+D699+D701+D703+D705+D707+D709+D711+D713+D715+D717+D719+D721+D723+D725+D727+D729+D731+D733+D735+D737+D739+D741</f>
        <v>5342.59</v>
      </c>
      <c r="E573" s="161">
        <f t="shared" si="162"/>
        <v>3290</v>
      </c>
      <c r="F573" s="161">
        <f t="shared" si="162"/>
        <v>0</v>
      </c>
      <c r="G573" s="161">
        <f t="shared" si="162"/>
        <v>0</v>
      </c>
      <c r="H573" s="161">
        <f t="shared" si="162"/>
        <v>0</v>
      </c>
      <c r="I573" s="161">
        <f t="shared" si="162"/>
        <v>0</v>
      </c>
    </row>
    <row r="574" spans="1:9" s="162" customFormat="1">
      <c r="A574" s="182"/>
      <c r="B574" s="163" t="s">
        <v>197</v>
      </c>
      <c r="C574" s="161">
        <f t="shared" si="154"/>
        <v>8632.59</v>
      </c>
      <c r="D574" s="161">
        <f t="shared" si="162"/>
        <v>5342.59</v>
      </c>
      <c r="E574" s="161">
        <f t="shared" si="162"/>
        <v>3290</v>
      </c>
      <c r="F574" s="161">
        <f t="shared" si="162"/>
        <v>0</v>
      </c>
      <c r="G574" s="161">
        <f t="shared" si="162"/>
        <v>0</v>
      </c>
      <c r="H574" s="161">
        <f t="shared" si="162"/>
        <v>0</v>
      </c>
      <c r="I574" s="161">
        <f t="shared" si="162"/>
        <v>0</v>
      </c>
    </row>
    <row r="575" spans="1:9" s="363" customFormat="1">
      <c r="A575" s="450" t="s">
        <v>332</v>
      </c>
      <c r="B575" s="361" t="s">
        <v>196</v>
      </c>
      <c r="C575" s="356">
        <f t="shared" si="154"/>
        <v>10</v>
      </c>
      <c r="D575" s="356">
        <v>10</v>
      </c>
      <c r="E575" s="353">
        <v>0</v>
      </c>
      <c r="F575" s="356">
        <v>0</v>
      </c>
      <c r="G575" s="356">
        <v>0</v>
      </c>
      <c r="H575" s="356">
        <v>0</v>
      </c>
      <c r="I575" s="356">
        <v>0</v>
      </c>
    </row>
    <row r="576" spans="1:9" s="89" customFormat="1">
      <c r="A576" s="129"/>
      <c r="B576" s="29" t="s">
        <v>197</v>
      </c>
      <c r="C576" s="58">
        <f t="shared" si="154"/>
        <v>10</v>
      </c>
      <c r="D576" s="87">
        <v>10</v>
      </c>
      <c r="E576" s="99">
        <v>0</v>
      </c>
      <c r="F576" s="58">
        <v>0</v>
      </c>
      <c r="G576" s="58">
        <v>0</v>
      </c>
      <c r="H576" s="58">
        <v>0</v>
      </c>
      <c r="I576" s="58">
        <v>0</v>
      </c>
    </row>
    <row r="577" spans="1:9" s="363" customFormat="1">
      <c r="A577" s="450" t="s">
        <v>330</v>
      </c>
      <c r="B577" s="361" t="s">
        <v>196</v>
      </c>
      <c r="C577" s="356">
        <f t="shared" si="154"/>
        <v>17</v>
      </c>
      <c r="D577" s="356">
        <v>17</v>
      </c>
      <c r="E577" s="353">
        <v>0</v>
      </c>
      <c r="F577" s="356">
        <v>0</v>
      </c>
      <c r="G577" s="356">
        <v>0</v>
      </c>
      <c r="H577" s="356">
        <v>0</v>
      </c>
      <c r="I577" s="356">
        <v>0</v>
      </c>
    </row>
    <row r="578" spans="1:9" s="89" customFormat="1">
      <c r="A578" s="129"/>
      <c r="B578" s="29" t="s">
        <v>197</v>
      </c>
      <c r="C578" s="58">
        <f t="shared" si="154"/>
        <v>17</v>
      </c>
      <c r="D578" s="87">
        <v>17</v>
      </c>
      <c r="E578" s="99">
        <v>0</v>
      </c>
      <c r="F578" s="58">
        <v>0</v>
      </c>
      <c r="G578" s="58">
        <v>0</v>
      </c>
      <c r="H578" s="58">
        <v>0</v>
      </c>
      <c r="I578" s="58">
        <v>0</v>
      </c>
    </row>
    <row r="579" spans="1:9" s="363" customFormat="1">
      <c r="A579" s="450" t="s">
        <v>334</v>
      </c>
      <c r="B579" s="361" t="s">
        <v>196</v>
      </c>
      <c r="C579" s="356">
        <f t="shared" si="154"/>
        <v>10</v>
      </c>
      <c r="D579" s="356">
        <v>10</v>
      </c>
      <c r="E579" s="353">
        <v>0</v>
      </c>
      <c r="F579" s="356">
        <v>0</v>
      </c>
      <c r="G579" s="356">
        <v>0</v>
      </c>
      <c r="H579" s="356">
        <v>0</v>
      </c>
      <c r="I579" s="356">
        <v>0</v>
      </c>
    </row>
    <row r="580" spans="1:9" s="89" customFormat="1">
      <c r="A580" s="129"/>
      <c r="B580" s="29" t="s">
        <v>197</v>
      </c>
      <c r="C580" s="58">
        <f t="shared" si="154"/>
        <v>10</v>
      </c>
      <c r="D580" s="87">
        <v>10</v>
      </c>
      <c r="E580" s="99">
        <v>0</v>
      </c>
      <c r="F580" s="58">
        <v>0</v>
      </c>
      <c r="G580" s="58">
        <v>0</v>
      </c>
      <c r="H580" s="58">
        <v>0</v>
      </c>
      <c r="I580" s="58">
        <v>0</v>
      </c>
    </row>
    <row r="581" spans="1:9" s="363" customFormat="1">
      <c r="A581" s="450" t="s">
        <v>299</v>
      </c>
      <c r="B581" s="361" t="s">
        <v>196</v>
      </c>
      <c r="C581" s="356">
        <f t="shared" si="154"/>
        <v>99</v>
      </c>
      <c r="D581" s="356">
        <v>99</v>
      </c>
      <c r="E581" s="353">
        <v>0</v>
      </c>
      <c r="F581" s="356">
        <v>0</v>
      </c>
      <c r="G581" s="356">
        <v>0</v>
      </c>
      <c r="H581" s="356">
        <v>0</v>
      </c>
      <c r="I581" s="356">
        <v>0</v>
      </c>
    </row>
    <row r="582" spans="1:9" s="89" customFormat="1">
      <c r="A582" s="129"/>
      <c r="B582" s="29" t="s">
        <v>197</v>
      </c>
      <c r="C582" s="58">
        <f t="shared" si="154"/>
        <v>99</v>
      </c>
      <c r="D582" s="87">
        <v>99</v>
      </c>
      <c r="E582" s="99">
        <v>0</v>
      </c>
      <c r="F582" s="58">
        <v>0</v>
      </c>
      <c r="G582" s="58">
        <v>0</v>
      </c>
      <c r="H582" s="58">
        <v>0</v>
      </c>
      <c r="I582" s="58">
        <v>0</v>
      </c>
    </row>
    <row r="583" spans="1:9" s="363" customFormat="1">
      <c r="A583" s="450" t="s">
        <v>30</v>
      </c>
      <c r="B583" s="361" t="s">
        <v>196</v>
      </c>
      <c r="C583" s="356">
        <f t="shared" si="154"/>
        <v>10</v>
      </c>
      <c r="D583" s="356">
        <v>10</v>
      </c>
      <c r="E583" s="353">
        <v>0</v>
      </c>
      <c r="F583" s="356">
        <v>0</v>
      </c>
      <c r="G583" s="356">
        <v>0</v>
      </c>
      <c r="H583" s="356">
        <v>0</v>
      </c>
      <c r="I583" s="356">
        <v>0</v>
      </c>
    </row>
    <row r="584" spans="1:9" s="89" customFormat="1">
      <c r="A584" s="129"/>
      <c r="B584" s="29" t="s">
        <v>197</v>
      </c>
      <c r="C584" s="58">
        <f t="shared" si="154"/>
        <v>10</v>
      </c>
      <c r="D584" s="87">
        <v>10</v>
      </c>
      <c r="E584" s="99">
        <v>0</v>
      </c>
      <c r="F584" s="58">
        <v>0</v>
      </c>
      <c r="G584" s="58">
        <v>0</v>
      </c>
      <c r="H584" s="58">
        <v>0</v>
      </c>
      <c r="I584" s="58">
        <v>0</v>
      </c>
    </row>
    <row r="585" spans="1:9" s="363" customFormat="1">
      <c r="A585" s="450" t="s">
        <v>31</v>
      </c>
      <c r="B585" s="361" t="s">
        <v>196</v>
      </c>
      <c r="C585" s="356">
        <f t="shared" si="154"/>
        <v>11</v>
      </c>
      <c r="D585" s="356">
        <v>11</v>
      </c>
      <c r="E585" s="353">
        <v>0</v>
      </c>
      <c r="F585" s="356">
        <v>0</v>
      </c>
      <c r="G585" s="356">
        <v>0</v>
      </c>
      <c r="H585" s="356">
        <v>0</v>
      </c>
      <c r="I585" s="356">
        <v>0</v>
      </c>
    </row>
    <row r="586" spans="1:9" s="89" customFormat="1">
      <c r="A586" s="129"/>
      <c r="B586" s="29" t="s">
        <v>197</v>
      </c>
      <c r="C586" s="58">
        <f t="shared" si="154"/>
        <v>11</v>
      </c>
      <c r="D586" s="87">
        <v>11</v>
      </c>
      <c r="E586" s="99">
        <v>0</v>
      </c>
      <c r="F586" s="58">
        <v>0</v>
      </c>
      <c r="G586" s="58">
        <v>0</v>
      </c>
      <c r="H586" s="58">
        <v>0</v>
      </c>
      <c r="I586" s="58">
        <v>0</v>
      </c>
    </row>
    <row r="587" spans="1:9" s="363" customFormat="1">
      <c r="A587" s="450" t="s">
        <v>326</v>
      </c>
      <c r="B587" s="361" t="s">
        <v>196</v>
      </c>
      <c r="C587" s="356">
        <f t="shared" si="154"/>
        <v>59</v>
      </c>
      <c r="D587" s="356">
        <v>59</v>
      </c>
      <c r="E587" s="353">
        <v>0</v>
      </c>
      <c r="F587" s="356">
        <v>0</v>
      </c>
      <c r="G587" s="356">
        <v>0</v>
      </c>
      <c r="H587" s="356">
        <v>0</v>
      </c>
      <c r="I587" s="356">
        <v>0</v>
      </c>
    </row>
    <row r="588" spans="1:9" s="89" customFormat="1">
      <c r="A588" s="129"/>
      <c r="B588" s="29" t="s">
        <v>197</v>
      </c>
      <c r="C588" s="58">
        <f t="shared" si="154"/>
        <v>59</v>
      </c>
      <c r="D588" s="87">
        <v>59</v>
      </c>
      <c r="E588" s="99">
        <v>0</v>
      </c>
      <c r="F588" s="58">
        <v>0</v>
      </c>
      <c r="G588" s="58">
        <v>0</v>
      </c>
      <c r="H588" s="58">
        <v>0</v>
      </c>
      <c r="I588" s="58">
        <v>0</v>
      </c>
    </row>
    <row r="589" spans="1:9" s="363" customFormat="1">
      <c r="A589" s="450" t="s">
        <v>306</v>
      </c>
      <c r="B589" s="361" t="s">
        <v>196</v>
      </c>
      <c r="C589" s="356">
        <f t="shared" si="154"/>
        <v>120</v>
      </c>
      <c r="D589" s="356">
        <v>120</v>
      </c>
      <c r="E589" s="353">
        <v>0</v>
      </c>
      <c r="F589" s="356">
        <v>0</v>
      </c>
      <c r="G589" s="356">
        <v>0</v>
      </c>
      <c r="H589" s="356">
        <v>0</v>
      </c>
      <c r="I589" s="356">
        <v>0</v>
      </c>
    </row>
    <row r="590" spans="1:9" s="89" customFormat="1">
      <c r="A590" s="129"/>
      <c r="B590" s="29" t="s">
        <v>197</v>
      </c>
      <c r="C590" s="58">
        <f t="shared" si="154"/>
        <v>120</v>
      </c>
      <c r="D590" s="87">
        <v>120</v>
      </c>
      <c r="E590" s="99">
        <v>0</v>
      </c>
      <c r="F590" s="58">
        <v>0</v>
      </c>
      <c r="G590" s="58">
        <v>0</v>
      </c>
      <c r="H590" s="58">
        <v>0</v>
      </c>
      <c r="I590" s="58">
        <v>0</v>
      </c>
    </row>
    <row r="591" spans="1:9" s="363" customFormat="1">
      <c r="A591" s="450" t="s">
        <v>187</v>
      </c>
      <c r="B591" s="361" t="s">
        <v>196</v>
      </c>
      <c r="C591" s="356">
        <f t="shared" si="154"/>
        <v>20</v>
      </c>
      <c r="D591" s="356">
        <v>20</v>
      </c>
      <c r="E591" s="353">
        <v>0</v>
      </c>
      <c r="F591" s="356">
        <v>0</v>
      </c>
      <c r="G591" s="356">
        <v>0</v>
      </c>
      <c r="H591" s="356">
        <v>0</v>
      </c>
      <c r="I591" s="356">
        <v>0</v>
      </c>
    </row>
    <row r="592" spans="1:9" s="89" customFormat="1">
      <c r="A592" s="129"/>
      <c r="B592" s="29" t="s">
        <v>197</v>
      </c>
      <c r="C592" s="58">
        <f t="shared" si="154"/>
        <v>20</v>
      </c>
      <c r="D592" s="87">
        <v>20</v>
      </c>
      <c r="E592" s="99">
        <v>0</v>
      </c>
      <c r="F592" s="58">
        <v>0</v>
      </c>
      <c r="G592" s="58">
        <v>0</v>
      </c>
      <c r="H592" s="58">
        <v>0</v>
      </c>
      <c r="I592" s="58">
        <v>0</v>
      </c>
    </row>
    <row r="593" spans="1:9" s="363" customFormat="1">
      <c r="A593" s="450" t="s">
        <v>331</v>
      </c>
      <c r="B593" s="361" t="s">
        <v>196</v>
      </c>
      <c r="C593" s="356">
        <f t="shared" si="154"/>
        <v>120</v>
      </c>
      <c r="D593" s="356">
        <v>120</v>
      </c>
      <c r="E593" s="353">
        <v>0</v>
      </c>
      <c r="F593" s="356">
        <v>0</v>
      </c>
      <c r="G593" s="356">
        <v>0</v>
      </c>
      <c r="H593" s="356">
        <v>0</v>
      </c>
      <c r="I593" s="356">
        <v>0</v>
      </c>
    </row>
    <row r="594" spans="1:9" s="89" customFormat="1">
      <c r="A594" s="129"/>
      <c r="B594" s="29" t="s">
        <v>197</v>
      </c>
      <c r="C594" s="58">
        <f t="shared" si="154"/>
        <v>120</v>
      </c>
      <c r="D594" s="87">
        <v>120</v>
      </c>
      <c r="E594" s="99">
        <v>0</v>
      </c>
      <c r="F594" s="58">
        <v>0</v>
      </c>
      <c r="G594" s="58">
        <v>0</v>
      </c>
      <c r="H594" s="58">
        <v>0</v>
      </c>
      <c r="I594" s="58">
        <v>0</v>
      </c>
    </row>
    <row r="595" spans="1:9" s="363" customFormat="1">
      <c r="A595" s="450" t="s">
        <v>321</v>
      </c>
      <c r="B595" s="361" t="s">
        <v>196</v>
      </c>
      <c r="C595" s="356">
        <f t="shared" si="154"/>
        <v>90</v>
      </c>
      <c r="D595" s="356">
        <v>90</v>
      </c>
      <c r="E595" s="353">
        <v>0</v>
      </c>
      <c r="F595" s="356">
        <v>0</v>
      </c>
      <c r="G595" s="356">
        <v>0</v>
      </c>
      <c r="H595" s="356">
        <v>0</v>
      </c>
      <c r="I595" s="356">
        <v>0</v>
      </c>
    </row>
    <row r="596" spans="1:9" s="89" customFormat="1">
      <c r="A596" s="129"/>
      <c r="B596" s="29" t="s">
        <v>197</v>
      </c>
      <c r="C596" s="58">
        <f t="shared" si="154"/>
        <v>90</v>
      </c>
      <c r="D596" s="87">
        <v>90</v>
      </c>
      <c r="E596" s="99">
        <v>0</v>
      </c>
      <c r="F596" s="58">
        <v>0</v>
      </c>
      <c r="G596" s="58">
        <v>0</v>
      </c>
      <c r="H596" s="58">
        <v>0</v>
      </c>
      <c r="I596" s="58">
        <v>0</v>
      </c>
    </row>
    <row r="597" spans="1:9" s="363" customFormat="1">
      <c r="A597" s="450" t="s">
        <v>32</v>
      </c>
      <c r="B597" s="361" t="s">
        <v>196</v>
      </c>
      <c r="C597" s="356">
        <f t="shared" ref="C597:C652" si="163">D597+E597+F597+G597+H597+I597</f>
        <v>5</v>
      </c>
      <c r="D597" s="356">
        <v>5</v>
      </c>
      <c r="E597" s="353">
        <v>0</v>
      </c>
      <c r="F597" s="356">
        <v>0</v>
      </c>
      <c r="G597" s="356">
        <v>0</v>
      </c>
      <c r="H597" s="356">
        <v>0</v>
      </c>
      <c r="I597" s="356">
        <v>0</v>
      </c>
    </row>
    <row r="598" spans="1:9" s="89" customFormat="1">
      <c r="A598" s="129"/>
      <c r="B598" s="29" t="s">
        <v>197</v>
      </c>
      <c r="C598" s="58">
        <f t="shared" si="163"/>
        <v>5</v>
      </c>
      <c r="D598" s="87">
        <v>5</v>
      </c>
      <c r="E598" s="99">
        <v>0</v>
      </c>
      <c r="F598" s="58">
        <v>0</v>
      </c>
      <c r="G598" s="58">
        <v>0</v>
      </c>
      <c r="H598" s="58">
        <v>0</v>
      </c>
      <c r="I598" s="58">
        <v>0</v>
      </c>
    </row>
    <row r="599" spans="1:9" s="363" customFormat="1">
      <c r="A599" s="450" t="s">
        <v>333</v>
      </c>
      <c r="B599" s="361" t="s">
        <v>196</v>
      </c>
      <c r="C599" s="356">
        <f t="shared" si="163"/>
        <v>12</v>
      </c>
      <c r="D599" s="356">
        <v>12</v>
      </c>
      <c r="E599" s="353">
        <v>0</v>
      </c>
      <c r="F599" s="356">
        <v>0</v>
      </c>
      <c r="G599" s="356">
        <v>0</v>
      </c>
      <c r="H599" s="356">
        <v>0</v>
      </c>
      <c r="I599" s="356">
        <v>0</v>
      </c>
    </row>
    <row r="600" spans="1:9" s="89" customFormat="1">
      <c r="A600" s="129"/>
      <c r="B600" s="29" t="s">
        <v>197</v>
      </c>
      <c r="C600" s="58">
        <f t="shared" si="163"/>
        <v>12</v>
      </c>
      <c r="D600" s="87">
        <v>12</v>
      </c>
      <c r="E600" s="99">
        <v>0</v>
      </c>
      <c r="F600" s="58">
        <v>0</v>
      </c>
      <c r="G600" s="58">
        <v>0</v>
      </c>
      <c r="H600" s="58">
        <v>0</v>
      </c>
      <c r="I600" s="58">
        <v>0</v>
      </c>
    </row>
    <row r="601" spans="1:9" s="363" customFormat="1">
      <c r="A601" s="450" t="s">
        <v>335</v>
      </c>
      <c r="B601" s="361" t="s">
        <v>196</v>
      </c>
      <c r="C601" s="356">
        <f t="shared" si="163"/>
        <v>10</v>
      </c>
      <c r="D601" s="356">
        <v>10</v>
      </c>
      <c r="E601" s="353">
        <v>0</v>
      </c>
      <c r="F601" s="356">
        <v>0</v>
      </c>
      <c r="G601" s="356">
        <v>0</v>
      </c>
      <c r="H601" s="356">
        <v>0</v>
      </c>
      <c r="I601" s="356">
        <v>0</v>
      </c>
    </row>
    <row r="602" spans="1:9" s="89" customFormat="1">
      <c r="A602" s="129"/>
      <c r="B602" s="29" t="s">
        <v>197</v>
      </c>
      <c r="C602" s="58">
        <f t="shared" si="163"/>
        <v>10</v>
      </c>
      <c r="D602" s="87">
        <v>10</v>
      </c>
      <c r="E602" s="99">
        <v>0</v>
      </c>
      <c r="F602" s="58">
        <v>0</v>
      </c>
      <c r="G602" s="58">
        <v>0</v>
      </c>
      <c r="H602" s="58">
        <v>0</v>
      </c>
      <c r="I602" s="58">
        <v>0</v>
      </c>
    </row>
    <row r="603" spans="1:9" s="363" customFormat="1">
      <c r="A603" s="450" t="s">
        <v>18</v>
      </c>
      <c r="B603" s="361" t="s">
        <v>196</v>
      </c>
      <c r="C603" s="356">
        <f t="shared" si="163"/>
        <v>16</v>
      </c>
      <c r="D603" s="356">
        <v>16</v>
      </c>
      <c r="E603" s="353">
        <v>0</v>
      </c>
      <c r="F603" s="356">
        <v>0</v>
      </c>
      <c r="G603" s="356">
        <v>0</v>
      </c>
      <c r="H603" s="356">
        <v>0</v>
      </c>
      <c r="I603" s="356">
        <v>0</v>
      </c>
    </row>
    <row r="604" spans="1:9" s="89" customFormat="1">
      <c r="A604" s="129"/>
      <c r="B604" s="29" t="s">
        <v>197</v>
      </c>
      <c r="C604" s="58">
        <f t="shared" si="163"/>
        <v>16</v>
      </c>
      <c r="D604" s="87">
        <v>16</v>
      </c>
      <c r="E604" s="99">
        <v>0</v>
      </c>
      <c r="F604" s="58">
        <v>0</v>
      </c>
      <c r="G604" s="58">
        <v>0</v>
      </c>
      <c r="H604" s="58">
        <v>0</v>
      </c>
      <c r="I604" s="58">
        <v>0</v>
      </c>
    </row>
    <row r="605" spans="1:9" s="363" customFormat="1">
      <c r="A605" s="450" t="s">
        <v>370</v>
      </c>
      <c r="B605" s="361" t="s">
        <v>196</v>
      </c>
      <c r="C605" s="356">
        <f t="shared" si="163"/>
        <v>31</v>
      </c>
      <c r="D605" s="356">
        <v>31</v>
      </c>
      <c r="E605" s="353">
        <v>0</v>
      </c>
      <c r="F605" s="356">
        <v>0</v>
      </c>
      <c r="G605" s="356">
        <v>0</v>
      </c>
      <c r="H605" s="356">
        <v>0</v>
      </c>
      <c r="I605" s="356">
        <v>0</v>
      </c>
    </row>
    <row r="606" spans="1:9" s="89" customFormat="1">
      <c r="A606" s="129"/>
      <c r="B606" s="29" t="s">
        <v>197</v>
      </c>
      <c r="C606" s="58">
        <f t="shared" si="163"/>
        <v>31</v>
      </c>
      <c r="D606" s="87">
        <v>31</v>
      </c>
      <c r="E606" s="99">
        <v>0</v>
      </c>
      <c r="F606" s="58">
        <v>0</v>
      </c>
      <c r="G606" s="58">
        <v>0</v>
      </c>
      <c r="H606" s="58">
        <v>0</v>
      </c>
      <c r="I606" s="58">
        <v>0</v>
      </c>
    </row>
    <row r="607" spans="1:9" s="363" customFormat="1">
      <c r="A607" s="450" t="s">
        <v>389</v>
      </c>
      <c r="B607" s="361" t="s">
        <v>196</v>
      </c>
      <c r="C607" s="356">
        <f t="shared" si="163"/>
        <v>10</v>
      </c>
      <c r="D607" s="356">
        <v>10</v>
      </c>
      <c r="E607" s="356">
        <v>0</v>
      </c>
      <c r="F607" s="356">
        <v>0</v>
      </c>
      <c r="G607" s="356">
        <v>0</v>
      </c>
      <c r="H607" s="356">
        <v>0</v>
      </c>
      <c r="I607" s="356">
        <v>0</v>
      </c>
    </row>
    <row r="608" spans="1:9" s="89" customFormat="1">
      <c r="A608" s="129"/>
      <c r="B608" s="29" t="s">
        <v>197</v>
      </c>
      <c r="C608" s="58">
        <f t="shared" si="163"/>
        <v>10</v>
      </c>
      <c r="D608" s="87">
        <v>10</v>
      </c>
      <c r="E608" s="72">
        <v>0</v>
      </c>
      <c r="F608" s="58">
        <v>0</v>
      </c>
      <c r="G608" s="58">
        <v>0</v>
      </c>
      <c r="H608" s="58">
        <v>0</v>
      </c>
      <c r="I608" s="58">
        <v>0</v>
      </c>
    </row>
    <row r="609" spans="1:9" s="363" customFormat="1">
      <c r="A609" s="450" t="s">
        <v>291</v>
      </c>
      <c r="B609" s="361" t="s">
        <v>196</v>
      </c>
      <c r="C609" s="356">
        <f t="shared" si="163"/>
        <v>98</v>
      </c>
      <c r="D609" s="356">
        <v>98</v>
      </c>
      <c r="E609" s="356">
        <v>0</v>
      </c>
      <c r="F609" s="356">
        <v>0</v>
      </c>
      <c r="G609" s="356">
        <v>0</v>
      </c>
      <c r="H609" s="356">
        <v>0</v>
      </c>
      <c r="I609" s="356">
        <v>0</v>
      </c>
    </row>
    <row r="610" spans="1:9" s="89" customFormat="1">
      <c r="A610" s="129"/>
      <c r="B610" s="29" t="s">
        <v>197</v>
      </c>
      <c r="C610" s="58">
        <f t="shared" si="163"/>
        <v>98</v>
      </c>
      <c r="D610" s="87">
        <v>98</v>
      </c>
      <c r="E610" s="72">
        <v>0</v>
      </c>
      <c r="F610" s="58">
        <v>0</v>
      </c>
      <c r="G610" s="58">
        <v>0</v>
      </c>
      <c r="H610" s="58">
        <v>0</v>
      </c>
      <c r="I610" s="58">
        <v>0</v>
      </c>
    </row>
    <row r="611" spans="1:9" s="363" customFormat="1">
      <c r="A611" s="450" t="s">
        <v>34</v>
      </c>
      <c r="B611" s="361" t="s">
        <v>196</v>
      </c>
      <c r="C611" s="356">
        <f t="shared" si="163"/>
        <v>38</v>
      </c>
      <c r="D611" s="356">
        <v>38</v>
      </c>
      <c r="E611" s="356">
        <v>0</v>
      </c>
      <c r="F611" s="356">
        <v>0</v>
      </c>
      <c r="G611" s="356">
        <v>0</v>
      </c>
      <c r="H611" s="356">
        <v>0</v>
      </c>
      <c r="I611" s="356">
        <v>0</v>
      </c>
    </row>
    <row r="612" spans="1:9" s="89" customFormat="1">
      <c r="A612" s="129"/>
      <c r="B612" s="29" t="s">
        <v>197</v>
      </c>
      <c r="C612" s="58">
        <f t="shared" si="163"/>
        <v>38</v>
      </c>
      <c r="D612" s="87">
        <v>38</v>
      </c>
      <c r="E612" s="72">
        <v>0</v>
      </c>
      <c r="F612" s="58">
        <v>0</v>
      </c>
      <c r="G612" s="58">
        <v>0</v>
      </c>
      <c r="H612" s="58">
        <v>0</v>
      </c>
      <c r="I612" s="58">
        <v>0</v>
      </c>
    </row>
    <row r="613" spans="1:9" s="363" customFormat="1">
      <c r="A613" s="450" t="s">
        <v>329</v>
      </c>
      <c r="B613" s="361" t="s">
        <v>196</v>
      </c>
      <c r="C613" s="356">
        <f t="shared" si="163"/>
        <v>15</v>
      </c>
      <c r="D613" s="356">
        <v>15</v>
      </c>
      <c r="E613" s="356">
        <v>0</v>
      </c>
      <c r="F613" s="356">
        <v>0</v>
      </c>
      <c r="G613" s="356">
        <v>0</v>
      </c>
      <c r="H613" s="356">
        <v>0</v>
      </c>
      <c r="I613" s="356">
        <v>0</v>
      </c>
    </row>
    <row r="614" spans="1:9" s="89" customFormat="1">
      <c r="A614" s="129"/>
      <c r="B614" s="29" t="s">
        <v>197</v>
      </c>
      <c r="C614" s="58">
        <f t="shared" si="163"/>
        <v>15</v>
      </c>
      <c r="D614" s="87">
        <v>15</v>
      </c>
      <c r="E614" s="72">
        <v>0</v>
      </c>
      <c r="F614" s="58">
        <v>0</v>
      </c>
      <c r="G614" s="58">
        <v>0</v>
      </c>
      <c r="H614" s="58">
        <v>0</v>
      </c>
      <c r="I614" s="58">
        <v>0</v>
      </c>
    </row>
    <row r="615" spans="1:9" s="363" customFormat="1">
      <c r="A615" s="450" t="s">
        <v>19</v>
      </c>
      <c r="B615" s="361" t="s">
        <v>196</v>
      </c>
      <c r="C615" s="356">
        <f t="shared" si="163"/>
        <v>4</v>
      </c>
      <c r="D615" s="356">
        <v>4</v>
      </c>
      <c r="E615" s="356">
        <v>0</v>
      </c>
      <c r="F615" s="356">
        <v>0</v>
      </c>
      <c r="G615" s="356">
        <v>0</v>
      </c>
      <c r="H615" s="356">
        <v>0</v>
      </c>
      <c r="I615" s="356">
        <v>0</v>
      </c>
    </row>
    <row r="616" spans="1:9" s="89" customFormat="1">
      <c r="A616" s="129"/>
      <c r="B616" s="29" t="s">
        <v>197</v>
      </c>
      <c r="C616" s="58">
        <f t="shared" si="163"/>
        <v>4</v>
      </c>
      <c r="D616" s="87">
        <v>4</v>
      </c>
      <c r="E616" s="72">
        <v>0</v>
      </c>
      <c r="F616" s="58">
        <v>0</v>
      </c>
      <c r="G616" s="58">
        <v>0</v>
      </c>
      <c r="H616" s="58">
        <v>0</v>
      </c>
      <c r="I616" s="58">
        <v>0</v>
      </c>
    </row>
    <row r="617" spans="1:9" s="363" customFormat="1">
      <c r="A617" s="450" t="s">
        <v>328</v>
      </c>
      <c r="B617" s="361" t="s">
        <v>196</v>
      </c>
      <c r="C617" s="356">
        <f t="shared" si="163"/>
        <v>5</v>
      </c>
      <c r="D617" s="356">
        <v>5</v>
      </c>
      <c r="E617" s="356">
        <v>0</v>
      </c>
      <c r="F617" s="356">
        <v>0</v>
      </c>
      <c r="G617" s="356">
        <v>0</v>
      </c>
      <c r="H617" s="356">
        <v>0</v>
      </c>
      <c r="I617" s="356">
        <v>0</v>
      </c>
    </row>
    <row r="618" spans="1:9" s="89" customFormat="1">
      <c r="A618" s="129"/>
      <c r="B618" s="29" t="s">
        <v>197</v>
      </c>
      <c r="C618" s="58">
        <f t="shared" si="163"/>
        <v>5</v>
      </c>
      <c r="D618" s="87">
        <v>5</v>
      </c>
      <c r="E618" s="72">
        <v>0</v>
      </c>
      <c r="F618" s="58">
        <v>0</v>
      </c>
      <c r="G618" s="58">
        <v>0</v>
      </c>
      <c r="H618" s="58">
        <v>0</v>
      </c>
      <c r="I618" s="58">
        <v>0</v>
      </c>
    </row>
    <row r="619" spans="1:9" s="363" customFormat="1">
      <c r="A619" s="450" t="s">
        <v>35</v>
      </c>
      <c r="B619" s="361" t="s">
        <v>196</v>
      </c>
      <c r="C619" s="356">
        <f t="shared" si="163"/>
        <v>7</v>
      </c>
      <c r="D619" s="356">
        <v>7</v>
      </c>
      <c r="E619" s="356">
        <v>0</v>
      </c>
      <c r="F619" s="356">
        <v>0</v>
      </c>
      <c r="G619" s="356">
        <v>0</v>
      </c>
      <c r="H619" s="356">
        <v>0</v>
      </c>
      <c r="I619" s="356">
        <v>0</v>
      </c>
    </row>
    <row r="620" spans="1:9" s="89" customFormat="1">
      <c r="A620" s="129"/>
      <c r="B620" s="29" t="s">
        <v>197</v>
      </c>
      <c r="C620" s="58">
        <f t="shared" si="163"/>
        <v>7</v>
      </c>
      <c r="D620" s="87">
        <v>7</v>
      </c>
      <c r="E620" s="72">
        <v>0</v>
      </c>
      <c r="F620" s="58">
        <v>0</v>
      </c>
      <c r="G620" s="58">
        <v>0</v>
      </c>
      <c r="H620" s="58">
        <v>0</v>
      </c>
      <c r="I620" s="58">
        <v>0</v>
      </c>
    </row>
    <row r="621" spans="1:9" s="363" customFormat="1">
      <c r="A621" s="450" t="s">
        <v>36</v>
      </c>
      <c r="B621" s="361" t="s">
        <v>196</v>
      </c>
      <c r="C621" s="356">
        <f t="shared" si="163"/>
        <v>97.58</v>
      </c>
      <c r="D621" s="356">
        <v>97.58</v>
      </c>
      <c r="E621" s="356">
        <v>0</v>
      </c>
      <c r="F621" s="356">
        <v>0</v>
      </c>
      <c r="G621" s="356">
        <v>0</v>
      </c>
      <c r="H621" s="356">
        <v>0</v>
      </c>
      <c r="I621" s="356">
        <v>0</v>
      </c>
    </row>
    <row r="622" spans="1:9" s="89" customFormat="1">
      <c r="A622" s="129"/>
      <c r="B622" s="29" t="s">
        <v>197</v>
      </c>
      <c r="C622" s="58">
        <f t="shared" si="163"/>
        <v>97.58</v>
      </c>
      <c r="D622" s="87">
        <v>97.58</v>
      </c>
      <c r="E622" s="72">
        <v>0</v>
      </c>
      <c r="F622" s="58">
        <v>0</v>
      </c>
      <c r="G622" s="58">
        <v>0</v>
      </c>
      <c r="H622" s="58">
        <v>0</v>
      </c>
      <c r="I622" s="58">
        <v>0</v>
      </c>
    </row>
    <row r="623" spans="1:9" s="363" customFormat="1" ht="25.5">
      <c r="A623" s="450" t="s">
        <v>37</v>
      </c>
      <c r="B623" s="361" t="s">
        <v>196</v>
      </c>
      <c r="C623" s="356">
        <f t="shared" si="163"/>
        <v>20</v>
      </c>
      <c r="D623" s="356">
        <v>20</v>
      </c>
      <c r="E623" s="356">
        <v>0</v>
      </c>
      <c r="F623" s="356">
        <v>0</v>
      </c>
      <c r="G623" s="356">
        <v>0</v>
      </c>
      <c r="H623" s="356">
        <v>0</v>
      </c>
      <c r="I623" s="356">
        <v>0</v>
      </c>
    </row>
    <row r="624" spans="1:9" s="89" customFormat="1">
      <c r="A624" s="129"/>
      <c r="B624" s="29" t="s">
        <v>197</v>
      </c>
      <c r="C624" s="58">
        <f t="shared" si="163"/>
        <v>20</v>
      </c>
      <c r="D624" s="87">
        <v>20</v>
      </c>
      <c r="E624" s="72">
        <v>0</v>
      </c>
      <c r="F624" s="58">
        <v>0</v>
      </c>
      <c r="G624" s="58">
        <v>0</v>
      </c>
      <c r="H624" s="58">
        <v>0</v>
      </c>
      <c r="I624" s="58">
        <v>0</v>
      </c>
    </row>
    <row r="625" spans="1:9" s="363" customFormat="1">
      <c r="A625" s="450" t="s">
        <v>38</v>
      </c>
      <c r="B625" s="361" t="s">
        <v>196</v>
      </c>
      <c r="C625" s="356">
        <f t="shared" si="163"/>
        <v>28.92</v>
      </c>
      <c r="D625" s="356">
        <v>28.92</v>
      </c>
      <c r="E625" s="356">
        <v>0</v>
      </c>
      <c r="F625" s="356">
        <v>0</v>
      </c>
      <c r="G625" s="356">
        <v>0</v>
      </c>
      <c r="H625" s="356">
        <v>0</v>
      </c>
      <c r="I625" s="356">
        <v>0</v>
      </c>
    </row>
    <row r="626" spans="1:9" s="89" customFormat="1">
      <c r="A626" s="129"/>
      <c r="B626" s="29" t="s">
        <v>197</v>
      </c>
      <c r="C626" s="58">
        <f t="shared" si="163"/>
        <v>28.92</v>
      </c>
      <c r="D626" s="87">
        <v>28.92</v>
      </c>
      <c r="E626" s="72">
        <v>0</v>
      </c>
      <c r="F626" s="58">
        <v>0</v>
      </c>
      <c r="G626" s="58">
        <v>0</v>
      </c>
      <c r="H626" s="58">
        <v>0</v>
      </c>
      <c r="I626" s="58">
        <v>0</v>
      </c>
    </row>
    <row r="627" spans="1:9" s="363" customFormat="1">
      <c r="A627" s="450" t="s">
        <v>39</v>
      </c>
      <c r="B627" s="361" t="s">
        <v>196</v>
      </c>
      <c r="C627" s="356">
        <f t="shared" si="163"/>
        <v>13.6</v>
      </c>
      <c r="D627" s="356">
        <v>13.6</v>
      </c>
      <c r="E627" s="356">
        <v>0</v>
      </c>
      <c r="F627" s="356">
        <v>0</v>
      </c>
      <c r="G627" s="356">
        <v>0</v>
      </c>
      <c r="H627" s="356">
        <v>0</v>
      </c>
      <c r="I627" s="356">
        <v>0</v>
      </c>
    </row>
    <row r="628" spans="1:9" s="89" customFormat="1">
      <c r="A628" s="129"/>
      <c r="B628" s="29" t="s">
        <v>197</v>
      </c>
      <c r="C628" s="58">
        <f t="shared" si="163"/>
        <v>13.6</v>
      </c>
      <c r="D628" s="87">
        <v>13.6</v>
      </c>
      <c r="E628" s="72">
        <v>0</v>
      </c>
      <c r="F628" s="58">
        <v>0</v>
      </c>
      <c r="G628" s="58">
        <v>0</v>
      </c>
      <c r="H628" s="58">
        <v>0</v>
      </c>
      <c r="I628" s="58">
        <v>0</v>
      </c>
    </row>
    <row r="629" spans="1:9" s="363" customFormat="1">
      <c r="A629" s="450" t="s">
        <v>40</v>
      </c>
      <c r="B629" s="361" t="s">
        <v>196</v>
      </c>
      <c r="C629" s="356">
        <f t="shared" si="163"/>
        <v>43.78</v>
      </c>
      <c r="D629" s="356">
        <v>43.78</v>
      </c>
      <c r="E629" s="356">
        <v>0</v>
      </c>
      <c r="F629" s="356">
        <v>0</v>
      </c>
      <c r="G629" s="356">
        <v>0</v>
      </c>
      <c r="H629" s="356">
        <v>0</v>
      </c>
      <c r="I629" s="356">
        <v>0</v>
      </c>
    </row>
    <row r="630" spans="1:9" s="89" customFormat="1">
      <c r="A630" s="129"/>
      <c r="B630" s="29" t="s">
        <v>197</v>
      </c>
      <c r="C630" s="58">
        <f t="shared" si="163"/>
        <v>43.78</v>
      </c>
      <c r="D630" s="87">
        <v>43.78</v>
      </c>
      <c r="E630" s="72">
        <v>0</v>
      </c>
      <c r="F630" s="58">
        <v>0</v>
      </c>
      <c r="G630" s="58">
        <v>0</v>
      </c>
      <c r="H630" s="58">
        <v>0</v>
      </c>
      <c r="I630" s="58">
        <v>0</v>
      </c>
    </row>
    <row r="631" spans="1:9" s="363" customFormat="1">
      <c r="A631" s="450" t="s">
        <v>41</v>
      </c>
      <c r="B631" s="361" t="s">
        <v>196</v>
      </c>
      <c r="C631" s="356">
        <f t="shared" si="163"/>
        <v>10</v>
      </c>
      <c r="D631" s="356">
        <v>10</v>
      </c>
      <c r="E631" s="356">
        <v>0</v>
      </c>
      <c r="F631" s="356">
        <v>0</v>
      </c>
      <c r="G631" s="356">
        <v>0</v>
      </c>
      <c r="H631" s="356">
        <v>0</v>
      </c>
      <c r="I631" s="356">
        <v>0</v>
      </c>
    </row>
    <row r="632" spans="1:9" s="89" customFormat="1">
      <c r="A632" s="129"/>
      <c r="B632" s="29" t="s">
        <v>197</v>
      </c>
      <c r="C632" s="58">
        <f t="shared" si="163"/>
        <v>10</v>
      </c>
      <c r="D632" s="87">
        <v>10</v>
      </c>
      <c r="E632" s="72">
        <v>0</v>
      </c>
      <c r="F632" s="58">
        <v>0</v>
      </c>
      <c r="G632" s="58">
        <v>0</v>
      </c>
      <c r="H632" s="58">
        <v>0</v>
      </c>
      <c r="I632" s="58">
        <v>0</v>
      </c>
    </row>
    <row r="633" spans="1:9" s="373" customFormat="1">
      <c r="A633" s="370" t="s">
        <v>188</v>
      </c>
      <c r="B633" s="371" t="s">
        <v>196</v>
      </c>
      <c r="C633" s="372">
        <f t="shared" si="163"/>
        <v>16.78</v>
      </c>
      <c r="D633" s="372">
        <v>16.78</v>
      </c>
      <c r="E633" s="372">
        <v>0</v>
      </c>
      <c r="F633" s="372">
        <v>0</v>
      </c>
      <c r="G633" s="372">
        <v>0</v>
      </c>
      <c r="H633" s="372">
        <v>0</v>
      </c>
      <c r="I633" s="372">
        <v>0</v>
      </c>
    </row>
    <row r="634" spans="1:9" s="89" customFormat="1">
      <c r="A634" s="129"/>
      <c r="B634" s="29" t="s">
        <v>197</v>
      </c>
      <c r="C634" s="58">
        <f t="shared" si="163"/>
        <v>16.78</v>
      </c>
      <c r="D634" s="87">
        <v>16.78</v>
      </c>
      <c r="E634" s="72">
        <v>0</v>
      </c>
      <c r="F634" s="58">
        <v>0</v>
      </c>
      <c r="G634" s="58">
        <v>0</v>
      </c>
      <c r="H634" s="58">
        <v>0</v>
      </c>
      <c r="I634" s="58">
        <v>0</v>
      </c>
    </row>
    <row r="635" spans="1:9" s="363" customFormat="1">
      <c r="A635" s="450" t="s">
        <v>327</v>
      </c>
      <c r="B635" s="361" t="s">
        <v>196</v>
      </c>
      <c r="C635" s="356">
        <f t="shared" si="163"/>
        <v>9.2799999999999994</v>
      </c>
      <c r="D635" s="356">
        <v>9.2799999999999994</v>
      </c>
      <c r="E635" s="356">
        <v>0</v>
      </c>
      <c r="F635" s="356">
        <v>0</v>
      </c>
      <c r="G635" s="356">
        <v>0</v>
      </c>
      <c r="H635" s="356">
        <v>0</v>
      </c>
      <c r="I635" s="356">
        <v>0</v>
      </c>
    </row>
    <row r="636" spans="1:9" s="89" customFormat="1">
      <c r="A636" s="129"/>
      <c r="B636" s="29" t="s">
        <v>197</v>
      </c>
      <c r="C636" s="58">
        <f t="shared" si="163"/>
        <v>9.2799999999999994</v>
      </c>
      <c r="D636" s="87">
        <v>9.2799999999999994</v>
      </c>
      <c r="E636" s="72">
        <v>0</v>
      </c>
      <c r="F636" s="58">
        <v>0</v>
      </c>
      <c r="G636" s="58">
        <v>0</v>
      </c>
      <c r="H636" s="58">
        <v>0</v>
      </c>
      <c r="I636" s="58">
        <v>0</v>
      </c>
    </row>
    <row r="637" spans="1:9" s="363" customFormat="1">
      <c r="A637" s="450" t="s">
        <v>42</v>
      </c>
      <c r="B637" s="361" t="s">
        <v>196</v>
      </c>
      <c r="C637" s="356">
        <f t="shared" si="163"/>
        <v>15.41</v>
      </c>
      <c r="D637" s="356">
        <v>15.41</v>
      </c>
      <c r="E637" s="356">
        <v>0</v>
      </c>
      <c r="F637" s="356">
        <v>0</v>
      </c>
      <c r="G637" s="356">
        <v>0</v>
      </c>
      <c r="H637" s="356">
        <v>0</v>
      </c>
      <c r="I637" s="356">
        <v>0</v>
      </c>
    </row>
    <row r="638" spans="1:9" s="89" customFormat="1">
      <c r="A638" s="129"/>
      <c r="B638" s="29" t="s">
        <v>197</v>
      </c>
      <c r="C638" s="58">
        <f t="shared" si="163"/>
        <v>15.41</v>
      </c>
      <c r="D638" s="87">
        <v>15.41</v>
      </c>
      <c r="E638" s="72">
        <v>0</v>
      </c>
      <c r="F638" s="58">
        <v>0</v>
      </c>
      <c r="G638" s="58">
        <v>0</v>
      </c>
      <c r="H638" s="58">
        <v>0</v>
      </c>
      <c r="I638" s="58">
        <v>0</v>
      </c>
    </row>
    <row r="639" spans="1:9" s="363" customFormat="1">
      <c r="A639" s="450" t="s">
        <v>33</v>
      </c>
      <c r="B639" s="361" t="s">
        <v>196</v>
      </c>
      <c r="C639" s="356">
        <f t="shared" si="163"/>
        <v>13.81</v>
      </c>
      <c r="D639" s="356">
        <v>13.81</v>
      </c>
      <c r="E639" s="356">
        <v>0</v>
      </c>
      <c r="F639" s="356">
        <v>0</v>
      </c>
      <c r="G639" s="356">
        <v>0</v>
      </c>
      <c r="H639" s="356">
        <v>0</v>
      </c>
      <c r="I639" s="356">
        <v>0</v>
      </c>
    </row>
    <row r="640" spans="1:9" s="89" customFormat="1">
      <c r="A640" s="129"/>
      <c r="B640" s="29" t="s">
        <v>197</v>
      </c>
      <c r="C640" s="58">
        <f t="shared" si="163"/>
        <v>13.81</v>
      </c>
      <c r="D640" s="87">
        <v>13.81</v>
      </c>
      <c r="E640" s="72">
        <v>0</v>
      </c>
      <c r="F640" s="58">
        <v>0</v>
      </c>
      <c r="G640" s="58">
        <v>0</v>
      </c>
      <c r="H640" s="58">
        <v>0</v>
      </c>
      <c r="I640" s="58">
        <v>0</v>
      </c>
    </row>
    <row r="641" spans="1:9" s="363" customFormat="1">
      <c r="A641" s="450" t="s">
        <v>30</v>
      </c>
      <c r="B641" s="361" t="s">
        <v>196</v>
      </c>
      <c r="C641" s="356">
        <f t="shared" si="163"/>
        <v>9.52</v>
      </c>
      <c r="D641" s="356">
        <v>9.52</v>
      </c>
      <c r="E641" s="356">
        <v>0</v>
      </c>
      <c r="F641" s="356">
        <v>0</v>
      </c>
      <c r="G641" s="356">
        <v>0</v>
      </c>
      <c r="H641" s="356">
        <v>0</v>
      </c>
      <c r="I641" s="356">
        <v>0</v>
      </c>
    </row>
    <row r="642" spans="1:9" s="89" customFormat="1">
      <c r="A642" s="129"/>
      <c r="B642" s="29" t="s">
        <v>197</v>
      </c>
      <c r="C642" s="58">
        <f t="shared" si="163"/>
        <v>9.52</v>
      </c>
      <c r="D642" s="87">
        <v>9.52</v>
      </c>
      <c r="E642" s="72">
        <v>0</v>
      </c>
      <c r="F642" s="58">
        <v>0</v>
      </c>
      <c r="G642" s="58">
        <v>0</v>
      </c>
      <c r="H642" s="58">
        <v>0</v>
      </c>
      <c r="I642" s="58">
        <v>0</v>
      </c>
    </row>
    <row r="643" spans="1:9" s="363" customFormat="1">
      <c r="A643" s="450" t="s">
        <v>43</v>
      </c>
      <c r="B643" s="361" t="s">
        <v>196</v>
      </c>
      <c r="C643" s="356">
        <f t="shared" si="163"/>
        <v>10.58</v>
      </c>
      <c r="D643" s="356">
        <v>10.58</v>
      </c>
      <c r="E643" s="356">
        <v>0</v>
      </c>
      <c r="F643" s="356">
        <v>0</v>
      </c>
      <c r="G643" s="356">
        <v>0</v>
      </c>
      <c r="H643" s="356">
        <v>0</v>
      </c>
      <c r="I643" s="356">
        <v>0</v>
      </c>
    </row>
    <row r="644" spans="1:9" s="89" customFormat="1">
      <c r="A644" s="129"/>
      <c r="B644" s="29" t="s">
        <v>197</v>
      </c>
      <c r="C644" s="58">
        <f t="shared" si="163"/>
        <v>10.58</v>
      </c>
      <c r="D644" s="87">
        <v>10.58</v>
      </c>
      <c r="E644" s="72">
        <v>0</v>
      </c>
      <c r="F644" s="58">
        <v>0</v>
      </c>
      <c r="G644" s="58">
        <v>0</v>
      </c>
      <c r="H644" s="58">
        <v>0</v>
      </c>
      <c r="I644" s="58">
        <v>0</v>
      </c>
    </row>
    <row r="645" spans="1:9" s="363" customFormat="1">
      <c r="A645" s="450" t="s">
        <v>44</v>
      </c>
      <c r="B645" s="361" t="s">
        <v>196</v>
      </c>
      <c r="C645" s="356">
        <f t="shared" si="163"/>
        <v>7.12</v>
      </c>
      <c r="D645" s="356">
        <v>7.12</v>
      </c>
      <c r="E645" s="356">
        <v>0</v>
      </c>
      <c r="F645" s="356">
        <v>0</v>
      </c>
      <c r="G645" s="356">
        <v>0</v>
      </c>
      <c r="H645" s="356">
        <v>0</v>
      </c>
      <c r="I645" s="356">
        <v>0</v>
      </c>
    </row>
    <row r="646" spans="1:9" s="89" customFormat="1">
      <c r="A646" s="129"/>
      <c r="B646" s="29" t="s">
        <v>197</v>
      </c>
      <c r="C646" s="58">
        <f t="shared" si="163"/>
        <v>7.12</v>
      </c>
      <c r="D646" s="87">
        <v>7.12</v>
      </c>
      <c r="E646" s="72">
        <v>0</v>
      </c>
      <c r="F646" s="58">
        <v>0</v>
      </c>
      <c r="G646" s="58">
        <v>0</v>
      </c>
      <c r="H646" s="58">
        <v>0</v>
      </c>
      <c r="I646" s="58">
        <v>0</v>
      </c>
    </row>
    <row r="647" spans="1:9" s="363" customFormat="1">
      <c r="A647" s="450" t="s">
        <v>45</v>
      </c>
      <c r="B647" s="361" t="s">
        <v>196</v>
      </c>
      <c r="C647" s="356">
        <f t="shared" si="163"/>
        <v>30.34</v>
      </c>
      <c r="D647" s="356">
        <v>30.34</v>
      </c>
      <c r="E647" s="356">
        <v>0</v>
      </c>
      <c r="F647" s="356">
        <v>0</v>
      </c>
      <c r="G647" s="356">
        <v>0</v>
      </c>
      <c r="H647" s="356">
        <v>0</v>
      </c>
      <c r="I647" s="356">
        <v>0</v>
      </c>
    </row>
    <row r="648" spans="1:9" s="89" customFormat="1">
      <c r="A648" s="129"/>
      <c r="B648" s="29" t="s">
        <v>197</v>
      </c>
      <c r="C648" s="58">
        <f t="shared" si="163"/>
        <v>30.34</v>
      </c>
      <c r="D648" s="87">
        <v>30.34</v>
      </c>
      <c r="E648" s="72">
        <v>0</v>
      </c>
      <c r="F648" s="58">
        <v>0</v>
      </c>
      <c r="G648" s="58">
        <v>0</v>
      </c>
      <c r="H648" s="58">
        <v>0</v>
      </c>
      <c r="I648" s="58">
        <v>0</v>
      </c>
    </row>
    <row r="649" spans="1:9" s="363" customFormat="1">
      <c r="A649" s="450" t="s">
        <v>329</v>
      </c>
      <c r="B649" s="361" t="s">
        <v>196</v>
      </c>
      <c r="C649" s="356">
        <f t="shared" si="163"/>
        <v>15.74</v>
      </c>
      <c r="D649" s="356">
        <v>15.74</v>
      </c>
      <c r="E649" s="356">
        <v>0</v>
      </c>
      <c r="F649" s="356">
        <v>0</v>
      </c>
      <c r="G649" s="356">
        <v>0</v>
      </c>
      <c r="H649" s="356">
        <v>0</v>
      </c>
      <c r="I649" s="356">
        <v>0</v>
      </c>
    </row>
    <row r="650" spans="1:9" s="89" customFormat="1">
      <c r="A650" s="129"/>
      <c r="B650" s="29" t="s">
        <v>197</v>
      </c>
      <c r="C650" s="58">
        <f t="shared" si="163"/>
        <v>15.74</v>
      </c>
      <c r="D650" s="87">
        <v>15.74</v>
      </c>
      <c r="E650" s="72">
        <v>0</v>
      </c>
      <c r="F650" s="58">
        <v>0</v>
      </c>
      <c r="G650" s="58">
        <v>0</v>
      </c>
      <c r="H650" s="58">
        <v>0</v>
      </c>
      <c r="I650" s="58">
        <v>0</v>
      </c>
    </row>
    <row r="651" spans="1:9" s="363" customFormat="1">
      <c r="A651" s="450" t="s">
        <v>46</v>
      </c>
      <c r="B651" s="361" t="s">
        <v>196</v>
      </c>
      <c r="C651" s="356">
        <f t="shared" si="163"/>
        <v>15.71</v>
      </c>
      <c r="D651" s="356">
        <v>15.71</v>
      </c>
      <c r="E651" s="356">
        <v>0</v>
      </c>
      <c r="F651" s="356">
        <v>0</v>
      </c>
      <c r="G651" s="356">
        <v>0</v>
      </c>
      <c r="H651" s="356">
        <v>0</v>
      </c>
      <c r="I651" s="356">
        <v>0</v>
      </c>
    </row>
    <row r="652" spans="1:9" s="89" customFormat="1">
      <c r="A652" s="129"/>
      <c r="B652" s="29" t="s">
        <v>197</v>
      </c>
      <c r="C652" s="58">
        <f t="shared" si="163"/>
        <v>15.71</v>
      </c>
      <c r="D652" s="87">
        <v>15.71</v>
      </c>
      <c r="E652" s="72">
        <v>0</v>
      </c>
      <c r="F652" s="58">
        <v>0</v>
      </c>
      <c r="G652" s="58">
        <v>0</v>
      </c>
      <c r="H652" s="58">
        <v>0</v>
      </c>
      <c r="I652" s="58">
        <v>0</v>
      </c>
    </row>
    <row r="653" spans="1:9" s="363" customFormat="1" ht="25.5">
      <c r="A653" s="450" t="s">
        <v>47</v>
      </c>
      <c r="B653" s="361" t="s">
        <v>196</v>
      </c>
      <c r="C653" s="356">
        <f t="shared" ref="C653:C698" si="164">D653+E653+F653+G653+H653+I653</f>
        <v>29.75</v>
      </c>
      <c r="D653" s="356">
        <v>29.75</v>
      </c>
      <c r="E653" s="356">
        <v>0</v>
      </c>
      <c r="F653" s="356">
        <v>0</v>
      </c>
      <c r="G653" s="356">
        <v>0</v>
      </c>
      <c r="H653" s="356">
        <v>0</v>
      </c>
      <c r="I653" s="356">
        <v>0</v>
      </c>
    </row>
    <row r="654" spans="1:9" s="89" customFormat="1">
      <c r="A654" s="129"/>
      <c r="B654" s="29" t="s">
        <v>197</v>
      </c>
      <c r="C654" s="58">
        <f t="shared" si="164"/>
        <v>29.75</v>
      </c>
      <c r="D654" s="87">
        <v>29.75</v>
      </c>
      <c r="E654" s="72">
        <v>0</v>
      </c>
      <c r="F654" s="58">
        <v>0</v>
      </c>
      <c r="G654" s="58">
        <v>0</v>
      </c>
      <c r="H654" s="58">
        <v>0</v>
      </c>
      <c r="I654" s="58">
        <v>0</v>
      </c>
    </row>
    <row r="655" spans="1:9" s="363" customFormat="1">
      <c r="A655" s="450" t="s">
        <v>48</v>
      </c>
      <c r="B655" s="361" t="s">
        <v>196</v>
      </c>
      <c r="C655" s="356">
        <f t="shared" si="164"/>
        <v>11.66</v>
      </c>
      <c r="D655" s="356">
        <v>11.66</v>
      </c>
      <c r="E655" s="356">
        <v>0</v>
      </c>
      <c r="F655" s="356">
        <v>0</v>
      </c>
      <c r="G655" s="356">
        <v>0</v>
      </c>
      <c r="H655" s="356">
        <v>0</v>
      </c>
      <c r="I655" s="356">
        <v>0</v>
      </c>
    </row>
    <row r="656" spans="1:9" s="89" customFormat="1">
      <c r="A656" s="129"/>
      <c r="B656" s="29" t="s">
        <v>197</v>
      </c>
      <c r="C656" s="58">
        <f t="shared" si="164"/>
        <v>11.66</v>
      </c>
      <c r="D656" s="87">
        <v>11.66</v>
      </c>
      <c r="E656" s="72">
        <v>0</v>
      </c>
      <c r="F656" s="58">
        <v>0</v>
      </c>
      <c r="G656" s="58">
        <v>0</v>
      </c>
      <c r="H656" s="58">
        <v>0</v>
      </c>
      <c r="I656" s="58">
        <v>0</v>
      </c>
    </row>
    <row r="657" spans="1:9" s="363" customFormat="1">
      <c r="A657" s="450" t="s">
        <v>49</v>
      </c>
      <c r="B657" s="361" t="s">
        <v>196</v>
      </c>
      <c r="C657" s="356">
        <f t="shared" si="164"/>
        <v>7</v>
      </c>
      <c r="D657" s="356">
        <v>7</v>
      </c>
      <c r="E657" s="356">
        <v>0</v>
      </c>
      <c r="F657" s="356">
        <v>0</v>
      </c>
      <c r="G657" s="356">
        <v>0</v>
      </c>
      <c r="H657" s="356">
        <v>0</v>
      </c>
      <c r="I657" s="356">
        <v>0</v>
      </c>
    </row>
    <row r="658" spans="1:9" s="89" customFormat="1">
      <c r="A658" s="129"/>
      <c r="B658" s="29" t="s">
        <v>197</v>
      </c>
      <c r="C658" s="58">
        <f t="shared" si="164"/>
        <v>7</v>
      </c>
      <c r="D658" s="87">
        <v>7</v>
      </c>
      <c r="E658" s="72">
        <v>0</v>
      </c>
      <c r="F658" s="58">
        <v>0</v>
      </c>
      <c r="G658" s="58">
        <v>0</v>
      </c>
      <c r="H658" s="58">
        <v>0</v>
      </c>
      <c r="I658" s="58">
        <v>0</v>
      </c>
    </row>
    <row r="659" spans="1:9" s="363" customFormat="1">
      <c r="A659" s="450" t="s">
        <v>50</v>
      </c>
      <c r="B659" s="361" t="s">
        <v>196</v>
      </c>
      <c r="C659" s="356">
        <f t="shared" si="164"/>
        <v>9.23</v>
      </c>
      <c r="D659" s="356">
        <v>9.23</v>
      </c>
      <c r="E659" s="356">
        <v>0</v>
      </c>
      <c r="F659" s="356">
        <v>0</v>
      </c>
      <c r="G659" s="356">
        <v>0</v>
      </c>
      <c r="H659" s="356">
        <v>0</v>
      </c>
      <c r="I659" s="356">
        <v>0</v>
      </c>
    </row>
    <row r="660" spans="1:9" s="89" customFormat="1">
      <c r="A660" s="129"/>
      <c r="B660" s="29" t="s">
        <v>197</v>
      </c>
      <c r="C660" s="58">
        <f t="shared" si="164"/>
        <v>9.23</v>
      </c>
      <c r="D660" s="87">
        <v>9.23</v>
      </c>
      <c r="E660" s="72">
        <v>0</v>
      </c>
      <c r="F660" s="58">
        <v>0</v>
      </c>
      <c r="G660" s="58">
        <v>0</v>
      </c>
      <c r="H660" s="58">
        <v>0</v>
      </c>
      <c r="I660" s="58">
        <v>0</v>
      </c>
    </row>
    <row r="661" spans="1:9" s="363" customFormat="1">
      <c r="A661" s="450" t="s">
        <v>51</v>
      </c>
      <c r="B661" s="361" t="s">
        <v>196</v>
      </c>
      <c r="C661" s="356">
        <f t="shared" si="164"/>
        <v>12</v>
      </c>
      <c r="D661" s="356">
        <v>12</v>
      </c>
      <c r="E661" s="356">
        <v>0</v>
      </c>
      <c r="F661" s="356">
        <v>0</v>
      </c>
      <c r="G661" s="356">
        <v>0</v>
      </c>
      <c r="H661" s="356">
        <v>0</v>
      </c>
      <c r="I661" s="356">
        <v>0</v>
      </c>
    </row>
    <row r="662" spans="1:9" s="89" customFormat="1">
      <c r="A662" s="129"/>
      <c r="B662" s="29" t="s">
        <v>197</v>
      </c>
      <c r="C662" s="58">
        <f t="shared" si="164"/>
        <v>12</v>
      </c>
      <c r="D662" s="87">
        <v>12</v>
      </c>
      <c r="E662" s="72">
        <v>0</v>
      </c>
      <c r="F662" s="58">
        <v>0</v>
      </c>
      <c r="G662" s="58">
        <v>0</v>
      </c>
      <c r="H662" s="58">
        <v>0</v>
      </c>
      <c r="I662" s="58">
        <v>0</v>
      </c>
    </row>
    <row r="663" spans="1:9" s="363" customFormat="1">
      <c r="A663" s="450" t="s">
        <v>52</v>
      </c>
      <c r="B663" s="361" t="s">
        <v>196</v>
      </c>
      <c r="C663" s="356">
        <f t="shared" si="164"/>
        <v>29.75</v>
      </c>
      <c r="D663" s="356">
        <v>29.75</v>
      </c>
      <c r="E663" s="356">
        <v>0</v>
      </c>
      <c r="F663" s="356">
        <v>0</v>
      </c>
      <c r="G663" s="356">
        <v>0</v>
      </c>
      <c r="H663" s="356">
        <v>0</v>
      </c>
      <c r="I663" s="356">
        <v>0</v>
      </c>
    </row>
    <row r="664" spans="1:9" s="89" customFormat="1">
      <c r="A664" s="129"/>
      <c r="B664" s="29" t="s">
        <v>197</v>
      </c>
      <c r="C664" s="58">
        <f t="shared" si="164"/>
        <v>29.75</v>
      </c>
      <c r="D664" s="87">
        <v>29.75</v>
      </c>
      <c r="E664" s="72">
        <v>0</v>
      </c>
      <c r="F664" s="58">
        <v>0</v>
      </c>
      <c r="G664" s="58">
        <v>0</v>
      </c>
      <c r="H664" s="58">
        <v>0</v>
      </c>
      <c r="I664" s="58">
        <v>0</v>
      </c>
    </row>
    <row r="665" spans="1:9" s="363" customFormat="1">
      <c r="A665" s="450" t="s">
        <v>53</v>
      </c>
      <c r="B665" s="361" t="s">
        <v>196</v>
      </c>
      <c r="C665" s="356">
        <f t="shared" si="164"/>
        <v>97</v>
      </c>
      <c r="D665" s="356">
        <v>97</v>
      </c>
      <c r="E665" s="356">
        <v>0</v>
      </c>
      <c r="F665" s="356">
        <v>0</v>
      </c>
      <c r="G665" s="356">
        <v>0</v>
      </c>
      <c r="H665" s="356">
        <v>0</v>
      </c>
      <c r="I665" s="356">
        <v>0</v>
      </c>
    </row>
    <row r="666" spans="1:9" s="89" customFormat="1">
      <c r="A666" s="129"/>
      <c r="B666" s="29" t="s">
        <v>197</v>
      </c>
      <c r="C666" s="58">
        <f t="shared" si="164"/>
        <v>97</v>
      </c>
      <c r="D666" s="87">
        <v>97</v>
      </c>
      <c r="E666" s="72">
        <v>0</v>
      </c>
      <c r="F666" s="58">
        <v>0</v>
      </c>
      <c r="G666" s="58">
        <v>0</v>
      </c>
      <c r="H666" s="58">
        <v>0</v>
      </c>
      <c r="I666" s="58">
        <v>0</v>
      </c>
    </row>
    <row r="667" spans="1:9" s="363" customFormat="1">
      <c r="A667" s="450" t="s">
        <v>54</v>
      </c>
      <c r="B667" s="361" t="s">
        <v>196</v>
      </c>
      <c r="C667" s="356">
        <f t="shared" si="164"/>
        <v>5</v>
      </c>
      <c r="D667" s="356">
        <v>5</v>
      </c>
      <c r="E667" s="356">
        <v>0</v>
      </c>
      <c r="F667" s="356">
        <v>0</v>
      </c>
      <c r="G667" s="356">
        <v>0</v>
      </c>
      <c r="H667" s="356">
        <v>0</v>
      </c>
      <c r="I667" s="356">
        <v>0</v>
      </c>
    </row>
    <row r="668" spans="1:9" s="89" customFormat="1">
      <c r="A668" s="129"/>
      <c r="B668" s="29" t="s">
        <v>197</v>
      </c>
      <c r="C668" s="58">
        <f t="shared" si="164"/>
        <v>5</v>
      </c>
      <c r="D668" s="87">
        <v>5</v>
      </c>
      <c r="E668" s="72">
        <v>0</v>
      </c>
      <c r="F668" s="58">
        <v>0</v>
      </c>
      <c r="G668" s="58">
        <v>0</v>
      </c>
      <c r="H668" s="58">
        <v>0</v>
      </c>
      <c r="I668" s="58">
        <v>0</v>
      </c>
    </row>
    <row r="669" spans="1:9" s="363" customFormat="1">
      <c r="A669" s="450" t="s">
        <v>436</v>
      </c>
      <c r="B669" s="361" t="s">
        <v>196</v>
      </c>
      <c r="C669" s="356">
        <f t="shared" si="164"/>
        <v>12.56</v>
      </c>
      <c r="D669" s="356">
        <v>12.56</v>
      </c>
      <c r="E669" s="356">
        <v>0</v>
      </c>
      <c r="F669" s="356">
        <v>0</v>
      </c>
      <c r="G669" s="356">
        <v>0</v>
      </c>
      <c r="H669" s="356">
        <v>0</v>
      </c>
      <c r="I669" s="356">
        <v>0</v>
      </c>
    </row>
    <row r="670" spans="1:9" s="89" customFormat="1">
      <c r="A670" s="129"/>
      <c r="B670" s="29" t="s">
        <v>197</v>
      </c>
      <c r="C670" s="58">
        <f t="shared" si="164"/>
        <v>12.56</v>
      </c>
      <c r="D670" s="87">
        <v>12.56</v>
      </c>
      <c r="E670" s="72">
        <v>0</v>
      </c>
      <c r="F670" s="58">
        <v>0</v>
      </c>
      <c r="G670" s="58">
        <v>0</v>
      </c>
      <c r="H670" s="58">
        <v>0</v>
      </c>
      <c r="I670" s="58">
        <v>0</v>
      </c>
    </row>
    <row r="671" spans="1:9" s="363" customFormat="1">
      <c r="A671" s="450" t="s">
        <v>55</v>
      </c>
      <c r="B671" s="361" t="s">
        <v>196</v>
      </c>
      <c r="C671" s="356">
        <f t="shared" si="164"/>
        <v>60</v>
      </c>
      <c r="D671" s="356">
        <v>60</v>
      </c>
      <c r="E671" s="356">
        <v>0</v>
      </c>
      <c r="F671" s="356">
        <v>0</v>
      </c>
      <c r="G671" s="356">
        <v>0</v>
      </c>
      <c r="H671" s="356">
        <v>0</v>
      </c>
      <c r="I671" s="356">
        <v>0</v>
      </c>
    </row>
    <row r="672" spans="1:9" s="89" customFormat="1">
      <c r="A672" s="129"/>
      <c r="B672" s="29" t="s">
        <v>197</v>
      </c>
      <c r="C672" s="58">
        <f t="shared" si="164"/>
        <v>60</v>
      </c>
      <c r="D672" s="87">
        <v>60</v>
      </c>
      <c r="E672" s="72">
        <v>0</v>
      </c>
      <c r="F672" s="58">
        <v>0</v>
      </c>
      <c r="G672" s="58">
        <v>0</v>
      </c>
      <c r="H672" s="58">
        <v>0</v>
      </c>
      <c r="I672" s="58">
        <v>0</v>
      </c>
    </row>
    <row r="673" spans="1:9" s="363" customFormat="1">
      <c r="A673" s="450" t="s">
        <v>56</v>
      </c>
      <c r="B673" s="361" t="s">
        <v>196</v>
      </c>
      <c r="C673" s="356">
        <f t="shared" si="164"/>
        <v>24.87</v>
      </c>
      <c r="D673" s="356">
        <v>24.87</v>
      </c>
      <c r="E673" s="356">
        <v>0</v>
      </c>
      <c r="F673" s="356">
        <v>0</v>
      </c>
      <c r="G673" s="356">
        <v>0</v>
      </c>
      <c r="H673" s="356">
        <v>0</v>
      </c>
      <c r="I673" s="356">
        <v>0</v>
      </c>
    </row>
    <row r="674" spans="1:9" s="89" customFormat="1">
      <c r="A674" s="129"/>
      <c r="B674" s="29" t="s">
        <v>197</v>
      </c>
      <c r="C674" s="58">
        <f t="shared" si="164"/>
        <v>24.87</v>
      </c>
      <c r="D674" s="87">
        <v>24.87</v>
      </c>
      <c r="E674" s="72">
        <v>0</v>
      </c>
      <c r="F674" s="58">
        <v>0</v>
      </c>
      <c r="G674" s="58">
        <v>0</v>
      </c>
      <c r="H674" s="58">
        <v>0</v>
      </c>
      <c r="I674" s="58">
        <v>0</v>
      </c>
    </row>
    <row r="675" spans="1:9" s="363" customFormat="1">
      <c r="A675" s="450" t="s">
        <v>57</v>
      </c>
      <c r="B675" s="361" t="s">
        <v>196</v>
      </c>
      <c r="C675" s="356">
        <f t="shared" si="164"/>
        <v>36.89</v>
      </c>
      <c r="D675" s="356">
        <v>36.89</v>
      </c>
      <c r="E675" s="356">
        <v>0</v>
      </c>
      <c r="F675" s="356">
        <v>0</v>
      </c>
      <c r="G675" s="356">
        <v>0</v>
      </c>
      <c r="H675" s="356">
        <v>0</v>
      </c>
      <c r="I675" s="356">
        <v>0</v>
      </c>
    </row>
    <row r="676" spans="1:9" s="89" customFormat="1">
      <c r="A676" s="129"/>
      <c r="B676" s="29" t="s">
        <v>197</v>
      </c>
      <c r="C676" s="58">
        <f t="shared" si="164"/>
        <v>36.89</v>
      </c>
      <c r="D676" s="87">
        <v>36.89</v>
      </c>
      <c r="E676" s="72">
        <v>0</v>
      </c>
      <c r="F676" s="58">
        <v>0</v>
      </c>
      <c r="G676" s="58">
        <v>0</v>
      </c>
      <c r="H676" s="58">
        <v>0</v>
      </c>
      <c r="I676" s="58">
        <v>0</v>
      </c>
    </row>
    <row r="677" spans="1:9" s="363" customFormat="1">
      <c r="A677" s="450" t="s">
        <v>58</v>
      </c>
      <c r="B677" s="361" t="s">
        <v>196</v>
      </c>
      <c r="C677" s="356">
        <f t="shared" si="164"/>
        <v>218</v>
      </c>
      <c r="D677" s="356">
        <v>218</v>
      </c>
      <c r="E677" s="356">
        <v>0</v>
      </c>
      <c r="F677" s="356">
        <v>0</v>
      </c>
      <c r="G677" s="356">
        <v>0</v>
      </c>
      <c r="H677" s="356">
        <v>0</v>
      </c>
      <c r="I677" s="356">
        <v>0</v>
      </c>
    </row>
    <row r="678" spans="1:9" s="89" customFormat="1">
      <c r="A678" s="129"/>
      <c r="B678" s="29" t="s">
        <v>197</v>
      </c>
      <c r="C678" s="58">
        <f t="shared" si="164"/>
        <v>218</v>
      </c>
      <c r="D678" s="87">
        <v>218</v>
      </c>
      <c r="E678" s="72">
        <v>0</v>
      </c>
      <c r="F678" s="58">
        <v>0</v>
      </c>
      <c r="G678" s="58">
        <v>0</v>
      </c>
      <c r="H678" s="58">
        <v>0</v>
      </c>
      <c r="I678" s="58">
        <v>0</v>
      </c>
    </row>
    <row r="679" spans="1:9" s="373" customFormat="1">
      <c r="A679" s="370" t="s">
        <v>59</v>
      </c>
      <c r="B679" s="371" t="s">
        <v>196</v>
      </c>
      <c r="C679" s="372">
        <f t="shared" si="164"/>
        <v>40</v>
      </c>
      <c r="D679" s="372">
        <v>40</v>
      </c>
      <c r="E679" s="372">
        <v>0</v>
      </c>
      <c r="F679" s="372">
        <v>0</v>
      </c>
      <c r="G679" s="372">
        <v>0</v>
      </c>
      <c r="H679" s="372">
        <v>0</v>
      </c>
      <c r="I679" s="372">
        <v>0</v>
      </c>
    </row>
    <row r="680" spans="1:9" s="89" customFormat="1">
      <c r="A680" s="129"/>
      <c r="B680" s="29" t="s">
        <v>197</v>
      </c>
      <c r="C680" s="58">
        <f t="shared" si="164"/>
        <v>40</v>
      </c>
      <c r="D680" s="87">
        <v>40</v>
      </c>
      <c r="E680" s="72">
        <v>0</v>
      </c>
      <c r="F680" s="58">
        <v>0</v>
      </c>
      <c r="G680" s="58">
        <v>0</v>
      </c>
      <c r="H680" s="58">
        <v>0</v>
      </c>
      <c r="I680" s="58">
        <v>0</v>
      </c>
    </row>
    <row r="681" spans="1:9" s="363" customFormat="1">
      <c r="A681" s="450" t="s">
        <v>60</v>
      </c>
      <c r="B681" s="361" t="s">
        <v>196</v>
      </c>
      <c r="C681" s="356">
        <f t="shared" si="164"/>
        <v>9.52</v>
      </c>
      <c r="D681" s="356">
        <v>9.52</v>
      </c>
      <c r="E681" s="356">
        <v>0</v>
      </c>
      <c r="F681" s="356">
        <v>0</v>
      </c>
      <c r="G681" s="356">
        <v>0</v>
      </c>
      <c r="H681" s="356">
        <v>0</v>
      </c>
      <c r="I681" s="356">
        <v>0</v>
      </c>
    </row>
    <row r="682" spans="1:9" s="89" customFormat="1">
      <c r="A682" s="129"/>
      <c r="B682" s="29" t="s">
        <v>197</v>
      </c>
      <c r="C682" s="58">
        <f t="shared" si="164"/>
        <v>9.52</v>
      </c>
      <c r="D682" s="87">
        <v>9.52</v>
      </c>
      <c r="E682" s="72">
        <v>0</v>
      </c>
      <c r="F682" s="58">
        <v>0</v>
      </c>
      <c r="G682" s="58">
        <v>0</v>
      </c>
      <c r="H682" s="58">
        <v>0</v>
      </c>
      <c r="I682" s="58">
        <v>0</v>
      </c>
    </row>
    <row r="683" spans="1:9" s="363" customFormat="1">
      <c r="A683" s="457" t="s">
        <v>61</v>
      </c>
      <c r="B683" s="361" t="s">
        <v>196</v>
      </c>
      <c r="C683" s="356">
        <f t="shared" si="164"/>
        <v>62</v>
      </c>
      <c r="D683" s="356">
        <v>62</v>
      </c>
      <c r="E683" s="356">
        <v>0</v>
      </c>
      <c r="F683" s="356">
        <v>0</v>
      </c>
      <c r="G683" s="356">
        <v>0</v>
      </c>
      <c r="H683" s="356">
        <v>0</v>
      </c>
      <c r="I683" s="356">
        <v>0</v>
      </c>
    </row>
    <row r="684" spans="1:9" s="89" customFormat="1">
      <c r="A684" s="129"/>
      <c r="B684" s="29" t="s">
        <v>197</v>
      </c>
      <c r="C684" s="58">
        <f t="shared" si="164"/>
        <v>62</v>
      </c>
      <c r="D684" s="87">
        <v>62</v>
      </c>
      <c r="E684" s="72">
        <v>0</v>
      </c>
      <c r="F684" s="58">
        <v>0</v>
      </c>
      <c r="G684" s="58">
        <v>0</v>
      </c>
      <c r="H684" s="58">
        <v>0</v>
      </c>
      <c r="I684" s="58">
        <v>0</v>
      </c>
    </row>
    <row r="685" spans="1:9" s="363" customFormat="1">
      <c r="A685" s="450" t="s">
        <v>62</v>
      </c>
      <c r="B685" s="361" t="s">
        <v>196</v>
      </c>
      <c r="C685" s="356">
        <f t="shared" si="164"/>
        <v>23.98</v>
      </c>
      <c r="D685" s="356">
        <v>23.98</v>
      </c>
      <c r="E685" s="356">
        <v>0</v>
      </c>
      <c r="F685" s="356">
        <v>0</v>
      </c>
      <c r="G685" s="356">
        <v>0</v>
      </c>
      <c r="H685" s="356">
        <v>0</v>
      </c>
      <c r="I685" s="356">
        <v>0</v>
      </c>
    </row>
    <row r="686" spans="1:9" s="89" customFormat="1">
      <c r="A686" s="129"/>
      <c r="B686" s="29" t="s">
        <v>197</v>
      </c>
      <c r="C686" s="58">
        <f t="shared" si="164"/>
        <v>23.98</v>
      </c>
      <c r="D686" s="87">
        <v>23.98</v>
      </c>
      <c r="E686" s="72">
        <v>0</v>
      </c>
      <c r="F686" s="58">
        <v>0</v>
      </c>
      <c r="G686" s="58">
        <v>0</v>
      </c>
      <c r="H686" s="58">
        <v>0</v>
      </c>
      <c r="I686" s="58">
        <v>0</v>
      </c>
    </row>
    <row r="687" spans="1:9" s="363" customFormat="1">
      <c r="A687" s="450" t="s">
        <v>63</v>
      </c>
      <c r="B687" s="361" t="s">
        <v>196</v>
      </c>
      <c r="C687" s="356">
        <f t="shared" si="164"/>
        <v>25</v>
      </c>
      <c r="D687" s="356">
        <v>25</v>
      </c>
      <c r="E687" s="356">
        <v>0</v>
      </c>
      <c r="F687" s="356">
        <v>0</v>
      </c>
      <c r="G687" s="356">
        <v>0</v>
      </c>
      <c r="H687" s="356">
        <v>0</v>
      </c>
      <c r="I687" s="356">
        <v>0</v>
      </c>
    </row>
    <row r="688" spans="1:9" s="89" customFormat="1">
      <c r="A688" s="129"/>
      <c r="B688" s="29" t="s">
        <v>197</v>
      </c>
      <c r="C688" s="58">
        <f t="shared" si="164"/>
        <v>25</v>
      </c>
      <c r="D688" s="87">
        <v>25</v>
      </c>
      <c r="E688" s="72">
        <v>0</v>
      </c>
      <c r="F688" s="58">
        <v>0</v>
      </c>
      <c r="G688" s="58">
        <v>0</v>
      </c>
      <c r="H688" s="58">
        <v>0</v>
      </c>
      <c r="I688" s="58">
        <v>0</v>
      </c>
    </row>
    <row r="689" spans="1:9" s="363" customFormat="1">
      <c r="A689" s="450" t="s">
        <v>64</v>
      </c>
      <c r="B689" s="361" t="s">
        <v>196</v>
      </c>
      <c r="C689" s="356">
        <f t="shared" si="164"/>
        <v>87.46</v>
      </c>
      <c r="D689" s="356">
        <v>87.46</v>
      </c>
      <c r="E689" s="356">
        <v>0</v>
      </c>
      <c r="F689" s="356">
        <v>0</v>
      </c>
      <c r="G689" s="356">
        <v>0</v>
      </c>
      <c r="H689" s="356">
        <v>0</v>
      </c>
      <c r="I689" s="356">
        <v>0</v>
      </c>
    </row>
    <row r="690" spans="1:9" s="89" customFormat="1">
      <c r="A690" s="129"/>
      <c r="B690" s="29" t="s">
        <v>197</v>
      </c>
      <c r="C690" s="58">
        <f t="shared" si="164"/>
        <v>87.46</v>
      </c>
      <c r="D690" s="87">
        <v>87.46</v>
      </c>
      <c r="E690" s="72">
        <v>0</v>
      </c>
      <c r="F690" s="58">
        <v>0</v>
      </c>
      <c r="G690" s="58">
        <v>0</v>
      </c>
      <c r="H690" s="58">
        <v>0</v>
      </c>
      <c r="I690" s="58">
        <v>0</v>
      </c>
    </row>
    <row r="691" spans="1:9" s="363" customFormat="1">
      <c r="A691" s="458" t="s">
        <v>65</v>
      </c>
      <c r="B691" s="427" t="s">
        <v>196</v>
      </c>
      <c r="C691" s="356">
        <f t="shared" si="164"/>
        <v>24.75</v>
      </c>
      <c r="D691" s="356">
        <v>24.75</v>
      </c>
      <c r="E691" s="356">
        <v>0</v>
      </c>
      <c r="F691" s="356">
        <v>0</v>
      </c>
      <c r="G691" s="356">
        <v>0</v>
      </c>
      <c r="H691" s="356">
        <v>0</v>
      </c>
      <c r="I691" s="356">
        <v>0</v>
      </c>
    </row>
    <row r="692" spans="1:9" s="89" customFormat="1">
      <c r="A692" s="115"/>
      <c r="B692" s="32" t="s">
        <v>197</v>
      </c>
      <c r="C692" s="58">
        <f t="shared" si="164"/>
        <v>24.75</v>
      </c>
      <c r="D692" s="87">
        <v>24.75</v>
      </c>
      <c r="E692" s="72">
        <v>0</v>
      </c>
      <c r="F692" s="58">
        <v>0</v>
      </c>
      <c r="G692" s="58">
        <v>0</v>
      </c>
      <c r="H692" s="58">
        <v>0</v>
      </c>
      <c r="I692" s="58">
        <v>0</v>
      </c>
    </row>
    <row r="693" spans="1:9" s="363" customFormat="1">
      <c r="A693" s="450" t="s">
        <v>390</v>
      </c>
      <c r="B693" s="361" t="s">
        <v>196</v>
      </c>
      <c r="C693" s="356">
        <f t="shared" si="164"/>
        <v>20</v>
      </c>
      <c r="D693" s="356">
        <v>20</v>
      </c>
      <c r="E693" s="356">
        <v>0</v>
      </c>
      <c r="F693" s="356">
        <v>0</v>
      </c>
      <c r="G693" s="356">
        <v>0</v>
      </c>
      <c r="H693" s="356">
        <v>0</v>
      </c>
      <c r="I693" s="356">
        <v>0</v>
      </c>
    </row>
    <row r="694" spans="1:9" s="89" customFormat="1">
      <c r="A694" s="129"/>
      <c r="B694" s="29" t="s">
        <v>197</v>
      </c>
      <c r="C694" s="58">
        <f t="shared" si="164"/>
        <v>20</v>
      </c>
      <c r="D694" s="87">
        <v>20</v>
      </c>
      <c r="E694" s="72">
        <v>0</v>
      </c>
      <c r="F694" s="58">
        <v>0</v>
      </c>
      <c r="G694" s="58">
        <v>0</v>
      </c>
      <c r="H694" s="58">
        <v>0</v>
      </c>
      <c r="I694" s="58">
        <v>0</v>
      </c>
    </row>
    <row r="695" spans="1:9" s="363" customFormat="1">
      <c r="A695" s="450" t="s">
        <v>66</v>
      </c>
      <c r="B695" s="361" t="s">
        <v>196</v>
      </c>
      <c r="C695" s="356">
        <f t="shared" si="164"/>
        <v>45</v>
      </c>
      <c r="D695" s="356">
        <v>45</v>
      </c>
      <c r="E695" s="356">
        <v>0</v>
      </c>
      <c r="F695" s="356">
        <v>0</v>
      </c>
      <c r="G695" s="356">
        <v>0</v>
      </c>
      <c r="H695" s="356">
        <v>0</v>
      </c>
      <c r="I695" s="356">
        <v>0</v>
      </c>
    </row>
    <row r="696" spans="1:9" s="89" customFormat="1">
      <c r="A696" s="129"/>
      <c r="B696" s="29" t="s">
        <v>197</v>
      </c>
      <c r="C696" s="58">
        <f t="shared" si="164"/>
        <v>45</v>
      </c>
      <c r="D696" s="87">
        <v>45</v>
      </c>
      <c r="E696" s="72">
        <v>0</v>
      </c>
      <c r="F696" s="58">
        <v>0</v>
      </c>
      <c r="G696" s="58">
        <v>0</v>
      </c>
      <c r="H696" s="58">
        <v>0</v>
      </c>
      <c r="I696" s="58">
        <v>0</v>
      </c>
    </row>
    <row r="697" spans="1:9" s="363" customFormat="1">
      <c r="A697" s="450" t="s">
        <v>67</v>
      </c>
      <c r="B697" s="361" t="s">
        <v>196</v>
      </c>
      <c r="C697" s="356">
        <f t="shared" si="164"/>
        <v>50</v>
      </c>
      <c r="D697" s="356">
        <v>50</v>
      </c>
      <c r="E697" s="356">
        <v>0</v>
      </c>
      <c r="F697" s="356">
        <v>0</v>
      </c>
      <c r="G697" s="356">
        <v>0</v>
      </c>
      <c r="H697" s="356">
        <v>0</v>
      </c>
      <c r="I697" s="356">
        <v>0</v>
      </c>
    </row>
    <row r="698" spans="1:9" s="89" customFormat="1">
      <c r="A698" s="129"/>
      <c r="B698" s="29" t="s">
        <v>197</v>
      </c>
      <c r="C698" s="58">
        <f t="shared" si="164"/>
        <v>50</v>
      </c>
      <c r="D698" s="87">
        <v>50</v>
      </c>
      <c r="E698" s="72">
        <v>0</v>
      </c>
      <c r="F698" s="58">
        <v>0</v>
      </c>
      <c r="G698" s="58">
        <v>0</v>
      </c>
      <c r="H698" s="58">
        <v>0</v>
      </c>
      <c r="I698" s="58">
        <v>0</v>
      </c>
    </row>
    <row r="699" spans="1:9" s="363" customFormat="1">
      <c r="A699" s="450" t="s">
        <v>68</v>
      </c>
      <c r="B699" s="361" t="s">
        <v>196</v>
      </c>
      <c r="C699" s="356">
        <f t="shared" ref="C699:C752" si="165">D699+E699+F699+G699+H699+I699</f>
        <v>32</v>
      </c>
      <c r="D699" s="356">
        <v>32</v>
      </c>
      <c r="E699" s="356">
        <v>0</v>
      </c>
      <c r="F699" s="356">
        <v>0</v>
      </c>
      <c r="G699" s="356">
        <v>0</v>
      </c>
      <c r="H699" s="356">
        <v>0</v>
      </c>
      <c r="I699" s="356">
        <v>0</v>
      </c>
    </row>
    <row r="700" spans="1:9" s="89" customFormat="1">
      <c r="A700" s="129"/>
      <c r="B700" s="29" t="s">
        <v>197</v>
      </c>
      <c r="C700" s="58">
        <f t="shared" si="165"/>
        <v>32</v>
      </c>
      <c r="D700" s="87">
        <v>32</v>
      </c>
      <c r="E700" s="72">
        <v>0</v>
      </c>
      <c r="F700" s="58">
        <v>0</v>
      </c>
      <c r="G700" s="58">
        <v>0</v>
      </c>
      <c r="H700" s="58">
        <v>0</v>
      </c>
      <c r="I700" s="58">
        <v>0</v>
      </c>
    </row>
    <row r="701" spans="1:9" s="363" customFormat="1">
      <c r="A701" s="351" t="s">
        <v>69</v>
      </c>
      <c r="B701" s="361" t="s">
        <v>196</v>
      </c>
      <c r="C701" s="356">
        <f t="shared" si="165"/>
        <v>30</v>
      </c>
      <c r="D701" s="356">
        <v>30</v>
      </c>
      <c r="E701" s="356">
        <v>0</v>
      </c>
      <c r="F701" s="356">
        <v>0</v>
      </c>
      <c r="G701" s="356">
        <v>0</v>
      </c>
      <c r="H701" s="356">
        <v>0</v>
      </c>
      <c r="I701" s="356">
        <v>0</v>
      </c>
    </row>
    <row r="702" spans="1:9" s="89" customFormat="1">
      <c r="A702" s="129"/>
      <c r="B702" s="29" t="s">
        <v>197</v>
      </c>
      <c r="C702" s="58">
        <f t="shared" si="165"/>
        <v>30</v>
      </c>
      <c r="D702" s="87">
        <v>30</v>
      </c>
      <c r="E702" s="72">
        <v>0</v>
      </c>
      <c r="F702" s="58">
        <v>0</v>
      </c>
      <c r="G702" s="58">
        <v>0</v>
      </c>
      <c r="H702" s="58">
        <v>0</v>
      </c>
      <c r="I702" s="58">
        <v>0</v>
      </c>
    </row>
    <row r="703" spans="1:9" s="363" customFormat="1">
      <c r="A703" s="450" t="s">
        <v>287</v>
      </c>
      <c r="B703" s="361" t="s">
        <v>196</v>
      </c>
      <c r="C703" s="356">
        <f t="shared" si="165"/>
        <v>47</v>
      </c>
      <c r="D703" s="356">
        <v>47</v>
      </c>
      <c r="E703" s="356">
        <v>0</v>
      </c>
      <c r="F703" s="356">
        <v>0</v>
      </c>
      <c r="G703" s="356">
        <v>0</v>
      </c>
      <c r="H703" s="356">
        <v>0</v>
      </c>
      <c r="I703" s="356">
        <v>0</v>
      </c>
    </row>
    <row r="704" spans="1:9" s="89" customFormat="1">
      <c r="A704" s="129"/>
      <c r="B704" s="29" t="s">
        <v>197</v>
      </c>
      <c r="C704" s="58">
        <f t="shared" si="165"/>
        <v>47</v>
      </c>
      <c r="D704" s="87">
        <v>47</v>
      </c>
      <c r="E704" s="72">
        <v>0</v>
      </c>
      <c r="F704" s="58">
        <v>0</v>
      </c>
      <c r="G704" s="58">
        <v>0</v>
      </c>
      <c r="H704" s="58">
        <v>0</v>
      </c>
      <c r="I704" s="58">
        <v>0</v>
      </c>
    </row>
    <row r="705" spans="1:9" s="363" customFormat="1">
      <c r="A705" s="360" t="s">
        <v>408</v>
      </c>
      <c r="B705" s="361" t="s">
        <v>196</v>
      </c>
      <c r="C705" s="356">
        <f t="shared" si="165"/>
        <v>500</v>
      </c>
      <c r="D705" s="356">
        <v>500</v>
      </c>
      <c r="E705" s="356">
        <v>0</v>
      </c>
      <c r="F705" s="356">
        <v>0</v>
      </c>
      <c r="G705" s="356">
        <v>0</v>
      </c>
      <c r="H705" s="356">
        <v>0</v>
      </c>
      <c r="I705" s="356">
        <v>0</v>
      </c>
    </row>
    <row r="706" spans="1:9" s="89" customFormat="1">
      <c r="A706" s="101"/>
      <c r="B706" s="29" t="s">
        <v>197</v>
      </c>
      <c r="C706" s="58">
        <f t="shared" si="165"/>
        <v>500</v>
      </c>
      <c r="D706" s="87">
        <v>500</v>
      </c>
      <c r="E706" s="72">
        <v>0</v>
      </c>
      <c r="F706" s="58">
        <v>0</v>
      </c>
      <c r="G706" s="58">
        <v>0</v>
      </c>
      <c r="H706" s="58">
        <v>0</v>
      </c>
      <c r="I706" s="58">
        <v>0</v>
      </c>
    </row>
    <row r="707" spans="1:9" s="363" customFormat="1">
      <c r="A707" s="360" t="s">
        <v>409</v>
      </c>
      <c r="B707" s="361" t="s">
        <v>196</v>
      </c>
      <c r="C707" s="356">
        <f t="shared" si="165"/>
        <v>153</v>
      </c>
      <c r="D707" s="356">
        <v>153</v>
      </c>
      <c r="E707" s="356">
        <v>0</v>
      </c>
      <c r="F707" s="356">
        <v>0</v>
      </c>
      <c r="G707" s="356">
        <v>0</v>
      </c>
      <c r="H707" s="356">
        <v>0</v>
      </c>
      <c r="I707" s="356">
        <v>0</v>
      </c>
    </row>
    <row r="708" spans="1:9" s="89" customFormat="1">
      <c r="A708" s="101"/>
      <c r="B708" s="29" t="s">
        <v>197</v>
      </c>
      <c r="C708" s="58">
        <f t="shared" si="165"/>
        <v>153</v>
      </c>
      <c r="D708" s="87">
        <v>153</v>
      </c>
      <c r="E708" s="72">
        <v>0</v>
      </c>
      <c r="F708" s="58">
        <v>0</v>
      </c>
      <c r="G708" s="58">
        <v>0</v>
      </c>
      <c r="H708" s="58">
        <v>0</v>
      </c>
      <c r="I708" s="58">
        <v>0</v>
      </c>
    </row>
    <row r="709" spans="1:9" s="363" customFormat="1">
      <c r="A709" s="360" t="s">
        <v>411</v>
      </c>
      <c r="B709" s="361" t="s">
        <v>196</v>
      </c>
      <c r="C709" s="356">
        <f t="shared" si="165"/>
        <v>65</v>
      </c>
      <c r="D709" s="356">
        <v>65</v>
      </c>
      <c r="E709" s="356">
        <v>0</v>
      </c>
      <c r="F709" s="356">
        <v>0</v>
      </c>
      <c r="G709" s="356">
        <v>0</v>
      </c>
      <c r="H709" s="356">
        <v>0</v>
      </c>
      <c r="I709" s="356">
        <v>0</v>
      </c>
    </row>
    <row r="710" spans="1:9" s="89" customFormat="1">
      <c r="A710" s="101"/>
      <c r="B710" s="29" t="s">
        <v>197</v>
      </c>
      <c r="C710" s="58">
        <f t="shared" si="165"/>
        <v>65</v>
      </c>
      <c r="D710" s="87">
        <v>65</v>
      </c>
      <c r="E710" s="72">
        <v>0</v>
      </c>
      <c r="F710" s="58">
        <v>0</v>
      </c>
      <c r="G710" s="58">
        <v>0</v>
      </c>
      <c r="H710" s="58">
        <v>0</v>
      </c>
      <c r="I710" s="58">
        <v>0</v>
      </c>
    </row>
    <row r="711" spans="1:9" s="363" customFormat="1">
      <c r="A711" s="360" t="s">
        <v>437</v>
      </c>
      <c r="B711" s="361" t="s">
        <v>196</v>
      </c>
      <c r="C711" s="356">
        <f t="shared" si="165"/>
        <v>400</v>
      </c>
      <c r="D711" s="356">
        <v>400</v>
      </c>
      <c r="E711" s="356">
        <v>0</v>
      </c>
      <c r="F711" s="356">
        <v>0</v>
      </c>
      <c r="G711" s="356">
        <v>0</v>
      </c>
      <c r="H711" s="356">
        <v>0</v>
      </c>
      <c r="I711" s="356">
        <v>0</v>
      </c>
    </row>
    <row r="712" spans="1:9" s="89" customFormat="1">
      <c r="A712" s="260"/>
      <c r="B712" s="29" t="s">
        <v>197</v>
      </c>
      <c r="C712" s="58">
        <f t="shared" si="165"/>
        <v>400</v>
      </c>
      <c r="D712" s="87">
        <v>400</v>
      </c>
      <c r="E712" s="72">
        <v>0</v>
      </c>
      <c r="F712" s="58">
        <v>0</v>
      </c>
      <c r="G712" s="58">
        <v>0</v>
      </c>
      <c r="H712" s="58">
        <v>0</v>
      </c>
      <c r="I712" s="58">
        <v>0</v>
      </c>
    </row>
    <row r="713" spans="1:9" s="363" customFormat="1" ht="25.5">
      <c r="A713" s="360" t="s">
        <v>438</v>
      </c>
      <c r="B713" s="361" t="s">
        <v>196</v>
      </c>
      <c r="C713" s="356">
        <f t="shared" si="165"/>
        <v>98</v>
      </c>
      <c r="D713" s="356">
        <v>98</v>
      </c>
      <c r="E713" s="356">
        <v>0</v>
      </c>
      <c r="F713" s="356">
        <v>0</v>
      </c>
      <c r="G713" s="356">
        <v>0</v>
      </c>
      <c r="H713" s="356">
        <v>0</v>
      </c>
      <c r="I713" s="356">
        <v>0</v>
      </c>
    </row>
    <row r="714" spans="1:9" s="89" customFormat="1">
      <c r="A714" s="260"/>
      <c r="B714" s="29" t="s">
        <v>197</v>
      </c>
      <c r="C714" s="58">
        <f t="shared" si="165"/>
        <v>98</v>
      </c>
      <c r="D714" s="87">
        <v>98</v>
      </c>
      <c r="E714" s="72">
        <v>0</v>
      </c>
      <c r="F714" s="58">
        <v>0</v>
      </c>
      <c r="G714" s="58">
        <v>0</v>
      </c>
      <c r="H714" s="58">
        <v>0</v>
      </c>
      <c r="I714" s="58">
        <v>0</v>
      </c>
    </row>
    <row r="715" spans="1:9" s="363" customFormat="1">
      <c r="A715" s="360" t="s">
        <v>439</v>
      </c>
      <c r="B715" s="361" t="s">
        <v>196</v>
      </c>
      <c r="C715" s="356">
        <f t="shared" si="165"/>
        <v>233</v>
      </c>
      <c r="D715" s="356">
        <v>233</v>
      </c>
      <c r="E715" s="356">
        <v>0</v>
      </c>
      <c r="F715" s="356">
        <v>0</v>
      </c>
      <c r="G715" s="356">
        <v>0</v>
      </c>
      <c r="H715" s="356">
        <v>0</v>
      </c>
      <c r="I715" s="356">
        <v>0</v>
      </c>
    </row>
    <row r="716" spans="1:9" s="89" customFormat="1">
      <c r="A716" s="101"/>
      <c r="B716" s="29" t="s">
        <v>197</v>
      </c>
      <c r="C716" s="58">
        <f t="shared" si="165"/>
        <v>233</v>
      </c>
      <c r="D716" s="87">
        <v>233</v>
      </c>
      <c r="E716" s="72">
        <v>0</v>
      </c>
      <c r="F716" s="58">
        <v>0</v>
      </c>
      <c r="G716" s="58">
        <v>0</v>
      </c>
      <c r="H716" s="58">
        <v>0</v>
      </c>
      <c r="I716" s="58">
        <v>0</v>
      </c>
    </row>
    <row r="717" spans="1:9" s="363" customFormat="1">
      <c r="A717" s="360" t="s">
        <v>452</v>
      </c>
      <c r="B717" s="361" t="s">
        <v>196</v>
      </c>
      <c r="C717" s="356">
        <f t="shared" si="165"/>
        <v>25</v>
      </c>
      <c r="D717" s="356">
        <v>25</v>
      </c>
      <c r="E717" s="356">
        <v>0</v>
      </c>
      <c r="F717" s="356">
        <v>0</v>
      </c>
      <c r="G717" s="356">
        <v>0</v>
      </c>
      <c r="H717" s="356">
        <v>0</v>
      </c>
      <c r="I717" s="356">
        <v>0</v>
      </c>
    </row>
    <row r="718" spans="1:9" s="89" customFormat="1">
      <c r="A718" s="101"/>
      <c r="B718" s="29" t="s">
        <v>197</v>
      </c>
      <c r="C718" s="58">
        <f t="shared" si="165"/>
        <v>25</v>
      </c>
      <c r="D718" s="87">
        <v>25</v>
      </c>
      <c r="E718" s="72">
        <v>0</v>
      </c>
      <c r="F718" s="58">
        <v>0</v>
      </c>
      <c r="G718" s="58">
        <v>0</v>
      </c>
      <c r="H718" s="58">
        <v>0</v>
      </c>
      <c r="I718" s="58">
        <v>0</v>
      </c>
    </row>
    <row r="719" spans="1:9" s="363" customFormat="1" ht="25.5">
      <c r="A719" s="360" t="s">
        <v>458</v>
      </c>
      <c r="B719" s="361" t="s">
        <v>196</v>
      </c>
      <c r="C719" s="356">
        <f t="shared" si="165"/>
        <v>534</v>
      </c>
      <c r="D719" s="356">
        <v>534</v>
      </c>
      <c r="E719" s="356">
        <v>0</v>
      </c>
      <c r="F719" s="356">
        <v>0</v>
      </c>
      <c r="G719" s="356">
        <v>0</v>
      </c>
      <c r="H719" s="356">
        <v>0</v>
      </c>
      <c r="I719" s="356">
        <v>0</v>
      </c>
    </row>
    <row r="720" spans="1:9" s="89" customFormat="1">
      <c r="A720" s="101"/>
      <c r="B720" s="29" t="s">
        <v>197</v>
      </c>
      <c r="C720" s="58">
        <f t="shared" si="165"/>
        <v>534</v>
      </c>
      <c r="D720" s="87">
        <v>534</v>
      </c>
      <c r="E720" s="72">
        <v>0</v>
      </c>
      <c r="F720" s="58">
        <v>0</v>
      </c>
      <c r="G720" s="58">
        <v>0</v>
      </c>
      <c r="H720" s="58">
        <v>0</v>
      </c>
      <c r="I720" s="58">
        <v>0</v>
      </c>
    </row>
    <row r="721" spans="1:9" s="365" customFormat="1" ht="15.75">
      <c r="A721" s="434" t="s">
        <v>459</v>
      </c>
      <c r="B721" s="361" t="s">
        <v>196</v>
      </c>
      <c r="C721" s="358">
        <f t="shared" si="165"/>
        <v>329</v>
      </c>
      <c r="D721" s="356">
        <v>329</v>
      </c>
      <c r="E721" s="358">
        <v>0</v>
      </c>
      <c r="F721" s="358">
        <v>0</v>
      </c>
      <c r="G721" s="358">
        <v>0</v>
      </c>
      <c r="H721" s="358">
        <v>0</v>
      </c>
      <c r="I721" s="358">
        <v>0</v>
      </c>
    </row>
    <row r="722" spans="1:9" s="89" customFormat="1">
      <c r="A722" s="101"/>
      <c r="B722" s="29" t="s">
        <v>197</v>
      </c>
      <c r="C722" s="58">
        <f t="shared" si="165"/>
        <v>329</v>
      </c>
      <c r="D722" s="87">
        <v>329</v>
      </c>
      <c r="E722" s="72">
        <v>0</v>
      </c>
      <c r="F722" s="58">
        <v>0</v>
      </c>
      <c r="G722" s="58">
        <v>0</v>
      </c>
      <c r="H722" s="58">
        <v>0</v>
      </c>
      <c r="I722" s="58">
        <v>0</v>
      </c>
    </row>
    <row r="723" spans="1:9" s="363" customFormat="1">
      <c r="A723" s="385" t="s">
        <v>460</v>
      </c>
      <c r="B723" s="361" t="s">
        <v>196</v>
      </c>
      <c r="C723" s="356">
        <f t="shared" si="165"/>
        <v>144</v>
      </c>
      <c r="D723" s="356">
        <v>144</v>
      </c>
      <c r="E723" s="356">
        <v>0</v>
      </c>
      <c r="F723" s="356">
        <v>0</v>
      </c>
      <c r="G723" s="356">
        <v>0</v>
      </c>
      <c r="H723" s="356">
        <v>0</v>
      </c>
      <c r="I723" s="356">
        <v>0</v>
      </c>
    </row>
    <row r="724" spans="1:9" s="89" customFormat="1">
      <c r="A724" s="101"/>
      <c r="B724" s="29" t="s">
        <v>197</v>
      </c>
      <c r="C724" s="58">
        <f t="shared" si="165"/>
        <v>144</v>
      </c>
      <c r="D724" s="87">
        <v>144</v>
      </c>
      <c r="E724" s="72">
        <v>0</v>
      </c>
      <c r="F724" s="58">
        <v>0</v>
      </c>
      <c r="G724" s="58">
        <v>0</v>
      </c>
      <c r="H724" s="58">
        <v>0</v>
      </c>
      <c r="I724" s="58">
        <v>0</v>
      </c>
    </row>
    <row r="725" spans="1:9" s="363" customFormat="1">
      <c r="A725" s="360" t="s">
        <v>461</v>
      </c>
      <c r="B725" s="361" t="s">
        <v>196</v>
      </c>
      <c r="C725" s="356">
        <f t="shared" si="165"/>
        <v>136</v>
      </c>
      <c r="D725" s="356">
        <v>136</v>
      </c>
      <c r="E725" s="356">
        <v>0</v>
      </c>
      <c r="F725" s="356">
        <v>0</v>
      </c>
      <c r="G725" s="356">
        <v>0</v>
      </c>
      <c r="H725" s="356">
        <v>0</v>
      </c>
      <c r="I725" s="356">
        <v>0</v>
      </c>
    </row>
    <row r="726" spans="1:9" s="89" customFormat="1">
      <c r="A726" s="101"/>
      <c r="B726" s="29" t="s">
        <v>197</v>
      </c>
      <c r="C726" s="58">
        <f t="shared" si="165"/>
        <v>136</v>
      </c>
      <c r="D726" s="87">
        <v>136</v>
      </c>
      <c r="E726" s="72">
        <v>0</v>
      </c>
      <c r="F726" s="58">
        <v>0</v>
      </c>
      <c r="G726" s="58">
        <v>0</v>
      </c>
      <c r="H726" s="58">
        <v>0</v>
      </c>
      <c r="I726" s="58">
        <v>0</v>
      </c>
    </row>
    <row r="727" spans="1:9" s="365" customFormat="1" ht="15.75">
      <c r="A727" s="434" t="s">
        <v>462</v>
      </c>
      <c r="B727" s="361" t="s">
        <v>196</v>
      </c>
      <c r="C727" s="358">
        <f t="shared" si="165"/>
        <v>450</v>
      </c>
      <c r="D727" s="356">
        <v>450</v>
      </c>
      <c r="E727" s="358">
        <v>0</v>
      </c>
      <c r="F727" s="358">
        <v>0</v>
      </c>
      <c r="G727" s="358">
        <v>0</v>
      </c>
      <c r="H727" s="358">
        <v>0</v>
      </c>
      <c r="I727" s="358">
        <v>0</v>
      </c>
    </row>
    <row r="728" spans="1:9" s="89" customFormat="1">
      <c r="A728" s="101"/>
      <c r="B728" s="29" t="s">
        <v>197</v>
      </c>
      <c r="C728" s="58">
        <f t="shared" si="165"/>
        <v>450</v>
      </c>
      <c r="D728" s="87">
        <v>450</v>
      </c>
      <c r="E728" s="72">
        <v>0</v>
      </c>
      <c r="F728" s="58">
        <v>0</v>
      </c>
      <c r="G728" s="58">
        <v>0</v>
      </c>
      <c r="H728" s="58">
        <v>0</v>
      </c>
      <c r="I728" s="58">
        <v>0</v>
      </c>
    </row>
    <row r="729" spans="1:9" s="365" customFormat="1" ht="15.75">
      <c r="A729" s="434" t="s">
        <v>463</v>
      </c>
      <c r="B729" s="361" t="s">
        <v>196</v>
      </c>
      <c r="C729" s="358">
        <f t="shared" si="165"/>
        <v>30</v>
      </c>
      <c r="D729" s="356">
        <v>30</v>
      </c>
      <c r="E729" s="358">
        <v>0</v>
      </c>
      <c r="F729" s="358">
        <v>0</v>
      </c>
      <c r="G729" s="358">
        <v>0</v>
      </c>
      <c r="H729" s="358">
        <v>0</v>
      </c>
      <c r="I729" s="358">
        <v>0</v>
      </c>
    </row>
    <row r="730" spans="1:9" s="89" customFormat="1">
      <c r="A730" s="101"/>
      <c r="B730" s="29" t="s">
        <v>197</v>
      </c>
      <c r="C730" s="58">
        <f t="shared" si="165"/>
        <v>30</v>
      </c>
      <c r="D730" s="87">
        <v>30</v>
      </c>
      <c r="E730" s="72">
        <v>0</v>
      </c>
      <c r="F730" s="58">
        <v>0</v>
      </c>
      <c r="G730" s="58">
        <v>0</v>
      </c>
      <c r="H730" s="58">
        <v>0</v>
      </c>
      <c r="I730" s="58">
        <v>0</v>
      </c>
    </row>
    <row r="731" spans="1:9" s="363" customFormat="1">
      <c r="A731" s="385" t="s">
        <v>464</v>
      </c>
      <c r="B731" s="361" t="s">
        <v>196</v>
      </c>
      <c r="C731" s="356">
        <f t="shared" si="165"/>
        <v>20</v>
      </c>
      <c r="D731" s="356">
        <v>20</v>
      </c>
      <c r="E731" s="356">
        <v>0</v>
      </c>
      <c r="F731" s="356">
        <v>0</v>
      </c>
      <c r="G731" s="356">
        <v>0</v>
      </c>
      <c r="H731" s="356">
        <v>0</v>
      </c>
      <c r="I731" s="356">
        <v>0</v>
      </c>
    </row>
    <row r="732" spans="1:9" s="89" customFormat="1">
      <c r="A732" s="101"/>
      <c r="B732" s="29" t="s">
        <v>197</v>
      </c>
      <c r="C732" s="58">
        <f t="shared" si="165"/>
        <v>20</v>
      </c>
      <c r="D732" s="87">
        <v>20</v>
      </c>
      <c r="E732" s="72">
        <v>0</v>
      </c>
      <c r="F732" s="58">
        <v>0</v>
      </c>
      <c r="G732" s="58">
        <v>0</v>
      </c>
      <c r="H732" s="58">
        <v>0</v>
      </c>
      <c r="I732" s="58">
        <v>0</v>
      </c>
    </row>
    <row r="733" spans="1:9" s="363" customFormat="1">
      <c r="A733" s="460" t="s">
        <v>614</v>
      </c>
      <c r="B733" s="491" t="s">
        <v>196</v>
      </c>
      <c r="C733" s="58">
        <f t="shared" si="165"/>
        <v>450</v>
      </c>
      <c r="D733" s="356">
        <v>0</v>
      </c>
      <c r="E733" s="356">
        <v>450</v>
      </c>
      <c r="F733" s="356">
        <v>0</v>
      </c>
      <c r="G733" s="356">
        <v>0</v>
      </c>
      <c r="H733" s="356">
        <v>0</v>
      </c>
      <c r="I733" s="356">
        <v>0</v>
      </c>
    </row>
    <row r="734" spans="1:9" s="89" customFormat="1">
      <c r="A734" s="461"/>
      <c r="B734" s="492" t="s">
        <v>197</v>
      </c>
      <c r="C734" s="58">
        <f t="shared" ref="C734:C742" si="166">D734+E734+F734+G734+H734+I734</f>
        <v>450</v>
      </c>
      <c r="D734" s="87">
        <v>0</v>
      </c>
      <c r="E734" s="72">
        <v>450</v>
      </c>
      <c r="F734" s="58">
        <v>0</v>
      </c>
      <c r="G734" s="58">
        <v>0</v>
      </c>
      <c r="H734" s="58">
        <v>0</v>
      </c>
      <c r="I734" s="58">
        <v>0</v>
      </c>
    </row>
    <row r="735" spans="1:9" s="365" customFormat="1">
      <c r="A735" s="460" t="s">
        <v>291</v>
      </c>
      <c r="B735" s="491" t="s">
        <v>196</v>
      </c>
      <c r="C735" s="58">
        <f t="shared" si="166"/>
        <v>16</v>
      </c>
      <c r="D735" s="356">
        <v>0</v>
      </c>
      <c r="E735" s="358">
        <v>16</v>
      </c>
      <c r="F735" s="358">
        <v>0</v>
      </c>
      <c r="G735" s="358">
        <v>0</v>
      </c>
      <c r="H735" s="358">
        <v>0</v>
      </c>
      <c r="I735" s="358">
        <v>0</v>
      </c>
    </row>
    <row r="736" spans="1:9" s="89" customFormat="1">
      <c r="A736" s="461"/>
      <c r="B736" s="492" t="s">
        <v>197</v>
      </c>
      <c r="C736" s="58">
        <f t="shared" si="166"/>
        <v>16</v>
      </c>
      <c r="D736" s="87">
        <v>0</v>
      </c>
      <c r="E736" s="72">
        <v>16</v>
      </c>
      <c r="F736" s="58">
        <v>0</v>
      </c>
      <c r="G736" s="58">
        <v>0</v>
      </c>
      <c r="H736" s="58">
        <v>0</v>
      </c>
      <c r="I736" s="58">
        <v>0</v>
      </c>
    </row>
    <row r="737" spans="1:9" s="363" customFormat="1">
      <c r="A737" s="460" t="s">
        <v>576</v>
      </c>
      <c r="B737" s="491" t="s">
        <v>196</v>
      </c>
      <c r="C737" s="58">
        <f t="shared" si="166"/>
        <v>2500</v>
      </c>
      <c r="D737" s="356">
        <v>0</v>
      </c>
      <c r="E737" s="356">
        <v>2500</v>
      </c>
      <c r="F737" s="356">
        <v>0</v>
      </c>
      <c r="G737" s="356">
        <v>0</v>
      </c>
      <c r="H737" s="356">
        <v>0</v>
      </c>
      <c r="I737" s="356">
        <v>0</v>
      </c>
    </row>
    <row r="738" spans="1:9" s="89" customFormat="1">
      <c r="A738" s="461"/>
      <c r="B738" s="492" t="s">
        <v>197</v>
      </c>
      <c r="C738" s="58">
        <f t="shared" si="166"/>
        <v>2500</v>
      </c>
      <c r="D738" s="87">
        <v>0</v>
      </c>
      <c r="E738" s="72">
        <v>2500</v>
      </c>
      <c r="F738" s="58">
        <v>0</v>
      </c>
      <c r="G738" s="58">
        <v>0</v>
      </c>
      <c r="H738" s="58">
        <v>0</v>
      </c>
      <c r="I738" s="58">
        <v>0</v>
      </c>
    </row>
    <row r="739" spans="1:9" s="365" customFormat="1">
      <c r="A739" s="460" t="s">
        <v>577</v>
      </c>
      <c r="B739" s="491" t="s">
        <v>196</v>
      </c>
      <c r="C739" s="58">
        <f t="shared" si="166"/>
        <v>240</v>
      </c>
      <c r="D739" s="356">
        <v>0</v>
      </c>
      <c r="E739" s="358">
        <v>240</v>
      </c>
      <c r="F739" s="358">
        <v>0</v>
      </c>
      <c r="G739" s="358">
        <v>0</v>
      </c>
      <c r="H739" s="358">
        <v>0</v>
      </c>
      <c r="I739" s="358">
        <v>0</v>
      </c>
    </row>
    <row r="740" spans="1:9" s="89" customFormat="1">
      <c r="A740" s="461"/>
      <c r="B740" s="492" t="s">
        <v>197</v>
      </c>
      <c r="C740" s="58">
        <f t="shared" si="166"/>
        <v>240</v>
      </c>
      <c r="D740" s="87">
        <v>0</v>
      </c>
      <c r="E740" s="72">
        <v>240</v>
      </c>
      <c r="F740" s="58">
        <v>0</v>
      </c>
      <c r="G740" s="58">
        <v>0</v>
      </c>
      <c r="H740" s="58">
        <v>0</v>
      </c>
      <c r="I740" s="58">
        <v>0</v>
      </c>
    </row>
    <row r="741" spans="1:9" s="363" customFormat="1">
      <c r="A741" s="460" t="s">
        <v>578</v>
      </c>
      <c r="B741" s="491" t="s">
        <v>196</v>
      </c>
      <c r="C741" s="58">
        <f t="shared" si="166"/>
        <v>84</v>
      </c>
      <c r="D741" s="356">
        <v>0</v>
      </c>
      <c r="E741" s="356">
        <v>84</v>
      </c>
      <c r="F741" s="356">
        <v>0</v>
      </c>
      <c r="G741" s="356">
        <v>0</v>
      </c>
      <c r="H741" s="356">
        <v>0</v>
      </c>
      <c r="I741" s="356">
        <v>0</v>
      </c>
    </row>
    <row r="742" spans="1:9" s="89" customFormat="1">
      <c r="A742" s="461"/>
      <c r="B742" s="492" t="s">
        <v>197</v>
      </c>
      <c r="C742" s="58">
        <f t="shared" si="166"/>
        <v>84</v>
      </c>
      <c r="D742" s="87">
        <v>0</v>
      </c>
      <c r="E742" s="72">
        <v>84</v>
      </c>
      <c r="F742" s="58">
        <v>0</v>
      </c>
      <c r="G742" s="58">
        <v>0</v>
      </c>
      <c r="H742" s="58">
        <v>0</v>
      </c>
      <c r="I742" s="58">
        <v>0</v>
      </c>
    </row>
    <row r="743" spans="1:9" s="210" customFormat="1">
      <c r="A743" s="119" t="s">
        <v>267</v>
      </c>
      <c r="B743" s="165" t="s">
        <v>196</v>
      </c>
      <c r="C743" s="166">
        <f t="shared" si="165"/>
        <v>208.57999999999998</v>
      </c>
      <c r="D743" s="161">
        <f t="shared" ref="D743:I744" si="167">D745+D747+D749+D751</f>
        <v>208.57999999999998</v>
      </c>
      <c r="E743" s="161">
        <f t="shared" si="167"/>
        <v>0</v>
      </c>
      <c r="F743" s="161">
        <f t="shared" si="167"/>
        <v>0</v>
      </c>
      <c r="G743" s="161">
        <f t="shared" si="167"/>
        <v>0</v>
      </c>
      <c r="H743" s="161">
        <f t="shared" si="167"/>
        <v>0</v>
      </c>
      <c r="I743" s="161">
        <f t="shared" si="167"/>
        <v>0</v>
      </c>
    </row>
    <row r="744" spans="1:9" s="162" customFormat="1">
      <c r="A744" s="182"/>
      <c r="B744" s="163" t="s">
        <v>197</v>
      </c>
      <c r="C744" s="161">
        <f t="shared" si="165"/>
        <v>208.57999999999998</v>
      </c>
      <c r="D744" s="161">
        <f t="shared" si="167"/>
        <v>208.57999999999998</v>
      </c>
      <c r="E744" s="161">
        <f t="shared" si="167"/>
        <v>0</v>
      </c>
      <c r="F744" s="161">
        <f t="shared" si="167"/>
        <v>0</v>
      </c>
      <c r="G744" s="161">
        <f t="shared" si="167"/>
        <v>0</v>
      </c>
      <c r="H744" s="161">
        <f t="shared" si="167"/>
        <v>0</v>
      </c>
      <c r="I744" s="161">
        <f t="shared" si="167"/>
        <v>0</v>
      </c>
    </row>
    <row r="745" spans="1:9" s="191" customFormat="1">
      <c r="A745" s="114" t="s">
        <v>354</v>
      </c>
      <c r="B745" s="103" t="s">
        <v>196</v>
      </c>
      <c r="C745" s="105">
        <f t="shared" si="165"/>
        <v>55.12</v>
      </c>
      <c r="D745" s="105">
        <f>D746</f>
        <v>55.12</v>
      </c>
      <c r="E745" s="105">
        <v>0</v>
      </c>
      <c r="F745" s="105">
        <v>0</v>
      </c>
      <c r="G745" s="105">
        <v>0</v>
      </c>
      <c r="H745" s="105">
        <v>0</v>
      </c>
      <c r="I745" s="105">
        <v>0</v>
      </c>
    </row>
    <row r="746" spans="1:9" s="191" customFormat="1">
      <c r="A746" s="136"/>
      <c r="B746" s="107" t="s">
        <v>197</v>
      </c>
      <c r="C746" s="105">
        <f t="shared" si="165"/>
        <v>55.12</v>
      </c>
      <c r="D746" s="105">
        <v>55.12</v>
      </c>
      <c r="E746" s="105">
        <v>0</v>
      </c>
      <c r="F746" s="105">
        <v>0</v>
      </c>
      <c r="G746" s="105">
        <v>0</v>
      </c>
      <c r="H746" s="105">
        <v>0</v>
      </c>
      <c r="I746" s="105">
        <v>0</v>
      </c>
    </row>
    <row r="747" spans="1:9" s="191" customFormat="1">
      <c r="A747" s="114" t="s">
        <v>340</v>
      </c>
      <c r="B747" s="103" t="s">
        <v>196</v>
      </c>
      <c r="C747" s="105">
        <f t="shared" si="165"/>
        <v>59.46</v>
      </c>
      <c r="D747" s="105">
        <f>D748</f>
        <v>59.46</v>
      </c>
      <c r="E747" s="105">
        <v>0</v>
      </c>
      <c r="F747" s="105">
        <v>0</v>
      </c>
      <c r="G747" s="105">
        <v>0</v>
      </c>
      <c r="H747" s="105">
        <v>0</v>
      </c>
      <c r="I747" s="105">
        <v>0</v>
      </c>
    </row>
    <row r="748" spans="1:9" s="191" customFormat="1">
      <c r="A748" s="136"/>
      <c r="B748" s="107" t="s">
        <v>197</v>
      </c>
      <c r="C748" s="105">
        <f t="shared" si="165"/>
        <v>59.46</v>
      </c>
      <c r="D748" s="105">
        <v>59.46</v>
      </c>
      <c r="E748" s="105">
        <v>0</v>
      </c>
      <c r="F748" s="105">
        <v>0</v>
      </c>
      <c r="G748" s="105">
        <v>0</v>
      </c>
      <c r="H748" s="105">
        <v>0</v>
      </c>
      <c r="I748" s="105">
        <v>0</v>
      </c>
    </row>
    <row r="749" spans="1:9" s="340" customFormat="1">
      <c r="A749" s="377" t="s">
        <v>70</v>
      </c>
      <c r="B749" s="357" t="s">
        <v>196</v>
      </c>
      <c r="C749" s="339">
        <f t="shared" si="165"/>
        <v>89.3</v>
      </c>
      <c r="D749" s="339">
        <v>89.3</v>
      </c>
      <c r="E749" s="358">
        <v>0</v>
      </c>
      <c r="F749" s="339">
        <v>0</v>
      </c>
      <c r="G749" s="339">
        <v>0</v>
      </c>
      <c r="H749" s="339">
        <v>0</v>
      </c>
      <c r="I749" s="339">
        <v>0</v>
      </c>
    </row>
    <row r="750" spans="1:9" s="191" customFormat="1">
      <c r="A750" s="129"/>
      <c r="B750" s="107" t="s">
        <v>197</v>
      </c>
      <c r="C750" s="105">
        <f t="shared" si="165"/>
        <v>89.3</v>
      </c>
      <c r="D750" s="339">
        <v>89.3</v>
      </c>
      <c r="E750" s="358">
        <v>0</v>
      </c>
      <c r="F750" s="105">
        <v>0</v>
      </c>
      <c r="G750" s="105">
        <v>0</v>
      </c>
      <c r="H750" s="105">
        <v>0</v>
      </c>
      <c r="I750" s="105">
        <v>0</v>
      </c>
    </row>
    <row r="751" spans="1:9" s="340" customFormat="1">
      <c r="A751" s="377" t="s">
        <v>71</v>
      </c>
      <c r="B751" s="357" t="s">
        <v>196</v>
      </c>
      <c r="C751" s="339">
        <f t="shared" si="165"/>
        <v>4.7</v>
      </c>
      <c r="D751" s="339">
        <v>4.7</v>
      </c>
      <c r="E751" s="358">
        <v>0</v>
      </c>
      <c r="F751" s="339">
        <v>0</v>
      </c>
      <c r="G751" s="339">
        <v>0</v>
      </c>
      <c r="H751" s="339">
        <v>0</v>
      </c>
      <c r="I751" s="339">
        <v>0</v>
      </c>
    </row>
    <row r="752" spans="1:9" s="191" customFormat="1">
      <c r="A752" s="129"/>
      <c r="B752" s="107" t="s">
        <v>197</v>
      </c>
      <c r="C752" s="105">
        <f t="shared" si="165"/>
        <v>4.7</v>
      </c>
      <c r="D752" s="339">
        <v>4.7</v>
      </c>
      <c r="E752" s="358">
        <v>0</v>
      </c>
      <c r="F752" s="105">
        <v>0</v>
      </c>
      <c r="G752" s="105">
        <v>0</v>
      </c>
      <c r="H752" s="105">
        <v>0</v>
      </c>
      <c r="I752" s="105">
        <v>0</v>
      </c>
    </row>
    <row r="753" spans="1:9" s="162" customFormat="1">
      <c r="A753" s="192" t="s">
        <v>290</v>
      </c>
      <c r="B753" s="160" t="s">
        <v>196</v>
      </c>
      <c r="C753" s="161">
        <f t="shared" ref="C753:C760" si="168">D753+E753+F753+G753+H753+I753</f>
        <v>16</v>
      </c>
      <c r="D753" s="161">
        <f t="shared" ref="D753:I754" si="169">D755+D757+D759</f>
        <v>0</v>
      </c>
      <c r="E753" s="161">
        <f t="shared" si="169"/>
        <v>16</v>
      </c>
      <c r="F753" s="161">
        <f t="shared" si="169"/>
        <v>0</v>
      </c>
      <c r="G753" s="161">
        <f t="shared" si="169"/>
        <v>0</v>
      </c>
      <c r="H753" s="161">
        <f t="shared" si="169"/>
        <v>0</v>
      </c>
      <c r="I753" s="161">
        <f t="shared" si="169"/>
        <v>0</v>
      </c>
    </row>
    <row r="754" spans="1:9" s="162" customFormat="1">
      <c r="A754" s="182"/>
      <c r="B754" s="163" t="s">
        <v>197</v>
      </c>
      <c r="C754" s="161">
        <f t="shared" si="168"/>
        <v>16</v>
      </c>
      <c r="D754" s="161">
        <f t="shared" si="169"/>
        <v>0</v>
      </c>
      <c r="E754" s="161">
        <f t="shared" si="169"/>
        <v>16</v>
      </c>
      <c r="F754" s="161">
        <f t="shared" si="169"/>
        <v>0</v>
      </c>
      <c r="G754" s="161">
        <f t="shared" si="169"/>
        <v>0</v>
      </c>
      <c r="H754" s="161">
        <f t="shared" si="169"/>
        <v>0</v>
      </c>
      <c r="I754" s="161">
        <f t="shared" si="169"/>
        <v>0</v>
      </c>
    </row>
    <row r="755" spans="1:9" s="191" customFormat="1">
      <c r="A755" s="523" t="s">
        <v>632</v>
      </c>
      <c r="B755" s="491" t="s">
        <v>196</v>
      </c>
      <c r="C755" s="105">
        <f t="shared" si="168"/>
        <v>6</v>
      </c>
      <c r="D755" s="105">
        <v>0</v>
      </c>
      <c r="E755" s="105">
        <v>6</v>
      </c>
      <c r="F755" s="105">
        <v>0</v>
      </c>
      <c r="G755" s="105">
        <v>0</v>
      </c>
      <c r="H755" s="105">
        <v>0</v>
      </c>
      <c r="I755" s="105">
        <v>0</v>
      </c>
    </row>
    <row r="756" spans="1:9" s="191" customFormat="1">
      <c r="A756" s="496"/>
      <c r="B756" s="492" t="s">
        <v>197</v>
      </c>
      <c r="C756" s="105">
        <f t="shared" si="168"/>
        <v>6</v>
      </c>
      <c r="D756" s="105">
        <v>0</v>
      </c>
      <c r="E756" s="105">
        <v>6</v>
      </c>
      <c r="F756" s="105">
        <v>0</v>
      </c>
      <c r="G756" s="105">
        <v>0</v>
      </c>
      <c r="H756" s="105">
        <v>0</v>
      </c>
      <c r="I756" s="105">
        <v>0</v>
      </c>
    </row>
    <row r="757" spans="1:9" s="191" customFormat="1">
      <c r="A757" s="523" t="s">
        <v>633</v>
      </c>
      <c r="B757" s="491" t="s">
        <v>196</v>
      </c>
      <c r="C757" s="105">
        <f t="shared" si="168"/>
        <v>4</v>
      </c>
      <c r="D757" s="105">
        <v>0</v>
      </c>
      <c r="E757" s="105">
        <v>4</v>
      </c>
      <c r="F757" s="105">
        <v>0</v>
      </c>
      <c r="G757" s="105">
        <v>0</v>
      </c>
      <c r="H757" s="105">
        <v>0</v>
      </c>
      <c r="I757" s="105">
        <v>0</v>
      </c>
    </row>
    <row r="758" spans="1:9" s="191" customFormat="1">
      <c r="A758" s="496"/>
      <c r="B758" s="492" t="s">
        <v>197</v>
      </c>
      <c r="C758" s="105">
        <f t="shared" si="168"/>
        <v>4</v>
      </c>
      <c r="D758" s="105">
        <v>0</v>
      </c>
      <c r="E758" s="105">
        <v>4</v>
      </c>
      <c r="F758" s="105">
        <v>0</v>
      </c>
      <c r="G758" s="105">
        <v>0</v>
      </c>
      <c r="H758" s="105">
        <v>0</v>
      </c>
      <c r="I758" s="105">
        <v>0</v>
      </c>
    </row>
    <row r="759" spans="1:9" s="191" customFormat="1">
      <c r="A759" s="523" t="s">
        <v>634</v>
      </c>
      <c r="B759" s="491" t="s">
        <v>196</v>
      </c>
      <c r="C759" s="105">
        <f t="shared" si="168"/>
        <v>6</v>
      </c>
      <c r="D759" s="105">
        <v>0</v>
      </c>
      <c r="E759" s="105">
        <v>6</v>
      </c>
      <c r="F759" s="105">
        <v>0</v>
      </c>
      <c r="G759" s="105">
        <v>0</v>
      </c>
      <c r="H759" s="105">
        <v>0</v>
      </c>
      <c r="I759" s="105">
        <v>0</v>
      </c>
    </row>
    <row r="760" spans="1:9" s="191" customFormat="1">
      <c r="A760" s="496"/>
      <c r="B760" s="492" t="s">
        <v>197</v>
      </c>
      <c r="C760" s="105">
        <f t="shared" si="168"/>
        <v>6</v>
      </c>
      <c r="D760" s="105">
        <v>0</v>
      </c>
      <c r="E760" s="105">
        <v>6</v>
      </c>
      <c r="F760" s="105">
        <v>0</v>
      </c>
      <c r="G760" s="105">
        <v>0</v>
      </c>
      <c r="H760" s="105">
        <v>0</v>
      </c>
      <c r="I760" s="105">
        <v>0</v>
      </c>
    </row>
    <row r="761" spans="1:9" s="162" customFormat="1">
      <c r="A761" s="193" t="s">
        <v>282</v>
      </c>
      <c r="B761" s="185" t="s">
        <v>196</v>
      </c>
      <c r="C761" s="161">
        <f t="shared" ref="C761:C786" si="170">D761+E761+F761+G761+H761+I761</f>
        <v>4194.579999999999</v>
      </c>
      <c r="D761" s="161">
        <f t="shared" ref="D761:I762" si="171">D763+D765+D767+D769+D771+D773+D775+D777+D779+D781+D783+D785+D787+D789+D791+D793+D795+D797+D799+D801+D803+D805+D807+D809+D811+D813+D815+D817+D819+D821+D823+D825+D827+D829+D831+D833+D835+D837+D839</f>
        <v>372.08</v>
      </c>
      <c r="E761" s="161">
        <f t="shared" si="171"/>
        <v>3822.4999999999991</v>
      </c>
      <c r="F761" s="161">
        <f t="shared" si="171"/>
        <v>0</v>
      </c>
      <c r="G761" s="161">
        <f t="shared" si="171"/>
        <v>0</v>
      </c>
      <c r="H761" s="161">
        <f t="shared" si="171"/>
        <v>0</v>
      </c>
      <c r="I761" s="161">
        <f t="shared" si="171"/>
        <v>0</v>
      </c>
    </row>
    <row r="762" spans="1:9" s="162" customFormat="1">
      <c r="A762" s="182"/>
      <c r="B762" s="163" t="s">
        <v>197</v>
      </c>
      <c r="C762" s="161">
        <f t="shared" si="170"/>
        <v>4194.579999999999</v>
      </c>
      <c r="D762" s="161">
        <f t="shared" si="171"/>
        <v>372.08</v>
      </c>
      <c r="E762" s="161">
        <f t="shared" si="171"/>
        <v>3822.4999999999991</v>
      </c>
      <c r="F762" s="161">
        <f t="shared" si="171"/>
        <v>0</v>
      </c>
      <c r="G762" s="161">
        <f t="shared" si="171"/>
        <v>0</v>
      </c>
      <c r="H762" s="161">
        <f t="shared" si="171"/>
        <v>0</v>
      </c>
      <c r="I762" s="161">
        <f t="shared" si="171"/>
        <v>0</v>
      </c>
    </row>
    <row r="763" spans="1:9" s="355" customFormat="1">
      <c r="A763" s="378" t="s">
        <v>72</v>
      </c>
      <c r="B763" s="426" t="s">
        <v>196</v>
      </c>
      <c r="C763" s="353">
        <f t="shared" si="170"/>
        <v>77</v>
      </c>
      <c r="D763" s="353">
        <v>77</v>
      </c>
      <c r="E763" s="356">
        <v>0</v>
      </c>
      <c r="F763" s="353">
        <v>0</v>
      </c>
      <c r="G763" s="353">
        <v>0</v>
      </c>
      <c r="H763" s="353">
        <v>0</v>
      </c>
      <c r="I763" s="353">
        <v>0</v>
      </c>
    </row>
    <row r="764" spans="1:9" s="126" customFormat="1">
      <c r="A764" s="136"/>
      <c r="B764" s="107" t="s">
        <v>197</v>
      </c>
      <c r="C764" s="104">
        <f t="shared" si="170"/>
        <v>77</v>
      </c>
      <c r="D764" s="104">
        <v>77</v>
      </c>
      <c r="E764" s="87">
        <v>0</v>
      </c>
      <c r="F764" s="104">
        <v>0</v>
      </c>
      <c r="G764" s="104">
        <v>0</v>
      </c>
      <c r="H764" s="104">
        <v>0</v>
      </c>
      <c r="I764" s="104">
        <v>0</v>
      </c>
    </row>
    <row r="765" spans="1:9" s="126" customFormat="1">
      <c r="A765" s="494" t="s">
        <v>580</v>
      </c>
      <c r="B765" s="109" t="s">
        <v>196</v>
      </c>
      <c r="C765" s="104">
        <f t="shared" ref="C765:C770" si="172">D765+E765+F765+G765+H765+I765</f>
        <v>68</v>
      </c>
      <c r="D765" s="104">
        <v>0</v>
      </c>
      <c r="E765" s="87">
        <v>68</v>
      </c>
      <c r="F765" s="104">
        <v>0</v>
      </c>
      <c r="G765" s="104">
        <v>0</v>
      </c>
      <c r="H765" s="104">
        <v>0</v>
      </c>
      <c r="I765" s="104">
        <v>0</v>
      </c>
    </row>
    <row r="766" spans="1:9" s="126" customFormat="1">
      <c r="A766" s="136"/>
      <c r="B766" s="107" t="s">
        <v>197</v>
      </c>
      <c r="C766" s="104">
        <f t="shared" si="172"/>
        <v>68</v>
      </c>
      <c r="D766" s="104">
        <v>0</v>
      </c>
      <c r="E766" s="87">
        <v>68</v>
      </c>
      <c r="F766" s="104">
        <v>0</v>
      </c>
      <c r="G766" s="104">
        <v>0</v>
      </c>
      <c r="H766" s="104">
        <v>0</v>
      </c>
      <c r="I766" s="104">
        <v>0</v>
      </c>
    </row>
    <row r="767" spans="1:9" s="126" customFormat="1">
      <c r="A767" s="494" t="s">
        <v>581</v>
      </c>
      <c r="B767" s="109" t="s">
        <v>196</v>
      </c>
      <c r="C767" s="104">
        <f t="shared" si="172"/>
        <v>167</v>
      </c>
      <c r="D767" s="104">
        <v>0</v>
      </c>
      <c r="E767" s="87">
        <v>167</v>
      </c>
      <c r="F767" s="104">
        <v>0</v>
      </c>
      <c r="G767" s="104">
        <v>0</v>
      </c>
      <c r="H767" s="104">
        <v>0</v>
      </c>
      <c r="I767" s="104">
        <v>0</v>
      </c>
    </row>
    <row r="768" spans="1:9" s="126" customFormat="1">
      <c r="A768" s="136"/>
      <c r="B768" s="107" t="s">
        <v>197</v>
      </c>
      <c r="C768" s="104">
        <f t="shared" si="172"/>
        <v>167</v>
      </c>
      <c r="D768" s="104">
        <v>0</v>
      </c>
      <c r="E768" s="87">
        <v>167</v>
      </c>
      <c r="F768" s="104">
        <v>0</v>
      </c>
      <c r="G768" s="104">
        <v>0</v>
      </c>
      <c r="H768" s="104">
        <v>0</v>
      </c>
      <c r="I768" s="104">
        <v>0</v>
      </c>
    </row>
    <row r="769" spans="1:9" s="126" customFormat="1">
      <c r="A769" s="494" t="s">
        <v>582</v>
      </c>
      <c r="B769" s="109" t="s">
        <v>196</v>
      </c>
      <c r="C769" s="104">
        <f t="shared" si="172"/>
        <v>28</v>
      </c>
      <c r="D769" s="104">
        <v>0</v>
      </c>
      <c r="E769" s="87">
        <v>28</v>
      </c>
      <c r="F769" s="104">
        <v>0</v>
      </c>
      <c r="G769" s="104">
        <v>0</v>
      </c>
      <c r="H769" s="104">
        <v>0</v>
      </c>
      <c r="I769" s="104">
        <v>0</v>
      </c>
    </row>
    <row r="770" spans="1:9" s="126" customFormat="1">
      <c r="A770" s="136"/>
      <c r="B770" s="107" t="s">
        <v>197</v>
      </c>
      <c r="C770" s="104">
        <f t="shared" si="172"/>
        <v>28</v>
      </c>
      <c r="D770" s="104">
        <v>0</v>
      </c>
      <c r="E770" s="87">
        <v>28</v>
      </c>
      <c r="F770" s="104">
        <v>0</v>
      </c>
      <c r="G770" s="104">
        <v>0</v>
      </c>
      <c r="H770" s="104">
        <v>0</v>
      </c>
      <c r="I770" s="104">
        <v>0</v>
      </c>
    </row>
    <row r="771" spans="1:9" s="355" customFormat="1">
      <c r="A771" s="378" t="s">
        <v>73</v>
      </c>
      <c r="B771" s="426" t="s">
        <v>196</v>
      </c>
      <c r="C771" s="353">
        <f t="shared" si="170"/>
        <v>7</v>
      </c>
      <c r="D771" s="339">
        <v>7</v>
      </c>
      <c r="E771" s="356">
        <v>0</v>
      </c>
      <c r="F771" s="353">
        <v>0</v>
      </c>
      <c r="G771" s="353">
        <v>0</v>
      </c>
      <c r="H771" s="353">
        <v>0</v>
      </c>
      <c r="I771" s="353">
        <v>0</v>
      </c>
    </row>
    <row r="772" spans="1:9" s="126" customFormat="1">
      <c r="A772" s="136"/>
      <c r="B772" s="107" t="s">
        <v>197</v>
      </c>
      <c r="C772" s="104">
        <f t="shared" si="170"/>
        <v>7</v>
      </c>
      <c r="D772" s="104">
        <v>7</v>
      </c>
      <c r="E772" s="87">
        <v>0</v>
      </c>
      <c r="F772" s="104">
        <v>0</v>
      </c>
      <c r="G772" s="104">
        <v>0</v>
      </c>
      <c r="H772" s="104">
        <v>0</v>
      </c>
      <c r="I772" s="104">
        <v>0</v>
      </c>
    </row>
    <row r="773" spans="1:9" s="126" customFormat="1">
      <c r="A773" s="494" t="s">
        <v>583</v>
      </c>
      <c r="B773" s="109" t="s">
        <v>196</v>
      </c>
      <c r="C773" s="104">
        <f t="shared" si="170"/>
        <v>1400</v>
      </c>
      <c r="D773" s="104">
        <v>0</v>
      </c>
      <c r="E773" s="87">
        <v>1400</v>
      </c>
      <c r="F773" s="104">
        <v>0</v>
      </c>
      <c r="G773" s="104">
        <v>0</v>
      </c>
      <c r="H773" s="104">
        <v>0</v>
      </c>
      <c r="I773" s="104">
        <v>0</v>
      </c>
    </row>
    <row r="774" spans="1:9" s="126" customFormat="1">
      <c r="A774" s="136"/>
      <c r="B774" s="107" t="s">
        <v>197</v>
      </c>
      <c r="C774" s="104">
        <f>D774+E774+F774+G774+H774+I774</f>
        <v>1400</v>
      </c>
      <c r="D774" s="104">
        <v>0</v>
      </c>
      <c r="E774" s="87">
        <v>1400</v>
      </c>
      <c r="F774" s="104">
        <v>0</v>
      </c>
      <c r="G774" s="104">
        <v>0</v>
      </c>
      <c r="H774" s="104">
        <v>0</v>
      </c>
      <c r="I774" s="104">
        <v>0</v>
      </c>
    </row>
    <row r="775" spans="1:9" s="126" customFormat="1">
      <c r="A775" s="494" t="s">
        <v>584</v>
      </c>
      <c r="B775" s="109" t="s">
        <v>196</v>
      </c>
      <c r="C775" s="104">
        <f>D775+E775+F775+G775+H775+I775</f>
        <v>58</v>
      </c>
      <c r="D775" s="104">
        <v>0</v>
      </c>
      <c r="E775" s="87">
        <v>58</v>
      </c>
      <c r="F775" s="104">
        <v>0</v>
      </c>
      <c r="G775" s="104">
        <v>0</v>
      </c>
      <c r="H775" s="104">
        <v>0</v>
      </c>
      <c r="I775" s="104">
        <v>0</v>
      </c>
    </row>
    <row r="776" spans="1:9" s="126" customFormat="1">
      <c r="A776" s="136"/>
      <c r="B776" s="107" t="s">
        <v>197</v>
      </c>
      <c r="C776" s="104">
        <f>D776+E776+F776+G776+H776+I776</f>
        <v>58</v>
      </c>
      <c r="D776" s="104">
        <v>0</v>
      </c>
      <c r="E776" s="87">
        <v>58</v>
      </c>
      <c r="F776" s="104">
        <v>0</v>
      </c>
      <c r="G776" s="104">
        <v>0</v>
      </c>
      <c r="H776" s="104">
        <v>0</v>
      </c>
      <c r="I776" s="104">
        <v>0</v>
      </c>
    </row>
    <row r="777" spans="1:9" s="355" customFormat="1">
      <c r="A777" s="378" t="s">
        <v>74</v>
      </c>
      <c r="B777" s="426" t="s">
        <v>196</v>
      </c>
      <c r="C777" s="353">
        <f t="shared" si="170"/>
        <v>62.4</v>
      </c>
      <c r="D777" s="339">
        <v>62.4</v>
      </c>
      <c r="E777" s="356">
        <v>0</v>
      </c>
      <c r="F777" s="353">
        <v>0</v>
      </c>
      <c r="G777" s="353">
        <v>0</v>
      </c>
      <c r="H777" s="353">
        <v>0</v>
      </c>
      <c r="I777" s="353">
        <v>0</v>
      </c>
    </row>
    <row r="778" spans="1:9" s="126" customFormat="1">
      <c r="A778" s="136"/>
      <c r="B778" s="107" t="s">
        <v>197</v>
      </c>
      <c r="C778" s="104">
        <f t="shared" si="170"/>
        <v>62.4</v>
      </c>
      <c r="D778" s="104">
        <v>62.4</v>
      </c>
      <c r="E778" s="87">
        <v>0</v>
      </c>
      <c r="F778" s="104">
        <v>0</v>
      </c>
      <c r="G778" s="104">
        <v>0</v>
      </c>
      <c r="H778" s="104">
        <v>0</v>
      </c>
      <c r="I778" s="104">
        <v>0</v>
      </c>
    </row>
    <row r="779" spans="1:9" s="126" customFormat="1">
      <c r="A779" s="494" t="s">
        <v>585</v>
      </c>
      <c r="B779" s="109" t="s">
        <v>196</v>
      </c>
      <c r="C779" s="104">
        <f t="shared" si="170"/>
        <v>191</v>
      </c>
      <c r="D779" s="104">
        <v>0</v>
      </c>
      <c r="E779" s="87">
        <v>191</v>
      </c>
      <c r="F779" s="104">
        <v>0</v>
      </c>
      <c r="G779" s="104">
        <v>0</v>
      </c>
      <c r="H779" s="104">
        <v>0</v>
      </c>
      <c r="I779" s="104">
        <v>0</v>
      </c>
    </row>
    <row r="780" spans="1:9" s="126" customFormat="1">
      <c r="A780" s="136"/>
      <c r="B780" s="107" t="s">
        <v>197</v>
      </c>
      <c r="C780" s="104">
        <f t="shared" si="170"/>
        <v>191</v>
      </c>
      <c r="D780" s="104">
        <v>0</v>
      </c>
      <c r="E780" s="87">
        <v>191</v>
      </c>
      <c r="F780" s="104">
        <v>0</v>
      </c>
      <c r="G780" s="104">
        <v>0</v>
      </c>
      <c r="H780" s="104">
        <v>0</v>
      </c>
      <c r="I780" s="104">
        <v>0</v>
      </c>
    </row>
    <row r="781" spans="1:9" s="355" customFormat="1">
      <c r="A781" s="378" t="s">
        <v>76</v>
      </c>
      <c r="B781" s="426" t="s">
        <v>196</v>
      </c>
      <c r="C781" s="353">
        <f t="shared" si="170"/>
        <v>64.12</v>
      </c>
      <c r="D781" s="339">
        <v>64.12</v>
      </c>
      <c r="E781" s="356">
        <v>0</v>
      </c>
      <c r="F781" s="353">
        <v>0</v>
      </c>
      <c r="G781" s="353">
        <v>0</v>
      </c>
      <c r="H781" s="353">
        <v>0</v>
      </c>
      <c r="I781" s="353">
        <v>0</v>
      </c>
    </row>
    <row r="782" spans="1:9" s="126" customFormat="1">
      <c r="A782" s="136"/>
      <c r="B782" s="107" t="s">
        <v>197</v>
      </c>
      <c r="C782" s="104">
        <f t="shared" si="170"/>
        <v>64.12</v>
      </c>
      <c r="D782" s="104">
        <v>64.12</v>
      </c>
      <c r="E782" s="87">
        <v>0</v>
      </c>
      <c r="F782" s="104">
        <v>0</v>
      </c>
      <c r="G782" s="104">
        <v>0</v>
      </c>
      <c r="H782" s="104">
        <v>0</v>
      </c>
      <c r="I782" s="104">
        <v>0</v>
      </c>
    </row>
    <row r="783" spans="1:9" s="126" customFormat="1">
      <c r="A783" s="494" t="s">
        <v>291</v>
      </c>
      <c r="B783" s="109" t="s">
        <v>196</v>
      </c>
      <c r="C783" s="104">
        <f t="shared" si="170"/>
        <v>446.65</v>
      </c>
      <c r="D783" s="104">
        <v>0</v>
      </c>
      <c r="E783" s="87">
        <v>446.65</v>
      </c>
      <c r="F783" s="104">
        <v>0</v>
      </c>
      <c r="G783" s="104">
        <v>0</v>
      </c>
      <c r="H783" s="104">
        <v>0</v>
      </c>
      <c r="I783" s="104">
        <v>0</v>
      </c>
    </row>
    <row r="784" spans="1:9" s="126" customFormat="1">
      <c r="A784" s="136"/>
      <c r="B784" s="107" t="s">
        <v>197</v>
      </c>
      <c r="C784" s="104">
        <f t="shared" si="170"/>
        <v>446.65</v>
      </c>
      <c r="D784" s="104">
        <v>0</v>
      </c>
      <c r="E784" s="87">
        <v>446.65</v>
      </c>
      <c r="F784" s="104">
        <v>0</v>
      </c>
      <c r="G784" s="104">
        <v>0</v>
      </c>
      <c r="H784" s="104">
        <v>0</v>
      </c>
      <c r="I784" s="104">
        <v>0</v>
      </c>
    </row>
    <row r="785" spans="1:9" s="355" customFormat="1">
      <c r="A785" s="378" t="s">
        <v>77</v>
      </c>
      <c r="B785" s="426" t="s">
        <v>196</v>
      </c>
      <c r="C785" s="353">
        <f t="shared" si="170"/>
        <v>109</v>
      </c>
      <c r="D785" s="353">
        <v>109</v>
      </c>
      <c r="E785" s="356">
        <v>0</v>
      </c>
      <c r="F785" s="353">
        <v>0</v>
      </c>
      <c r="G785" s="353">
        <v>0</v>
      </c>
      <c r="H785" s="353">
        <v>0</v>
      </c>
      <c r="I785" s="353">
        <v>0</v>
      </c>
    </row>
    <row r="786" spans="1:9" s="126" customFormat="1">
      <c r="A786" s="136"/>
      <c r="B786" s="107" t="s">
        <v>197</v>
      </c>
      <c r="C786" s="104">
        <f t="shared" si="170"/>
        <v>109</v>
      </c>
      <c r="D786" s="104">
        <v>109</v>
      </c>
      <c r="E786" s="87">
        <v>0</v>
      </c>
      <c r="F786" s="104">
        <v>0</v>
      </c>
      <c r="G786" s="104">
        <v>0</v>
      </c>
      <c r="H786" s="104">
        <v>0</v>
      </c>
      <c r="I786" s="104">
        <v>0</v>
      </c>
    </row>
    <row r="787" spans="1:9" s="363" customFormat="1">
      <c r="A787" s="360" t="s">
        <v>397</v>
      </c>
      <c r="B787" s="427" t="s">
        <v>196</v>
      </c>
      <c r="C787" s="356">
        <f t="shared" ref="C787:C790" si="173">D787+E787+F787+G787+H787+I787</f>
        <v>30</v>
      </c>
      <c r="D787" s="356">
        <v>30</v>
      </c>
      <c r="E787" s="356">
        <v>0</v>
      </c>
      <c r="F787" s="356">
        <v>0</v>
      </c>
      <c r="G787" s="356">
        <v>0</v>
      </c>
      <c r="H787" s="356">
        <v>0</v>
      </c>
      <c r="I787" s="356">
        <v>0</v>
      </c>
    </row>
    <row r="788" spans="1:9" s="89" customFormat="1">
      <c r="A788" s="11"/>
      <c r="B788" s="29" t="s">
        <v>197</v>
      </c>
      <c r="C788" s="58">
        <f t="shared" si="173"/>
        <v>30</v>
      </c>
      <c r="D788" s="87">
        <v>30</v>
      </c>
      <c r="E788" s="58">
        <v>0</v>
      </c>
      <c r="F788" s="58">
        <v>0</v>
      </c>
      <c r="G788" s="58">
        <v>0</v>
      </c>
      <c r="H788" s="58">
        <v>0</v>
      </c>
      <c r="I788" s="58">
        <v>0</v>
      </c>
    </row>
    <row r="789" spans="1:9" s="363" customFormat="1">
      <c r="A789" s="360" t="s">
        <v>398</v>
      </c>
      <c r="B789" s="427" t="s">
        <v>196</v>
      </c>
      <c r="C789" s="356">
        <f t="shared" si="173"/>
        <v>22.56</v>
      </c>
      <c r="D789" s="356">
        <v>22.56</v>
      </c>
      <c r="E789" s="356">
        <v>0</v>
      </c>
      <c r="F789" s="356">
        <v>0</v>
      </c>
      <c r="G789" s="356">
        <v>0</v>
      </c>
      <c r="H789" s="356">
        <v>0</v>
      </c>
      <c r="I789" s="356">
        <v>0</v>
      </c>
    </row>
    <row r="790" spans="1:9" s="89" customFormat="1">
      <c r="A790" s="11"/>
      <c r="B790" s="29" t="s">
        <v>197</v>
      </c>
      <c r="C790" s="58">
        <f t="shared" si="173"/>
        <v>22.56</v>
      </c>
      <c r="D790" s="87">
        <v>22.56</v>
      </c>
      <c r="E790" s="58">
        <v>0</v>
      </c>
      <c r="F790" s="58">
        <v>0</v>
      </c>
      <c r="G790" s="58">
        <v>0</v>
      </c>
      <c r="H790" s="58">
        <v>0</v>
      </c>
      <c r="I790" s="58">
        <v>0</v>
      </c>
    </row>
    <row r="791" spans="1:9" s="89" customFormat="1">
      <c r="A791" s="494" t="s">
        <v>586</v>
      </c>
      <c r="B791" s="495" t="s">
        <v>196</v>
      </c>
      <c r="C791" s="521">
        <f t="shared" ref="C791:C822" si="174">D791+E791+F791+G791+H791+I791</f>
        <v>144</v>
      </c>
      <c r="D791" s="87">
        <v>0</v>
      </c>
      <c r="E791" s="58">
        <v>144</v>
      </c>
      <c r="F791" s="58">
        <v>0</v>
      </c>
      <c r="G791" s="58">
        <v>0</v>
      </c>
      <c r="H791" s="58">
        <v>0</v>
      </c>
      <c r="I791" s="58">
        <v>0</v>
      </c>
    </row>
    <row r="792" spans="1:9" s="89" customFormat="1">
      <c r="A792" s="496"/>
      <c r="B792" s="492" t="s">
        <v>197</v>
      </c>
      <c r="C792" s="521">
        <f t="shared" si="174"/>
        <v>144</v>
      </c>
      <c r="D792" s="87">
        <v>0</v>
      </c>
      <c r="E792" s="58">
        <v>144</v>
      </c>
      <c r="F792" s="58">
        <v>0</v>
      </c>
      <c r="G792" s="58">
        <v>0</v>
      </c>
      <c r="H792" s="58">
        <v>0</v>
      </c>
      <c r="I792" s="58">
        <v>0</v>
      </c>
    </row>
    <row r="793" spans="1:9" s="89" customFormat="1" ht="25.5">
      <c r="A793" s="460" t="s">
        <v>587</v>
      </c>
      <c r="B793" s="495" t="s">
        <v>196</v>
      </c>
      <c r="C793" s="521">
        <f t="shared" si="174"/>
        <v>281.31</v>
      </c>
      <c r="D793" s="87">
        <v>0</v>
      </c>
      <c r="E793" s="58">
        <v>281.31</v>
      </c>
      <c r="F793" s="58">
        <v>0</v>
      </c>
      <c r="G793" s="58">
        <v>0</v>
      </c>
      <c r="H793" s="58">
        <v>0</v>
      </c>
      <c r="I793" s="58">
        <v>0</v>
      </c>
    </row>
    <row r="794" spans="1:9" s="89" customFormat="1">
      <c r="A794" s="496"/>
      <c r="B794" s="492" t="s">
        <v>197</v>
      </c>
      <c r="C794" s="521">
        <f t="shared" si="174"/>
        <v>281.31</v>
      </c>
      <c r="D794" s="87">
        <v>0</v>
      </c>
      <c r="E794" s="58">
        <v>281.31</v>
      </c>
      <c r="F794" s="58">
        <v>0</v>
      </c>
      <c r="G794" s="58">
        <v>0</v>
      </c>
      <c r="H794" s="58">
        <v>0</v>
      </c>
      <c r="I794" s="58">
        <v>0</v>
      </c>
    </row>
    <row r="795" spans="1:9" s="89" customFormat="1">
      <c r="A795" s="494" t="s">
        <v>588</v>
      </c>
      <c r="B795" s="495" t="s">
        <v>196</v>
      </c>
      <c r="C795" s="521">
        <f t="shared" si="174"/>
        <v>186.6</v>
      </c>
      <c r="D795" s="87">
        <v>0</v>
      </c>
      <c r="E795" s="58">
        <v>186.6</v>
      </c>
      <c r="F795" s="58">
        <v>0</v>
      </c>
      <c r="G795" s="58">
        <v>0</v>
      </c>
      <c r="H795" s="58">
        <v>0</v>
      </c>
      <c r="I795" s="58">
        <v>0</v>
      </c>
    </row>
    <row r="796" spans="1:9" s="89" customFormat="1">
      <c r="A796" s="496"/>
      <c r="B796" s="492" t="s">
        <v>197</v>
      </c>
      <c r="C796" s="521">
        <f t="shared" si="174"/>
        <v>186.6</v>
      </c>
      <c r="D796" s="87">
        <v>0</v>
      </c>
      <c r="E796" s="58">
        <v>186.6</v>
      </c>
      <c r="F796" s="58">
        <v>0</v>
      </c>
      <c r="G796" s="58">
        <v>0</v>
      </c>
      <c r="H796" s="58">
        <v>0</v>
      </c>
      <c r="I796" s="58">
        <v>0</v>
      </c>
    </row>
    <row r="797" spans="1:9" s="89" customFormat="1">
      <c r="A797" s="494" t="s">
        <v>589</v>
      </c>
      <c r="B797" s="495" t="s">
        <v>196</v>
      </c>
      <c r="C797" s="521">
        <f t="shared" si="174"/>
        <v>301.64999999999998</v>
      </c>
      <c r="D797" s="87">
        <v>0</v>
      </c>
      <c r="E797" s="58">
        <v>301.64999999999998</v>
      </c>
      <c r="F797" s="58">
        <v>0</v>
      </c>
      <c r="G797" s="58">
        <v>0</v>
      </c>
      <c r="H797" s="58">
        <v>0</v>
      </c>
      <c r="I797" s="58">
        <v>0</v>
      </c>
    </row>
    <row r="798" spans="1:9" s="89" customFormat="1">
      <c r="A798" s="496"/>
      <c r="B798" s="492" t="s">
        <v>197</v>
      </c>
      <c r="C798" s="521">
        <f t="shared" si="174"/>
        <v>301.64999999999998</v>
      </c>
      <c r="D798" s="87">
        <v>0</v>
      </c>
      <c r="E798" s="58">
        <v>301.64999999999998</v>
      </c>
      <c r="F798" s="58">
        <v>0</v>
      </c>
      <c r="G798" s="58">
        <v>0</v>
      </c>
      <c r="H798" s="58">
        <v>0</v>
      </c>
      <c r="I798" s="58">
        <v>0</v>
      </c>
    </row>
    <row r="799" spans="1:9" s="89" customFormat="1">
      <c r="A799" s="494" t="s">
        <v>590</v>
      </c>
      <c r="B799" s="495" t="s">
        <v>196</v>
      </c>
      <c r="C799" s="521">
        <f t="shared" si="174"/>
        <v>10.82</v>
      </c>
      <c r="D799" s="87">
        <v>0</v>
      </c>
      <c r="E799" s="58">
        <v>10.82</v>
      </c>
      <c r="F799" s="58">
        <v>0</v>
      </c>
      <c r="G799" s="58">
        <v>0</v>
      </c>
      <c r="H799" s="58">
        <v>0</v>
      </c>
      <c r="I799" s="58">
        <v>0</v>
      </c>
    </row>
    <row r="800" spans="1:9" s="89" customFormat="1">
      <c r="A800" s="496"/>
      <c r="B800" s="492" t="s">
        <v>197</v>
      </c>
      <c r="C800" s="521">
        <f t="shared" si="174"/>
        <v>10.82</v>
      </c>
      <c r="D800" s="87">
        <v>0</v>
      </c>
      <c r="E800" s="58">
        <v>10.82</v>
      </c>
      <c r="F800" s="58">
        <v>0</v>
      </c>
      <c r="G800" s="58">
        <v>0</v>
      </c>
      <c r="H800" s="58">
        <v>0</v>
      </c>
      <c r="I800" s="58">
        <v>0</v>
      </c>
    </row>
    <row r="801" spans="1:9" s="89" customFormat="1">
      <c r="A801" s="494" t="s">
        <v>591</v>
      </c>
      <c r="B801" s="495" t="s">
        <v>196</v>
      </c>
      <c r="C801" s="521">
        <f t="shared" si="174"/>
        <v>230</v>
      </c>
      <c r="D801" s="87">
        <v>0</v>
      </c>
      <c r="E801" s="58">
        <v>230</v>
      </c>
      <c r="F801" s="58">
        <v>0</v>
      </c>
      <c r="G801" s="58">
        <v>0</v>
      </c>
      <c r="H801" s="58">
        <v>0</v>
      </c>
      <c r="I801" s="58">
        <v>0</v>
      </c>
    </row>
    <row r="802" spans="1:9" s="89" customFormat="1">
      <c r="A802" s="496"/>
      <c r="B802" s="492" t="s">
        <v>197</v>
      </c>
      <c r="C802" s="521">
        <f t="shared" si="174"/>
        <v>230</v>
      </c>
      <c r="D802" s="87">
        <v>0</v>
      </c>
      <c r="E802" s="58">
        <v>230</v>
      </c>
      <c r="F802" s="58">
        <v>0</v>
      </c>
      <c r="G802" s="58">
        <v>0</v>
      </c>
      <c r="H802" s="58">
        <v>0</v>
      </c>
      <c r="I802" s="58">
        <v>0</v>
      </c>
    </row>
    <row r="803" spans="1:9" s="89" customFormat="1">
      <c r="A803" s="494" t="s">
        <v>592</v>
      </c>
      <c r="B803" s="495" t="s">
        <v>196</v>
      </c>
      <c r="C803" s="521">
        <f t="shared" si="174"/>
        <v>46</v>
      </c>
      <c r="D803" s="87">
        <v>0</v>
      </c>
      <c r="E803" s="58">
        <v>46</v>
      </c>
      <c r="F803" s="58">
        <v>0</v>
      </c>
      <c r="G803" s="58">
        <v>0</v>
      </c>
      <c r="H803" s="58">
        <v>0</v>
      </c>
      <c r="I803" s="58">
        <v>0</v>
      </c>
    </row>
    <row r="804" spans="1:9" s="89" customFormat="1">
      <c r="A804" s="496"/>
      <c r="B804" s="492" t="s">
        <v>197</v>
      </c>
      <c r="C804" s="521">
        <f t="shared" si="174"/>
        <v>46</v>
      </c>
      <c r="D804" s="87">
        <v>0</v>
      </c>
      <c r="E804" s="58">
        <v>46</v>
      </c>
      <c r="F804" s="58">
        <v>0</v>
      </c>
      <c r="G804" s="58">
        <v>0</v>
      </c>
      <c r="H804" s="58">
        <v>0</v>
      </c>
      <c r="I804" s="58">
        <v>0</v>
      </c>
    </row>
    <row r="805" spans="1:9" s="89" customFormat="1">
      <c r="A805" s="494" t="s">
        <v>75</v>
      </c>
      <c r="B805" s="495" t="s">
        <v>196</v>
      </c>
      <c r="C805" s="521">
        <f t="shared" si="174"/>
        <v>70.37</v>
      </c>
      <c r="D805" s="87">
        <v>0</v>
      </c>
      <c r="E805" s="58">
        <v>70.37</v>
      </c>
      <c r="F805" s="58">
        <v>0</v>
      </c>
      <c r="G805" s="58">
        <v>0</v>
      </c>
      <c r="H805" s="58">
        <v>0</v>
      </c>
      <c r="I805" s="58">
        <v>0</v>
      </c>
    </row>
    <row r="806" spans="1:9" s="89" customFormat="1">
      <c r="A806" s="496"/>
      <c r="B806" s="492" t="s">
        <v>197</v>
      </c>
      <c r="C806" s="521">
        <f t="shared" si="174"/>
        <v>70.37</v>
      </c>
      <c r="D806" s="87">
        <v>0</v>
      </c>
      <c r="E806" s="58">
        <v>70.37</v>
      </c>
      <c r="F806" s="58">
        <v>0</v>
      </c>
      <c r="G806" s="58">
        <v>0</v>
      </c>
      <c r="H806" s="58">
        <v>0</v>
      </c>
      <c r="I806" s="58">
        <v>0</v>
      </c>
    </row>
    <row r="807" spans="1:9" s="89" customFormat="1">
      <c r="A807" s="494" t="s">
        <v>593</v>
      </c>
      <c r="B807" s="495" t="s">
        <v>196</v>
      </c>
      <c r="C807" s="521">
        <f t="shared" si="174"/>
        <v>9.1</v>
      </c>
      <c r="D807" s="87">
        <v>0</v>
      </c>
      <c r="E807" s="58">
        <v>9.1</v>
      </c>
      <c r="F807" s="58">
        <v>0</v>
      </c>
      <c r="G807" s="58">
        <v>0</v>
      </c>
      <c r="H807" s="58">
        <v>0</v>
      </c>
      <c r="I807" s="58">
        <v>0</v>
      </c>
    </row>
    <row r="808" spans="1:9" s="89" customFormat="1">
      <c r="A808" s="496"/>
      <c r="B808" s="492" t="s">
        <v>197</v>
      </c>
      <c r="C808" s="521">
        <f t="shared" si="174"/>
        <v>9.1</v>
      </c>
      <c r="D808" s="87">
        <v>0</v>
      </c>
      <c r="E808" s="58">
        <v>9.1</v>
      </c>
      <c r="F808" s="58">
        <v>0</v>
      </c>
      <c r="G808" s="58">
        <v>0</v>
      </c>
      <c r="H808" s="58">
        <v>0</v>
      </c>
      <c r="I808" s="58">
        <v>0</v>
      </c>
    </row>
    <row r="809" spans="1:9" s="89" customFormat="1">
      <c r="A809" s="494" t="s">
        <v>594</v>
      </c>
      <c r="B809" s="495" t="s">
        <v>196</v>
      </c>
      <c r="C809" s="521">
        <f t="shared" si="174"/>
        <v>4.5999999999999996</v>
      </c>
      <c r="D809" s="87">
        <v>0</v>
      </c>
      <c r="E809" s="58">
        <v>4.5999999999999996</v>
      </c>
      <c r="F809" s="58">
        <v>0</v>
      </c>
      <c r="G809" s="58">
        <v>0</v>
      </c>
      <c r="H809" s="58">
        <v>0</v>
      </c>
      <c r="I809" s="58">
        <v>0</v>
      </c>
    </row>
    <row r="810" spans="1:9" s="89" customFormat="1">
      <c r="A810" s="496"/>
      <c r="B810" s="492" t="s">
        <v>197</v>
      </c>
      <c r="C810" s="521">
        <f t="shared" si="174"/>
        <v>4.5999999999999996</v>
      </c>
      <c r="D810" s="87">
        <v>0</v>
      </c>
      <c r="E810" s="58">
        <v>4.5999999999999996</v>
      </c>
      <c r="F810" s="58">
        <v>0</v>
      </c>
      <c r="G810" s="58">
        <v>0</v>
      </c>
      <c r="H810" s="58">
        <v>0</v>
      </c>
      <c r="I810" s="58">
        <v>0</v>
      </c>
    </row>
    <row r="811" spans="1:9" s="89" customFormat="1">
      <c r="A811" s="494" t="s">
        <v>595</v>
      </c>
      <c r="B811" s="495" t="s">
        <v>196</v>
      </c>
      <c r="C811" s="521">
        <f t="shared" si="174"/>
        <v>4.49</v>
      </c>
      <c r="D811" s="87">
        <v>0</v>
      </c>
      <c r="E811" s="58">
        <v>4.49</v>
      </c>
      <c r="F811" s="58">
        <v>0</v>
      </c>
      <c r="G811" s="58">
        <v>0</v>
      </c>
      <c r="H811" s="58">
        <v>0</v>
      </c>
      <c r="I811" s="58">
        <v>0</v>
      </c>
    </row>
    <row r="812" spans="1:9" s="89" customFormat="1">
      <c r="A812" s="496"/>
      <c r="B812" s="492" t="s">
        <v>197</v>
      </c>
      <c r="C812" s="521">
        <f t="shared" si="174"/>
        <v>4.49</v>
      </c>
      <c r="D812" s="87">
        <v>0</v>
      </c>
      <c r="E812" s="58">
        <v>4.49</v>
      </c>
      <c r="F812" s="58">
        <v>0</v>
      </c>
      <c r="G812" s="58">
        <v>0</v>
      </c>
      <c r="H812" s="58">
        <v>0</v>
      </c>
      <c r="I812" s="58">
        <v>0</v>
      </c>
    </row>
    <row r="813" spans="1:9" s="89" customFormat="1">
      <c r="A813" s="494" t="s">
        <v>596</v>
      </c>
      <c r="B813" s="495" t="s">
        <v>196</v>
      </c>
      <c r="C813" s="521">
        <f t="shared" si="174"/>
        <v>5.92</v>
      </c>
      <c r="D813" s="87">
        <v>0</v>
      </c>
      <c r="E813" s="58">
        <v>5.92</v>
      </c>
      <c r="F813" s="58">
        <v>0</v>
      </c>
      <c r="G813" s="58">
        <v>0</v>
      </c>
      <c r="H813" s="58">
        <v>0</v>
      </c>
      <c r="I813" s="58">
        <v>0</v>
      </c>
    </row>
    <row r="814" spans="1:9" s="89" customFormat="1">
      <c r="A814" s="496"/>
      <c r="B814" s="492" t="s">
        <v>197</v>
      </c>
      <c r="C814" s="521">
        <f t="shared" si="174"/>
        <v>5.92</v>
      </c>
      <c r="D814" s="87">
        <v>0</v>
      </c>
      <c r="E814" s="58">
        <v>5.92</v>
      </c>
      <c r="F814" s="58">
        <v>0</v>
      </c>
      <c r="G814" s="58">
        <v>0</v>
      </c>
      <c r="H814" s="58">
        <v>0</v>
      </c>
      <c r="I814" s="58">
        <v>0</v>
      </c>
    </row>
    <row r="815" spans="1:9" s="89" customFormat="1" ht="25.5">
      <c r="A815" s="460" t="s">
        <v>597</v>
      </c>
      <c r="B815" s="520" t="s">
        <v>196</v>
      </c>
      <c r="C815" s="521">
        <f t="shared" si="174"/>
        <v>5.81</v>
      </c>
      <c r="D815" s="522">
        <v>0</v>
      </c>
      <c r="E815" s="521">
        <v>5.81</v>
      </c>
      <c r="F815" s="521">
        <v>0</v>
      </c>
      <c r="G815" s="521">
        <v>0</v>
      </c>
      <c r="H815" s="521">
        <v>0</v>
      </c>
      <c r="I815" s="521">
        <v>0</v>
      </c>
    </row>
    <row r="816" spans="1:9" s="89" customFormat="1">
      <c r="A816" s="496"/>
      <c r="B816" s="492" t="s">
        <v>197</v>
      </c>
      <c r="C816" s="58">
        <f t="shared" si="174"/>
        <v>5.81</v>
      </c>
      <c r="D816" s="87">
        <v>0</v>
      </c>
      <c r="E816" s="58">
        <v>5.81</v>
      </c>
      <c r="F816" s="58">
        <v>0</v>
      </c>
      <c r="G816" s="58">
        <v>0</v>
      </c>
      <c r="H816" s="58">
        <v>0</v>
      </c>
      <c r="I816" s="58">
        <v>0</v>
      </c>
    </row>
    <row r="817" spans="1:9" s="89" customFormat="1">
      <c r="A817" s="494" t="s">
        <v>598</v>
      </c>
      <c r="B817" s="495" t="s">
        <v>196</v>
      </c>
      <c r="C817" s="58">
        <f t="shared" si="174"/>
        <v>4.5999999999999996</v>
      </c>
      <c r="D817" s="87">
        <v>0</v>
      </c>
      <c r="E817" s="58">
        <v>4.5999999999999996</v>
      </c>
      <c r="F817" s="58">
        <v>0</v>
      </c>
      <c r="G817" s="58">
        <v>0</v>
      </c>
      <c r="H817" s="58">
        <v>0</v>
      </c>
      <c r="I817" s="58">
        <v>0</v>
      </c>
    </row>
    <row r="818" spans="1:9" s="89" customFormat="1">
      <c r="A818" s="496"/>
      <c r="B818" s="492" t="s">
        <v>197</v>
      </c>
      <c r="C818" s="58">
        <f t="shared" si="174"/>
        <v>4.5999999999999996</v>
      </c>
      <c r="D818" s="87">
        <v>0</v>
      </c>
      <c r="E818" s="58">
        <v>4.5999999999999996</v>
      </c>
      <c r="F818" s="58">
        <v>0</v>
      </c>
      <c r="G818" s="58">
        <v>0</v>
      </c>
      <c r="H818" s="58">
        <v>0</v>
      </c>
      <c r="I818" s="58">
        <v>0</v>
      </c>
    </row>
    <row r="819" spans="1:9" s="89" customFormat="1">
      <c r="A819" s="494" t="s">
        <v>599</v>
      </c>
      <c r="B819" s="495" t="s">
        <v>196</v>
      </c>
      <c r="C819" s="58">
        <f t="shared" si="174"/>
        <v>4.63</v>
      </c>
      <c r="D819" s="87">
        <v>0</v>
      </c>
      <c r="E819" s="58">
        <v>4.63</v>
      </c>
      <c r="F819" s="58">
        <v>0</v>
      </c>
      <c r="G819" s="58">
        <v>0</v>
      </c>
      <c r="H819" s="58">
        <v>0</v>
      </c>
      <c r="I819" s="58">
        <v>0</v>
      </c>
    </row>
    <row r="820" spans="1:9" s="89" customFormat="1">
      <c r="A820" s="496"/>
      <c r="B820" s="492" t="s">
        <v>197</v>
      </c>
      <c r="C820" s="58">
        <f t="shared" si="174"/>
        <v>4.63</v>
      </c>
      <c r="D820" s="87">
        <v>0</v>
      </c>
      <c r="E820" s="58">
        <v>4.63</v>
      </c>
      <c r="F820" s="58">
        <v>0</v>
      </c>
      <c r="G820" s="58">
        <v>0</v>
      </c>
      <c r="H820" s="58">
        <v>0</v>
      </c>
      <c r="I820" s="58">
        <v>0</v>
      </c>
    </row>
    <row r="821" spans="1:9" s="89" customFormat="1">
      <c r="A821" s="494" t="s">
        <v>600</v>
      </c>
      <c r="B821" s="495" t="s">
        <v>196</v>
      </c>
      <c r="C821" s="58">
        <f t="shared" si="174"/>
        <v>2.87</v>
      </c>
      <c r="D821" s="87">
        <v>0</v>
      </c>
      <c r="E821" s="58">
        <v>2.87</v>
      </c>
      <c r="F821" s="58">
        <v>0</v>
      </c>
      <c r="G821" s="58">
        <v>0</v>
      </c>
      <c r="H821" s="58">
        <v>0</v>
      </c>
      <c r="I821" s="58">
        <v>0</v>
      </c>
    </row>
    <row r="822" spans="1:9" s="89" customFormat="1">
      <c r="A822" s="496"/>
      <c r="B822" s="492" t="s">
        <v>197</v>
      </c>
      <c r="C822" s="58">
        <f t="shared" si="174"/>
        <v>2.87</v>
      </c>
      <c r="D822" s="87">
        <v>0</v>
      </c>
      <c r="E822" s="58">
        <v>2.87</v>
      </c>
      <c r="F822" s="58">
        <v>0</v>
      </c>
      <c r="G822" s="58">
        <v>0</v>
      </c>
      <c r="H822" s="58">
        <v>0</v>
      </c>
      <c r="I822" s="58">
        <v>0</v>
      </c>
    </row>
    <row r="823" spans="1:9" s="89" customFormat="1">
      <c r="A823" s="494" t="s">
        <v>601</v>
      </c>
      <c r="B823" s="495" t="s">
        <v>196</v>
      </c>
      <c r="C823" s="58">
        <f t="shared" ref="C823:C840" si="175">D823+E823+F823+G823+H823+I823</f>
        <v>2.96</v>
      </c>
      <c r="D823" s="87">
        <v>0</v>
      </c>
      <c r="E823" s="58">
        <v>2.96</v>
      </c>
      <c r="F823" s="58">
        <v>0</v>
      </c>
      <c r="G823" s="58">
        <v>0</v>
      </c>
      <c r="H823" s="58">
        <v>0</v>
      </c>
      <c r="I823" s="58">
        <v>0</v>
      </c>
    </row>
    <row r="824" spans="1:9" s="89" customFormat="1">
      <c r="A824" s="496"/>
      <c r="B824" s="492" t="s">
        <v>197</v>
      </c>
      <c r="C824" s="58">
        <f t="shared" si="175"/>
        <v>2.96</v>
      </c>
      <c r="D824" s="87">
        <v>0</v>
      </c>
      <c r="E824" s="58">
        <v>2.96</v>
      </c>
      <c r="F824" s="58">
        <v>0</v>
      </c>
      <c r="G824" s="58">
        <v>0</v>
      </c>
      <c r="H824" s="58">
        <v>0</v>
      </c>
      <c r="I824" s="58">
        <v>0</v>
      </c>
    </row>
    <row r="825" spans="1:9" s="89" customFormat="1">
      <c r="A825" s="494" t="s">
        <v>602</v>
      </c>
      <c r="B825" s="495" t="s">
        <v>196</v>
      </c>
      <c r="C825" s="58">
        <f t="shared" si="175"/>
        <v>2.97</v>
      </c>
      <c r="D825" s="87">
        <v>0</v>
      </c>
      <c r="E825" s="58">
        <v>2.97</v>
      </c>
      <c r="F825" s="58">
        <v>0</v>
      </c>
      <c r="G825" s="58">
        <v>0</v>
      </c>
      <c r="H825" s="58">
        <v>0</v>
      </c>
      <c r="I825" s="58">
        <v>0</v>
      </c>
    </row>
    <row r="826" spans="1:9" s="89" customFormat="1">
      <c r="A826" s="496"/>
      <c r="B826" s="492" t="s">
        <v>197</v>
      </c>
      <c r="C826" s="58">
        <f t="shared" si="175"/>
        <v>2.97</v>
      </c>
      <c r="D826" s="87">
        <v>0</v>
      </c>
      <c r="E826" s="58">
        <v>2.97</v>
      </c>
      <c r="F826" s="58">
        <v>0</v>
      </c>
      <c r="G826" s="58">
        <v>0</v>
      </c>
      <c r="H826" s="58">
        <v>0</v>
      </c>
      <c r="I826" s="58">
        <v>0</v>
      </c>
    </row>
    <row r="827" spans="1:9" s="89" customFormat="1">
      <c r="A827" s="494" t="s">
        <v>603</v>
      </c>
      <c r="B827" s="495" t="s">
        <v>196</v>
      </c>
      <c r="C827" s="58">
        <f t="shared" si="175"/>
        <v>4.18</v>
      </c>
      <c r="D827" s="87">
        <v>0</v>
      </c>
      <c r="E827" s="58">
        <v>4.18</v>
      </c>
      <c r="F827" s="58">
        <v>0</v>
      </c>
      <c r="G827" s="58">
        <v>0</v>
      </c>
      <c r="H827" s="58">
        <v>0</v>
      </c>
      <c r="I827" s="58">
        <v>0</v>
      </c>
    </row>
    <row r="828" spans="1:9" s="89" customFormat="1">
      <c r="A828" s="496"/>
      <c r="B828" s="492" t="s">
        <v>197</v>
      </c>
      <c r="C828" s="58">
        <f t="shared" si="175"/>
        <v>4.18</v>
      </c>
      <c r="D828" s="87">
        <v>0</v>
      </c>
      <c r="E828" s="58">
        <v>4.18</v>
      </c>
      <c r="F828" s="58">
        <v>0</v>
      </c>
      <c r="G828" s="58">
        <v>0</v>
      </c>
      <c r="H828" s="58">
        <v>0</v>
      </c>
      <c r="I828" s="58">
        <v>0</v>
      </c>
    </row>
    <row r="829" spans="1:9" s="89" customFormat="1">
      <c r="A829" s="494" t="s">
        <v>604</v>
      </c>
      <c r="B829" s="491" t="s">
        <v>196</v>
      </c>
      <c r="C829" s="58">
        <f t="shared" si="175"/>
        <v>2.97</v>
      </c>
      <c r="D829" s="87">
        <v>0</v>
      </c>
      <c r="E829" s="58">
        <v>2.97</v>
      </c>
      <c r="F829" s="58">
        <v>0</v>
      </c>
      <c r="G829" s="58">
        <v>0</v>
      </c>
      <c r="H829" s="58">
        <v>0</v>
      </c>
      <c r="I829" s="58">
        <v>0</v>
      </c>
    </row>
    <row r="830" spans="1:9" s="89" customFormat="1">
      <c r="A830" s="496"/>
      <c r="B830" s="492" t="s">
        <v>197</v>
      </c>
      <c r="C830" s="58">
        <f t="shared" si="175"/>
        <v>2.97</v>
      </c>
      <c r="D830" s="87">
        <v>0</v>
      </c>
      <c r="E830" s="58">
        <v>2.97</v>
      </c>
      <c r="F830" s="58">
        <v>0</v>
      </c>
      <c r="G830" s="58">
        <v>0</v>
      </c>
      <c r="H830" s="58">
        <v>0</v>
      </c>
      <c r="I830" s="58">
        <v>0</v>
      </c>
    </row>
    <row r="831" spans="1:9" s="89" customFormat="1">
      <c r="A831" s="494" t="s">
        <v>615</v>
      </c>
      <c r="B831" s="491" t="s">
        <v>196</v>
      </c>
      <c r="C831" s="58">
        <f t="shared" si="175"/>
        <v>76</v>
      </c>
      <c r="D831" s="58">
        <v>0</v>
      </c>
      <c r="E831" s="58">
        <v>76</v>
      </c>
      <c r="F831" s="58">
        <v>0</v>
      </c>
      <c r="G831" s="58">
        <v>0</v>
      </c>
      <c r="H831" s="58">
        <v>0</v>
      </c>
      <c r="I831" s="58">
        <v>0</v>
      </c>
    </row>
    <row r="832" spans="1:9" s="89" customFormat="1">
      <c r="A832" s="496"/>
      <c r="B832" s="492" t="s">
        <v>197</v>
      </c>
      <c r="C832" s="58">
        <f t="shared" si="175"/>
        <v>76</v>
      </c>
      <c r="D832" s="58">
        <v>0</v>
      </c>
      <c r="E832" s="58">
        <v>76</v>
      </c>
      <c r="F832" s="58">
        <v>0</v>
      </c>
      <c r="G832" s="58">
        <v>0</v>
      </c>
      <c r="H832" s="58">
        <v>0</v>
      </c>
      <c r="I832" s="58">
        <v>0</v>
      </c>
    </row>
    <row r="833" spans="1:9" s="89" customFormat="1">
      <c r="A833" s="494" t="s">
        <v>616</v>
      </c>
      <c r="B833" s="491" t="s">
        <v>196</v>
      </c>
      <c r="C833" s="58">
        <f t="shared" si="175"/>
        <v>14</v>
      </c>
      <c r="D833" s="58">
        <v>0</v>
      </c>
      <c r="E833" s="58">
        <v>14</v>
      </c>
      <c r="F833" s="58">
        <v>0</v>
      </c>
      <c r="G833" s="58">
        <v>0</v>
      </c>
      <c r="H833" s="58">
        <v>0</v>
      </c>
      <c r="I833" s="58">
        <v>0</v>
      </c>
    </row>
    <row r="834" spans="1:9" s="89" customFormat="1">
      <c r="A834" s="496"/>
      <c r="B834" s="492" t="s">
        <v>197</v>
      </c>
      <c r="C834" s="58">
        <f t="shared" si="175"/>
        <v>14</v>
      </c>
      <c r="D834" s="58">
        <v>0</v>
      </c>
      <c r="E834" s="58">
        <v>14</v>
      </c>
      <c r="F834" s="58">
        <v>0</v>
      </c>
      <c r="G834" s="58">
        <v>0</v>
      </c>
      <c r="H834" s="58">
        <v>0</v>
      </c>
      <c r="I834" s="58">
        <v>0</v>
      </c>
    </row>
    <row r="835" spans="1:9" s="89" customFormat="1">
      <c r="A835" s="494" t="s">
        <v>617</v>
      </c>
      <c r="B835" s="491" t="s">
        <v>196</v>
      </c>
      <c r="C835" s="58">
        <f t="shared" si="175"/>
        <v>5</v>
      </c>
      <c r="D835" s="58">
        <v>0</v>
      </c>
      <c r="E835" s="58">
        <v>5</v>
      </c>
      <c r="F835" s="58">
        <v>0</v>
      </c>
      <c r="G835" s="58">
        <v>0</v>
      </c>
      <c r="H835" s="58">
        <v>0</v>
      </c>
      <c r="I835" s="58">
        <v>0</v>
      </c>
    </row>
    <row r="836" spans="1:9" s="89" customFormat="1">
      <c r="A836" s="496"/>
      <c r="B836" s="492" t="s">
        <v>197</v>
      </c>
      <c r="C836" s="58">
        <f t="shared" si="175"/>
        <v>5</v>
      </c>
      <c r="D836" s="58">
        <v>0</v>
      </c>
      <c r="E836" s="58">
        <v>5</v>
      </c>
      <c r="F836" s="58">
        <v>0</v>
      </c>
      <c r="G836" s="58">
        <v>0</v>
      </c>
      <c r="H836" s="58">
        <v>0</v>
      </c>
      <c r="I836" s="58">
        <v>0</v>
      </c>
    </row>
    <row r="837" spans="1:9" s="89" customFormat="1">
      <c r="A837" s="494" t="s">
        <v>618</v>
      </c>
      <c r="B837" s="491" t="s">
        <v>196</v>
      </c>
      <c r="C837" s="58">
        <f t="shared" si="175"/>
        <v>6</v>
      </c>
      <c r="D837" s="58">
        <v>0</v>
      </c>
      <c r="E837" s="58">
        <v>6</v>
      </c>
      <c r="F837" s="58">
        <v>0</v>
      </c>
      <c r="G837" s="58">
        <v>0</v>
      </c>
      <c r="H837" s="58">
        <v>0</v>
      </c>
      <c r="I837" s="58">
        <v>0</v>
      </c>
    </row>
    <row r="838" spans="1:9" s="89" customFormat="1">
      <c r="A838" s="496"/>
      <c r="B838" s="492" t="s">
        <v>197</v>
      </c>
      <c r="C838" s="58">
        <f t="shared" si="175"/>
        <v>6</v>
      </c>
      <c r="D838" s="58">
        <v>0</v>
      </c>
      <c r="E838" s="58">
        <v>6</v>
      </c>
      <c r="F838" s="58">
        <v>0</v>
      </c>
      <c r="G838" s="58">
        <v>0</v>
      </c>
      <c r="H838" s="58">
        <v>0</v>
      </c>
      <c r="I838" s="58">
        <v>0</v>
      </c>
    </row>
    <row r="839" spans="1:9" s="89" customFormat="1">
      <c r="A839" s="494" t="s">
        <v>619</v>
      </c>
      <c r="B839" s="491" t="s">
        <v>196</v>
      </c>
      <c r="C839" s="58">
        <f t="shared" si="175"/>
        <v>37</v>
      </c>
      <c r="D839" s="58">
        <v>0</v>
      </c>
      <c r="E839" s="58">
        <v>37</v>
      </c>
      <c r="F839" s="58">
        <v>0</v>
      </c>
      <c r="G839" s="58">
        <v>0</v>
      </c>
      <c r="H839" s="58">
        <v>0</v>
      </c>
      <c r="I839" s="58">
        <v>0</v>
      </c>
    </row>
    <row r="840" spans="1:9" s="89" customFormat="1">
      <c r="A840" s="496"/>
      <c r="B840" s="492" t="s">
        <v>197</v>
      </c>
      <c r="C840" s="58">
        <f t="shared" si="175"/>
        <v>37</v>
      </c>
      <c r="D840" s="58">
        <v>0</v>
      </c>
      <c r="E840" s="58">
        <v>37</v>
      </c>
      <c r="F840" s="58">
        <v>0</v>
      </c>
      <c r="G840" s="58">
        <v>0</v>
      </c>
      <c r="H840" s="58">
        <v>0</v>
      </c>
      <c r="I840" s="58">
        <v>0</v>
      </c>
    </row>
    <row r="841" spans="1:9" s="210" customFormat="1" ht="25.5">
      <c r="A841" s="164" t="s">
        <v>78</v>
      </c>
      <c r="B841" s="165" t="s">
        <v>196</v>
      </c>
      <c r="C841" s="166">
        <f t="shared" ref="C841:C860" si="176">D841+E841+F841+G841+H841+I841</f>
        <v>369.9</v>
      </c>
      <c r="D841" s="166">
        <f t="shared" ref="D841:I842" si="177">D843+D845+D847+D849+D851+D853+D855+D857</f>
        <v>95.899999999999991</v>
      </c>
      <c r="E841" s="166">
        <f t="shared" si="177"/>
        <v>274</v>
      </c>
      <c r="F841" s="166">
        <f t="shared" si="177"/>
        <v>0</v>
      </c>
      <c r="G841" s="166">
        <f t="shared" si="177"/>
        <v>0</v>
      </c>
      <c r="H841" s="166">
        <f t="shared" si="177"/>
        <v>0</v>
      </c>
      <c r="I841" s="166">
        <f t="shared" si="177"/>
        <v>0</v>
      </c>
    </row>
    <row r="842" spans="1:9" s="210" customFormat="1">
      <c r="A842" s="167"/>
      <c r="B842" s="168" t="s">
        <v>197</v>
      </c>
      <c r="C842" s="166">
        <f t="shared" si="176"/>
        <v>369.9</v>
      </c>
      <c r="D842" s="166">
        <f t="shared" si="177"/>
        <v>95.899999999999991</v>
      </c>
      <c r="E842" s="166">
        <f t="shared" si="177"/>
        <v>274</v>
      </c>
      <c r="F842" s="166">
        <f t="shared" si="177"/>
        <v>0</v>
      </c>
      <c r="G842" s="166">
        <f t="shared" si="177"/>
        <v>0</v>
      </c>
      <c r="H842" s="166">
        <f t="shared" si="177"/>
        <v>0</v>
      </c>
      <c r="I842" s="166">
        <f t="shared" si="177"/>
        <v>0</v>
      </c>
    </row>
    <row r="843" spans="1:9" s="89" customFormat="1">
      <c r="A843" s="523" t="s">
        <v>636</v>
      </c>
      <c r="B843" s="491" t="s">
        <v>196</v>
      </c>
      <c r="C843" s="353">
        <f t="shared" si="176"/>
        <v>274</v>
      </c>
      <c r="D843" s="58">
        <v>0</v>
      </c>
      <c r="E843" s="58">
        <v>274</v>
      </c>
      <c r="F843" s="58">
        <v>0</v>
      </c>
      <c r="G843" s="58">
        <v>0</v>
      </c>
      <c r="H843" s="58">
        <v>0</v>
      </c>
      <c r="I843" s="58">
        <v>0</v>
      </c>
    </row>
    <row r="844" spans="1:9" s="89" customFormat="1">
      <c r="A844" s="496"/>
      <c r="B844" s="492" t="s">
        <v>197</v>
      </c>
      <c r="C844" s="353">
        <f t="shared" si="176"/>
        <v>274</v>
      </c>
      <c r="D844" s="58">
        <v>0</v>
      </c>
      <c r="E844" s="58">
        <v>274</v>
      </c>
      <c r="F844" s="58">
        <v>0</v>
      </c>
      <c r="G844" s="58">
        <v>0</v>
      </c>
      <c r="H844" s="58">
        <v>0</v>
      </c>
      <c r="I844" s="58">
        <v>0</v>
      </c>
    </row>
    <row r="845" spans="1:9" s="355" customFormat="1">
      <c r="A845" s="378" t="s">
        <v>79</v>
      </c>
      <c r="B845" s="426" t="s">
        <v>196</v>
      </c>
      <c r="C845" s="353">
        <f t="shared" si="176"/>
        <v>5.8</v>
      </c>
      <c r="D845" s="339">
        <v>5.8</v>
      </c>
      <c r="E845" s="356">
        <v>0</v>
      </c>
      <c r="F845" s="353">
        <v>0</v>
      </c>
      <c r="G845" s="353">
        <v>0</v>
      </c>
      <c r="H845" s="353">
        <v>0</v>
      </c>
      <c r="I845" s="353">
        <v>0</v>
      </c>
    </row>
    <row r="846" spans="1:9" s="126" customFormat="1">
      <c r="A846" s="129"/>
      <c r="B846" s="107" t="s">
        <v>197</v>
      </c>
      <c r="C846" s="104">
        <f t="shared" si="176"/>
        <v>5.8</v>
      </c>
      <c r="D846" s="104">
        <v>5.8</v>
      </c>
      <c r="E846" s="58">
        <v>0</v>
      </c>
      <c r="F846" s="104">
        <v>0</v>
      </c>
      <c r="G846" s="104">
        <v>0</v>
      </c>
      <c r="H846" s="104">
        <v>0</v>
      </c>
      <c r="I846" s="104">
        <v>0</v>
      </c>
    </row>
    <row r="847" spans="1:9" s="355" customFormat="1">
      <c r="A847" s="378" t="s">
        <v>345</v>
      </c>
      <c r="B847" s="426" t="s">
        <v>196</v>
      </c>
      <c r="C847" s="353">
        <f t="shared" si="176"/>
        <v>35.4</v>
      </c>
      <c r="D847" s="104">
        <v>35.4</v>
      </c>
      <c r="E847" s="356">
        <v>0</v>
      </c>
      <c r="F847" s="353">
        <v>0</v>
      </c>
      <c r="G847" s="353">
        <v>0</v>
      </c>
      <c r="H847" s="353">
        <v>0</v>
      </c>
      <c r="I847" s="353">
        <v>0</v>
      </c>
    </row>
    <row r="848" spans="1:9" s="126" customFormat="1">
      <c r="A848" s="129"/>
      <c r="B848" s="107" t="s">
        <v>197</v>
      </c>
      <c r="C848" s="104">
        <f t="shared" si="176"/>
        <v>35.4</v>
      </c>
      <c r="D848" s="104">
        <v>35.4</v>
      </c>
      <c r="E848" s="58">
        <v>0</v>
      </c>
      <c r="F848" s="104">
        <v>0</v>
      </c>
      <c r="G848" s="104">
        <v>0</v>
      </c>
      <c r="H848" s="104">
        <v>0</v>
      </c>
      <c r="I848" s="104">
        <v>0</v>
      </c>
    </row>
    <row r="849" spans="1:9" s="355" customFormat="1">
      <c r="A849" s="378" t="s">
        <v>80</v>
      </c>
      <c r="B849" s="426" t="s">
        <v>196</v>
      </c>
      <c r="C849" s="353">
        <f t="shared" si="176"/>
        <v>5.2</v>
      </c>
      <c r="D849" s="339">
        <v>5.2</v>
      </c>
      <c r="E849" s="356">
        <v>0</v>
      </c>
      <c r="F849" s="353">
        <v>0</v>
      </c>
      <c r="G849" s="353">
        <v>0</v>
      </c>
      <c r="H849" s="353">
        <v>0</v>
      </c>
      <c r="I849" s="353">
        <v>0</v>
      </c>
    </row>
    <row r="850" spans="1:9" s="126" customFormat="1">
      <c r="A850" s="129"/>
      <c r="B850" s="107" t="s">
        <v>197</v>
      </c>
      <c r="C850" s="104">
        <f t="shared" si="176"/>
        <v>5.2</v>
      </c>
      <c r="D850" s="104">
        <v>5.2</v>
      </c>
      <c r="E850" s="58">
        <v>0</v>
      </c>
      <c r="F850" s="104">
        <v>0</v>
      </c>
      <c r="G850" s="104">
        <v>0</v>
      </c>
      <c r="H850" s="104">
        <v>0</v>
      </c>
      <c r="I850" s="104">
        <v>0</v>
      </c>
    </row>
    <row r="851" spans="1:9" s="355" customFormat="1">
      <c r="A851" s="378" t="s">
        <v>81</v>
      </c>
      <c r="B851" s="426" t="s">
        <v>196</v>
      </c>
      <c r="C851" s="353">
        <f t="shared" si="176"/>
        <v>5.3</v>
      </c>
      <c r="D851" s="339">
        <v>5.3</v>
      </c>
      <c r="E851" s="356">
        <v>0</v>
      </c>
      <c r="F851" s="353">
        <v>0</v>
      </c>
      <c r="G851" s="353">
        <v>0</v>
      </c>
      <c r="H851" s="353">
        <v>0</v>
      </c>
      <c r="I851" s="353">
        <v>0</v>
      </c>
    </row>
    <row r="852" spans="1:9" s="126" customFormat="1">
      <c r="A852" s="129"/>
      <c r="B852" s="107" t="s">
        <v>197</v>
      </c>
      <c r="C852" s="104">
        <f t="shared" si="176"/>
        <v>5.3</v>
      </c>
      <c r="D852" s="104">
        <v>5.3</v>
      </c>
      <c r="E852" s="58">
        <v>0</v>
      </c>
      <c r="F852" s="104">
        <v>0</v>
      </c>
      <c r="G852" s="104">
        <v>0</v>
      </c>
      <c r="H852" s="104">
        <v>0</v>
      </c>
      <c r="I852" s="104">
        <v>0</v>
      </c>
    </row>
    <row r="853" spans="1:9" s="355" customFormat="1">
      <c r="A853" s="378" t="s">
        <v>339</v>
      </c>
      <c r="B853" s="426" t="s">
        <v>196</v>
      </c>
      <c r="C853" s="353">
        <f t="shared" si="176"/>
        <v>11</v>
      </c>
      <c r="D853" s="339">
        <v>11</v>
      </c>
      <c r="E853" s="356">
        <v>0</v>
      </c>
      <c r="F853" s="353">
        <v>0</v>
      </c>
      <c r="G853" s="353">
        <v>0</v>
      </c>
      <c r="H853" s="353">
        <v>0</v>
      </c>
      <c r="I853" s="353">
        <v>0</v>
      </c>
    </row>
    <row r="854" spans="1:9" s="126" customFormat="1">
      <c r="A854" s="129"/>
      <c r="B854" s="107" t="s">
        <v>197</v>
      </c>
      <c r="C854" s="104">
        <f t="shared" si="176"/>
        <v>11</v>
      </c>
      <c r="D854" s="104">
        <v>11</v>
      </c>
      <c r="E854" s="58">
        <v>0</v>
      </c>
      <c r="F854" s="104">
        <v>0</v>
      </c>
      <c r="G854" s="104">
        <v>0</v>
      </c>
      <c r="H854" s="104">
        <v>0</v>
      </c>
      <c r="I854" s="104">
        <v>0</v>
      </c>
    </row>
    <row r="855" spans="1:9" s="355" customFormat="1">
      <c r="A855" s="378" t="s">
        <v>451</v>
      </c>
      <c r="B855" s="426" t="s">
        <v>196</v>
      </c>
      <c r="C855" s="353">
        <f t="shared" si="176"/>
        <v>17</v>
      </c>
      <c r="D855" s="339">
        <v>17</v>
      </c>
      <c r="E855" s="356">
        <v>0</v>
      </c>
      <c r="F855" s="353">
        <v>0</v>
      </c>
      <c r="G855" s="353">
        <v>0</v>
      </c>
      <c r="H855" s="353">
        <v>0</v>
      </c>
      <c r="I855" s="353">
        <v>0</v>
      </c>
    </row>
    <row r="856" spans="1:9" s="126" customFormat="1">
      <c r="A856" s="129"/>
      <c r="B856" s="107" t="s">
        <v>197</v>
      </c>
      <c r="C856" s="104">
        <f t="shared" si="176"/>
        <v>17</v>
      </c>
      <c r="D856" s="104">
        <v>17</v>
      </c>
      <c r="E856" s="58">
        <v>0</v>
      </c>
      <c r="F856" s="104">
        <v>0</v>
      </c>
      <c r="G856" s="104">
        <v>0</v>
      </c>
      <c r="H856" s="104">
        <v>0</v>
      </c>
      <c r="I856" s="104">
        <v>0</v>
      </c>
    </row>
    <row r="857" spans="1:9" s="340" customFormat="1" ht="15.75">
      <c r="A857" s="435" t="s">
        <v>465</v>
      </c>
      <c r="B857" s="426" t="s">
        <v>196</v>
      </c>
      <c r="C857" s="339">
        <f t="shared" si="176"/>
        <v>16.2</v>
      </c>
      <c r="D857" s="339">
        <v>16.2</v>
      </c>
      <c r="E857" s="358">
        <v>0</v>
      </c>
      <c r="F857" s="339">
        <v>0</v>
      </c>
      <c r="G857" s="339">
        <v>0</v>
      </c>
      <c r="H857" s="339">
        <v>0</v>
      </c>
      <c r="I857" s="339">
        <v>0</v>
      </c>
    </row>
    <row r="858" spans="1:9" s="126" customFormat="1">
      <c r="A858" s="129"/>
      <c r="B858" s="107" t="s">
        <v>197</v>
      </c>
      <c r="C858" s="104">
        <f t="shared" si="176"/>
        <v>16.2</v>
      </c>
      <c r="D858" s="104">
        <v>16.2</v>
      </c>
      <c r="E858" s="58">
        <v>0</v>
      </c>
      <c r="F858" s="104">
        <v>0</v>
      </c>
      <c r="G858" s="104">
        <v>0</v>
      </c>
      <c r="H858" s="104">
        <v>0</v>
      </c>
      <c r="I858" s="104">
        <v>0</v>
      </c>
    </row>
    <row r="859" spans="1:9" s="162" customFormat="1">
      <c r="A859" s="192" t="s">
        <v>292</v>
      </c>
      <c r="B859" s="160" t="s">
        <v>196</v>
      </c>
      <c r="C859" s="161">
        <f t="shared" si="176"/>
        <v>426.05</v>
      </c>
      <c r="D859" s="161">
        <f t="shared" ref="D859:I860" si="178">D861+D863+D865+D867+D869+D871+D883+D885+D887+D889</f>
        <v>304.05</v>
      </c>
      <c r="E859" s="161">
        <f t="shared" si="178"/>
        <v>122</v>
      </c>
      <c r="F859" s="161">
        <f t="shared" si="178"/>
        <v>0</v>
      </c>
      <c r="G859" s="161">
        <f t="shared" si="178"/>
        <v>0</v>
      </c>
      <c r="H859" s="161">
        <f t="shared" si="178"/>
        <v>0</v>
      </c>
      <c r="I859" s="161">
        <f t="shared" si="178"/>
        <v>0</v>
      </c>
    </row>
    <row r="860" spans="1:9" s="162" customFormat="1">
      <c r="A860" s="182"/>
      <c r="B860" s="163" t="s">
        <v>197</v>
      </c>
      <c r="C860" s="161">
        <f t="shared" si="176"/>
        <v>426.05</v>
      </c>
      <c r="D860" s="161">
        <f t="shared" si="178"/>
        <v>304.05</v>
      </c>
      <c r="E860" s="161">
        <f t="shared" si="178"/>
        <v>122</v>
      </c>
      <c r="F860" s="161">
        <f t="shared" si="178"/>
        <v>0</v>
      </c>
      <c r="G860" s="161">
        <f t="shared" si="178"/>
        <v>0</v>
      </c>
      <c r="H860" s="161">
        <f t="shared" si="178"/>
        <v>0</v>
      </c>
      <c r="I860" s="161">
        <f t="shared" si="178"/>
        <v>0</v>
      </c>
    </row>
    <row r="861" spans="1:9" s="340" customFormat="1">
      <c r="A861" s="337" t="s">
        <v>129</v>
      </c>
      <c r="B861" s="357" t="s">
        <v>196</v>
      </c>
      <c r="C861" s="339">
        <f>C862</f>
        <v>13</v>
      </c>
      <c r="D861" s="339">
        <v>13</v>
      </c>
      <c r="E861" s="358">
        <v>0</v>
      </c>
      <c r="F861" s="339">
        <v>0</v>
      </c>
      <c r="G861" s="339">
        <v>0</v>
      </c>
      <c r="H861" s="339">
        <v>0</v>
      </c>
      <c r="I861" s="339">
        <v>0</v>
      </c>
    </row>
    <row r="862" spans="1:9" s="126" customFormat="1">
      <c r="A862" s="136"/>
      <c r="B862" s="107" t="s">
        <v>197</v>
      </c>
      <c r="C862" s="104">
        <f>D862+E862+F862+G862+H862+I862</f>
        <v>13</v>
      </c>
      <c r="D862" s="104">
        <v>13</v>
      </c>
      <c r="E862" s="87">
        <v>0</v>
      </c>
      <c r="F862" s="104">
        <v>0</v>
      </c>
      <c r="G862" s="104">
        <v>0</v>
      </c>
      <c r="H862" s="104">
        <v>0</v>
      </c>
      <c r="I862" s="104">
        <v>0</v>
      </c>
    </row>
    <row r="863" spans="1:9" s="340" customFormat="1">
      <c r="A863" s="337" t="s">
        <v>130</v>
      </c>
      <c r="B863" s="357" t="s">
        <v>196</v>
      </c>
      <c r="C863" s="339">
        <f>C864</f>
        <v>19</v>
      </c>
      <c r="D863" s="339">
        <v>19</v>
      </c>
      <c r="E863" s="358">
        <v>0</v>
      </c>
      <c r="F863" s="339">
        <v>0</v>
      </c>
      <c r="G863" s="339">
        <v>0</v>
      </c>
      <c r="H863" s="339">
        <v>0</v>
      </c>
      <c r="I863" s="339">
        <v>0</v>
      </c>
    </row>
    <row r="864" spans="1:9" s="126" customFormat="1">
      <c r="A864" s="136"/>
      <c r="B864" s="107" t="s">
        <v>197</v>
      </c>
      <c r="C864" s="104">
        <f>D864+E864+F864+G864+H864+I864</f>
        <v>19</v>
      </c>
      <c r="D864" s="104">
        <v>19</v>
      </c>
      <c r="E864" s="87">
        <v>0</v>
      </c>
      <c r="F864" s="104">
        <v>0</v>
      </c>
      <c r="G864" s="104">
        <v>0</v>
      </c>
      <c r="H864" s="104">
        <v>0</v>
      </c>
      <c r="I864" s="104">
        <v>0</v>
      </c>
    </row>
    <row r="865" spans="1:9" s="340" customFormat="1">
      <c r="A865" s="337" t="s">
        <v>131</v>
      </c>
      <c r="B865" s="357" t="s">
        <v>196</v>
      </c>
      <c r="C865" s="339">
        <f>C866</f>
        <v>35</v>
      </c>
      <c r="D865" s="339">
        <v>35</v>
      </c>
      <c r="E865" s="358">
        <v>0</v>
      </c>
      <c r="F865" s="339">
        <v>0</v>
      </c>
      <c r="G865" s="339">
        <v>0</v>
      </c>
      <c r="H865" s="339">
        <v>0</v>
      </c>
      <c r="I865" s="339">
        <v>0</v>
      </c>
    </row>
    <row r="866" spans="1:9" s="126" customFormat="1">
      <c r="A866" s="136"/>
      <c r="B866" s="107" t="s">
        <v>197</v>
      </c>
      <c r="C866" s="104">
        <f>D866+E866+F866+G866+H866+I866</f>
        <v>35</v>
      </c>
      <c r="D866" s="104">
        <v>35</v>
      </c>
      <c r="E866" s="87">
        <v>0</v>
      </c>
      <c r="F866" s="104">
        <v>0</v>
      </c>
      <c r="G866" s="104">
        <v>0</v>
      </c>
      <c r="H866" s="104">
        <v>0</v>
      </c>
      <c r="I866" s="104">
        <v>0</v>
      </c>
    </row>
    <row r="867" spans="1:9" s="340" customFormat="1">
      <c r="A867" s="337" t="s">
        <v>132</v>
      </c>
      <c r="B867" s="357" t="s">
        <v>196</v>
      </c>
      <c r="C867" s="339">
        <f>C868</f>
        <v>188</v>
      </c>
      <c r="D867" s="339">
        <v>188</v>
      </c>
      <c r="E867" s="358">
        <v>0</v>
      </c>
      <c r="F867" s="339">
        <v>0</v>
      </c>
      <c r="G867" s="339">
        <v>0</v>
      </c>
      <c r="H867" s="339">
        <v>0</v>
      </c>
      <c r="I867" s="339">
        <v>0</v>
      </c>
    </row>
    <row r="868" spans="1:9" s="126" customFormat="1">
      <c r="A868" s="136"/>
      <c r="B868" s="107" t="s">
        <v>197</v>
      </c>
      <c r="C868" s="104">
        <f>D868+E868+F868+G868+H868+I868</f>
        <v>188</v>
      </c>
      <c r="D868" s="104">
        <v>188</v>
      </c>
      <c r="E868" s="87">
        <v>0</v>
      </c>
      <c r="F868" s="104">
        <v>0</v>
      </c>
      <c r="G868" s="104">
        <v>0</v>
      </c>
      <c r="H868" s="104">
        <v>0</v>
      </c>
      <c r="I868" s="104">
        <v>0</v>
      </c>
    </row>
    <row r="869" spans="1:9" s="340" customFormat="1">
      <c r="A869" s="337" t="s">
        <v>133</v>
      </c>
      <c r="B869" s="357" t="s">
        <v>196</v>
      </c>
      <c r="C869" s="339">
        <f>C870</f>
        <v>19.5</v>
      </c>
      <c r="D869" s="339">
        <v>19.5</v>
      </c>
      <c r="E869" s="358">
        <v>0</v>
      </c>
      <c r="F869" s="339">
        <v>0</v>
      </c>
      <c r="G869" s="339">
        <v>0</v>
      </c>
      <c r="H869" s="339">
        <v>0</v>
      </c>
      <c r="I869" s="339">
        <v>0</v>
      </c>
    </row>
    <row r="870" spans="1:9" s="126" customFormat="1">
      <c r="A870" s="136"/>
      <c r="B870" s="107" t="s">
        <v>197</v>
      </c>
      <c r="C870" s="104">
        <f>D870+E870+F870+G870+H870+I870</f>
        <v>19.5</v>
      </c>
      <c r="D870" s="104">
        <v>19.5</v>
      </c>
      <c r="E870" s="87">
        <v>0</v>
      </c>
      <c r="F870" s="104">
        <v>0</v>
      </c>
      <c r="G870" s="104">
        <v>0</v>
      </c>
      <c r="H870" s="104">
        <v>0</v>
      </c>
      <c r="I870" s="104">
        <v>0</v>
      </c>
    </row>
    <row r="871" spans="1:9" s="340" customFormat="1">
      <c r="A871" s="337" t="s">
        <v>134</v>
      </c>
      <c r="B871" s="357" t="s">
        <v>196</v>
      </c>
      <c r="C871" s="339">
        <f>C872</f>
        <v>23</v>
      </c>
      <c r="D871" s="339">
        <v>23</v>
      </c>
      <c r="E871" s="358">
        <v>0</v>
      </c>
      <c r="F871" s="339">
        <v>0</v>
      </c>
      <c r="G871" s="339">
        <v>0</v>
      </c>
      <c r="H871" s="339">
        <v>0</v>
      </c>
      <c r="I871" s="339">
        <v>0</v>
      </c>
    </row>
    <row r="872" spans="1:9" s="126" customFormat="1">
      <c r="A872" s="136"/>
      <c r="B872" s="107" t="s">
        <v>197</v>
      </c>
      <c r="C872" s="104">
        <f>D872+E872+F872+G872+H872+I872</f>
        <v>23</v>
      </c>
      <c r="D872" s="104">
        <v>23</v>
      </c>
      <c r="E872" s="87">
        <v>0</v>
      </c>
      <c r="F872" s="104">
        <v>0</v>
      </c>
      <c r="G872" s="104">
        <v>0</v>
      </c>
      <c r="H872" s="104">
        <v>0</v>
      </c>
      <c r="I872" s="104">
        <v>0</v>
      </c>
    </row>
    <row r="873" spans="1:9" s="126" customFormat="1" hidden="1">
      <c r="A873" s="114"/>
      <c r="B873" s="103"/>
      <c r="C873" s="104"/>
      <c r="D873" s="104"/>
      <c r="E873" s="104"/>
      <c r="F873" s="104"/>
      <c r="G873" s="104"/>
      <c r="H873" s="104"/>
      <c r="I873" s="104"/>
    </row>
    <row r="874" spans="1:9" s="126" customFormat="1" hidden="1">
      <c r="A874" s="129"/>
      <c r="B874" s="107"/>
      <c r="C874" s="104"/>
      <c r="D874" s="104"/>
      <c r="E874" s="104"/>
      <c r="F874" s="104"/>
      <c r="G874" s="104"/>
      <c r="H874" s="104"/>
      <c r="I874" s="104"/>
    </row>
    <row r="875" spans="1:9" s="126" customFormat="1" hidden="1">
      <c r="A875" s="114"/>
      <c r="B875" s="103"/>
      <c r="C875" s="104"/>
      <c r="D875" s="104"/>
      <c r="E875" s="104"/>
      <c r="F875" s="104"/>
      <c r="G875" s="104"/>
      <c r="H875" s="104"/>
      <c r="I875" s="104"/>
    </row>
    <row r="876" spans="1:9" s="126" customFormat="1" hidden="1">
      <c r="A876" s="129"/>
      <c r="B876" s="107"/>
      <c r="C876" s="104"/>
      <c r="D876" s="104"/>
      <c r="E876" s="104"/>
      <c r="F876" s="104"/>
      <c r="G876" s="104"/>
      <c r="H876" s="104"/>
      <c r="I876" s="104"/>
    </row>
    <row r="877" spans="1:9" s="126" customFormat="1" hidden="1">
      <c r="A877" s="114"/>
      <c r="B877" s="103"/>
      <c r="C877" s="104"/>
      <c r="D877" s="104"/>
      <c r="E877" s="104"/>
      <c r="F877" s="104"/>
      <c r="G877" s="104"/>
      <c r="H877" s="104"/>
      <c r="I877" s="104"/>
    </row>
    <row r="878" spans="1:9" s="126" customFormat="1" hidden="1">
      <c r="A878" s="129"/>
      <c r="B878" s="107"/>
      <c r="C878" s="104"/>
      <c r="D878" s="104"/>
      <c r="E878" s="104"/>
      <c r="F878" s="104"/>
      <c r="G878" s="104"/>
      <c r="H878" s="104"/>
      <c r="I878" s="104"/>
    </row>
    <row r="879" spans="1:9" s="126" customFormat="1" hidden="1">
      <c r="A879" s="114"/>
      <c r="B879" s="103"/>
      <c r="C879" s="104"/>
      <c r="D879" s="104"/>
      <c r="E879" s="104"/>
      <c r="F879" s="104"/>
      <c r="G879" s="104"/>
      <c r="H879" s="104"/>
      <c r="I879" s="104"/>
    </row>
    <row r="880" spans="1:9" s="126" customFormat="1" hidden="1">
      <c r="A880" s="129"/>
      <c r="B880" s="107"/>
      <c r="C880" s="104"/>
      <c r="D880" s="104"/>
      <c r="E880" s="104"/>
      <c r="F880" s="104"/>
      <c r="G880" s="104"/>
      <c r="H880" s="104"/>
      <c r="I880" s="104"/>
    </row>
    <row r="881" spans="1:9" s="126" customFormat="1" hidden="1">
      <c r="A881" s="114"/>
      <c r="B881" s="103"/>
      <c r="C881" s="104"/>
      <c r="D881" s="104"/>
      <c r="E881" s="104"/>
      <c r="F881" s="104"/>
      <c r="G881" s="104"/>
      <c r="H881" s="104"/>
      <c r="I881" s="104"/>
    </row>
    <row r="882" spans="1:9" s="126" customFormat="1" hidden="1">
      <c r="A882" s="129"/>
      <c r="B882" s="107"/>
      <c r="C882" s="104"/>
      <c r="D882" s="104"/>
      <c r="E882" s="104"/>
      <c r="F882" s="104"/>
      <c r="G882" s="104"/>
      <c r="H882" s="104"/>
      <c r="I882" s="104"/>
    </row>
    <row r="883" spans="1:9" s="355" customFormat="1">
      <c r="A883" s="378" t="s">
        <v>444</v>
      </c>
      <c r="B883" s="352" t="s">
        <v>196</v>
      </c>
      <c r="C883" s="353">
        <f t="shared" ref="C883:C891" si="179">D883+E883+F883+G883+H883+I883</f>
        <v>6.55</v>
      </c>
      <c r="D883" s="339">
        <v>6.55</v>
      </c>
      <c r="E883" s="353">
        <v>0</v>
      </c>
      <c r="F883" s="353">
        <v>0</v>
      </c>
      <c r="G883" s="353">
        <v>0</v>
      </c>
      <c r="H883" s="353">
        <v>0</v>
      </c>
      <c r="I883" s="353">
        <v>0</v>
      </c>
    </row>
    <row r="884" spans="1:9" s="126" customFormat="1">
      <c r="A884" s="129"/>
      <c r="B884" s="107" t="s">
        <v>197</v>
      </c>
      <c r="C884" s="104">
        <f t="shared" si="179"/>
        <v>6.55</v>
      </c>
      <c r="D884" s="339">
        <v>6.55</v>
      </c>
      <c r="E884" s="104">
        <v>0</v>
      </c>
      <c r="F884" s="104">
        <v>0</v>
      </c>
      <c r="G884" s="104">
        <v>0</v>
      </c>
      <c r="H884" s="104">
        <v>0</v>
      </c>
      <c r="I884" s="104">
        <v>0</v>
      </c>
    </row>
    <row r="885" spans="1:9" s="126" customFormat="1">
      <c r="A885" s="523" t="s">
        <v>630</v>
      </c>
      <c r="B885" s="491" t="s">
        <v>196</v>
      </c>
      <c r="C885" s="104">
        <f t="shared" si="179"/>
        <v>8</v>
      </c>
      <c r="D885" s="104">
        <v>0</v>
      </c>
      <c r="E885" s="104">
        <v>8</v>
      </c>
      <c r="F885" s="104">
        <v>0</v>
      </c>
      <c r="G885" s="104">
        <v>0</v>
      </c>
      <c r="H885" s="104">
        <v>0</v>
      </c>
      <c r="I885" s="104">
        <v>0</v>
      </c>
    </row>
    <row r="886" spans="1:9" s="126" customFormat="1">
      <c r="A886" s="496"/>
      <c r="B886" s="492" t="s">
        <v>197</v>
      </c>
      <c r="C886" s="104">
        <f t="shared" si="179"/>
        <v>8</v>
      </c>
      <c r="D886" s="104">
        <v>0</v>
      </c>
      <c r="E886" s="104">
        <v>8</v>
      </c>
      <c r="F886" s="104">
        <v>0</v>
      </c>
      <c r="G886" s="104">
        <v>0</v>
      </c>
      <c r="H886" s="104">
        <v>0</v>
      </c>
      <c r="I886" s="104">
        <v>0</v>
      </c>
    </row>
    <row r="887" spans="1:9" s="126" customFormat="1">
      <c r="A887" s="523" t="s">
        <v>130</v>
      </c>
      <c r="B887" s="491" t="s">
        <v>196</v>
      </c>
      <c r="C887" s="104">
        <f t="shared" si="179"/>
        <v>41</v>
      </c>
      <c r="D887" s="104">
        <v>0</v>
      </c>
      <c r="E887" s="104">
        <v>41</v>
      </c>
      <c r="F887" s="104">
        <v>0</v>
      </c>
      <c r="G887" s="104">
        <v>0</v>
      </c>
      <c r="H887" s="104">
        <v>0</v>
      </c>
      <c r="I887" s="104">
        <v>0</v>
      </c>
    </row>
    <row r="888" spans="1:9" s="126" customFormat="1">
      <c r="A888" s="496"/>
      <c r="B888" s="492" t="s">
        <v>197</v>
      </c>
      <c r="C888" s="104">
        <f t="shared" si="179"/>
        <v>41</v>
      </c>
      <c r="D888" s="104">
        <v>0</v>
      </c>
      <c r="E888" s="104">
        <v>41</v>
      </c>
      <c r="F888" s="104">
        <v>0</v>
      </c>
      <c r="G888" s="104">
        <v>0</v>
      </c>
      <c r="H888" s="104">
        <v>0</v>
      </c>
      <c r="I888" s="104">
        <v>0</v>
      </c>
    </row>
    <row r="889" spans="1:9" s="126" customFormat="1">
      <c r="A889" s="523" t="s">
        <v>631</v>
      </c>
      <c r="B889" s="491" t="s">
        <v>196</v>
      </c>
      <c r="C889" s="104">
        <f t="shared" si="179"/>
        <v>73</v>
      </c>
      <c r="D889" s="104">
        <v>0</v>
      </c>
      <c r="E889" s="104">
        <v>73</v>
      </c>
      <c r="F889" s="104">
        <v>0</v>
      </c>
      <c r="G889" s="104">
        <v>0</v>
      </c>
      <c r="H889" s="104">
        <v>0</v>
      </c>
      <c r="I889" s="104">
        <v>0</v>
      </c>
    </row>
    <row r="890" spans="1:9" s="126" customFormat="1">
      <c r="A890" s="496"/>
      <c r="B890" s="492" t="s">
        <v>197</v>
      </c>
      <c r="C890" s="104">
        <f t="shared" si="179"/>
        <v>73</v>
      </c>
      <c r="D890" s="104">
        <v>0</v>
      </c>
      <c r="E890" s="104">
        <v>73</v>
      </c>
      <c r="F890" s="104">
        <v>0</v>
      </c>
      <c r="G890" s="104">
        <v>0</v>
      </c>
      <c r="H890" s="104">
        <v>0</v>
      </c>
      <c r="I890" s="104">
        <v>0</v>
      </c>
    </row>
    <row r="891" spans="1:9" s="162" customFormat="1">
      <c r="A891" s="192" t="s">
        <v>343</v>
      </c>
      <c r="B891" s="160" t="s">
        <v>196</v>
      </c>
      <c r="C891" s="161">
        <f t="shared" si="179"/>
        <v>344</v>
      </c>
      <c r="D891" s="161">
        <f t="shared" ref="D891:I892" si="180">D907+D909+D911+D913+D915+D917+D919+D921</f>
        <v>295</v>
      </c>
      <c r="E891" s="161">
        <f t="shared" si="180"/>
        <v>49</v>
      </c>
      <c r="F891" s="161">
        <f t="shared" si="180"/>
        <v>0</v>
      </c>
      <c r="G891" s="161">
        <f t="shared" si="180"/>
        <v>0</v>
      </c>
      <c r="H891" s="161">
        <f t="shared" si="180"/>
        <v>0</v>
      </c>
      <c r="I891" s="161">
        <f t="shared" si="180"/>
        <v>0</v>
      </c>
    </row>
    <row r="892" spans="1:9" s="162" customFormat="1">
      <c r="A892" s="182"/>
      <c r="B892" s="163" t="s">
        <v>197</v>
      </c>
      <c r="C892" s="161">
        <f t="shared" ref="C892:C924" si="181">D892+E892+F892+G892+H892+I892</f>
        <v>344</v>
      </c>
      <c r="D892" s="161">
        <f t="shared" si="180"/>
        <v>295</v>
      </c>
      <c r="E892" s="161">
        <f t="shared" si="180"/>
        <v>49</v>
      </c>
      <c r="F892" s="161">
        <f t="shared" si="180"/>
        <v>0</v>
      </c>
      <c r="G892" s="161">
        <f t="shared" si="180"/>
        <v>0</v>
      </c>
      <c r="H892" s="161">
        <f t="shared" si="180"/>
        <v>0</v>
      </c>
      <c r="I892" s="161">
        <f t="shared" si="180"/>
        <v>0</v>
      </c>
    </row>
    <row r="893" spans="1:9" s="126" customFormat="1" hidden="1">
      <c r="A893" s="135" t="s">
        <v>231</v>
      </c>
      <c r="B893" s="233" t="s">
        <v>196</v>
      </c>
      <c r="C893" s="104" t="e">
        <f t="shared" si="181"/>
        <v>#REF!</v>
      </c>
      <c r="D893" s="161" t="e">
        <f>#REF!+#REF!+#REF!+#REF!+#REF!+#REF!+#REF!+#REF!+D923</f>
        <v>#REF!</v>
      </c>
      <c r="E893" s="99">
        <f t="shared" ref="E893:E906" si="182">100+49</f>
        <v>149</v>
      </c>
      <c r="F893" s="104">
        <f t="shared" ref="F893:I894" si="183">F895</f>
        <v>0</v>
      </c>
      <c r="G893" s="104">
        <f t="shared" si="183"/>
        <v>0</v>
      </c>
      <c r="H893" s="104">
        <f t="shared" si="183"/>
        <v>0</v>
      </c>
      <c r="I893" s="104">
        <f t="shared" si="183"/>
        <v>0</v>
      </c>
    </row>
    <row r="894" spans="1:9" s="126" customFormat="1" hidden="1">
      <c r="A894" s="110"/>
      <c r="B894" s="234" t="s">
        <v>197</v>
      </c>
      <c r="C894" s="104" t="e">
        <f t="shared" si="181"/>
        <v>#REF!</v>
      </c>
      <c r="D894" s="161" t="e">
        <f>#REF!+#REF!+#REF!+#REF!+#REF!+#REF!+#REF!+#REF!+D924</f>
        <v>#REF!</v>
      </c>
      <c r="E894" s="99">
        <f t="shared" si="182"/>
        <v>149</v>
      </c>
      <c r="F894" s="104">
        <f t="shared" si="183"/>
        <v>0</v>
      </c>
      <c r="G894" s="104">
        <f t="shared" si="183"/>
        <v>0</v>
      </c>
      <c r="H894" s="104">
        <f t="shared" si="183"/>
        <v>0</v>
      </c>
      <c r="I894" s="104">
        <f t="shared" si="183"/>
        <v>0</v>
      </c>
    </row>
    <row r="895" spans="1:9" s="126" customFormat="1" hidden="1">
      <c r="A895" s="114" t="s">
        <v>255</v>
      </c>
      <c r="B895" s="103" t="s">
        <v>196</v>
      </c>
      <c r="C895" s="104" t="e">
        <f t="shared" si="181"/>
        <v>#REF!</v>
      </c>
      <c r="D895" s="161" t="e">
        <f>#REF!+#REF!+#REF!+#REF!+#REF!+#REF!+#REF!+D923+#REF!</f>
        <v>#REF!</v>
      </c>
      <c r="E895" s="99">
        <f t="shared" si="182"/>
        <v>149</v>
      </c>
      <c r="F895" s="104">
        <v>0</v>
      </c>
      <c r="G895" s="104">
        <v>0</v>
      </c>
      <c r="H895" s="104">
        <v>0</v>
      </c>
      <c r="I895" s="104">
        <v>0</v>
      </c>
    </row>
    <row r="896" spans="1:9" s="126" customFormat="1" hidden="1">
      <c r="A896" s="129"/>
      <c r="B896" s="107" t="s">
        <v>197</v>
      </c>
      <c r="C896" s="104" t="e">
        <f t="shared" si="181"/>
        <v>#REF!</v>
      </c>
      <c r="D896" s="161" t="e">
        <f>#REF!+#REF!+#REF!+#REF!+#REF!+#REF!+#REF!+D924+#REF!</f>
        <v>#REF!</v>
      </c>
      <c r="E896" s="99">
        <f t="shared" si="182"/>
        <v>149</v>
      </c>
      <c r="F896" s="104">
        <v>0</v>
      </c>
      <c r="G896" s="104">
        <v>0</v>
      </c>
      <c r="H896" s="104">
        <v>0</v>
      </c>
      <c r="I896" s="104">
        <v>0</v>
      </c>
    </row>
    <row r="897" spans="1:9" s="126" customFormat="1" hidden="1">
      <c r="A897" s="135" t="s">
        <v>229</v>
      </c>
      <c r="B897" s="233" t="s">
        <v>196</v>
      </c>
      <c r="C897" s="104" t="e">
        <f t="shared" si="181"/>
        <v>#REF!</v>
      </c>
      <c r="D897" s="161" t="e">
        <f>#REF!+#REF!+#REF!+#REF!+#REF!+#REF!+D923+#REF!+#REF!</f>
        <v>#REF!</v>
      </c>
      <c r="E897" s="99">
        <f t="shared" si="182"/>
        <v>149</v>
      </c>
      <c r="F897" s="104">
        <f t="shared" ref="F897:I898" si="184">F899+F901+F903+F905</f>
        <v>0</v>
      </c>
      <c r="G897" s="104">
        <f t="shared" si="184"/>
        <v>0</v>
      </c>
      <c r="H897" s="104">
        <f t="shared" si="184"/>
        <v>0</v>
      </c>
      <c r="I897" s="104">
        <f t="shared" si="184"/>
        <v>0</v>
      </c>
    </row>
    <row r="898" spans="1:9" s="126" customFormat="1" hidden="1">
      <c r="A898" s="110"/>
      <c r="B898" s="234" t="s">
        <v>197</v>
      </c>
      <c r="C898" s="104" t="e">
        <f t="shared" si="181"/>
        <v>#REF!</v>
      </c>
      <c r="D898" s="161" t="e">
        <f>#REF!+#REF!+#REF!+#REF!+#REF!+#REF!+D924+#REF!+#REF!</f>
        <v>#REF!</v>
      </c>
      <c r="E898" s="99">
        <f t="shared" si="182"/>
        <v>149</v>
      </c>
      <c r="F898" s="104">
        <f t="shared" si="184"/>
        <v>0</v>
      </c>
      <c r="G898" s="104">
        <f t="shared" si="184"/>
        <v>0</v>
      </c>
      <c r="H898" s="104">
        <f t="shared" si="184"/>
        <v>0</v>
      </c>
      <c r="I898" s="104">
        <f t="shared" si="184"/>
        <v>0</v>
      </c>
    </row>
    <row r="899" spans="1:9" s="126" customFormat="1" hidden="1">
      <c r="A899" s="114" t="s">
        <v>255</v>
      </c>
      <c r="B899" s="103" t="s">
        <v>196</v>
      </c>
      <c r="C899" s="104" t="e">
        <f t="shared" si="181"/>
        <v>#REF!</v>
      </c>
      <c r="D899" s="161" t="e">
        <f>#REF!+#REF!+#REF!+#REF!+#REF!+D923+#REF!+#REF!+#REF!</f>
        <v>#REF!</v>
      </c>
      <c r="E899" s="99">
        <f t="shared" si="182"/>
        <v>149</v>
      </c>
      <c r="F899" s="104">
        <v>0</v>
      </c>
      <c r="G899" s="104">
        <v>0</v>
      </c>
      <c r="H899" s="104">
        <v>0</v>
      </c>
      <c r="I899" s="104">
        <v>0</v>
      </c>
    </row>
    <row r="900" spans="1:9" s="126" customFormat="1" hidden="1">
      <c r="A900" s="129"/>
      <c r="B900" s="107" t="s">
        <v>197</v>
      </c>
      <c r="C900" s="104" t="e">
        <f t="shared" si="181"/>
        <v>#REF!</v>
      </c>
      <c r="D900" s="161" t="e">
        <f>#REF!+#REF!+#REF!+#REF!+#REF!+D924+#REF!+#REF!+#REF!</f>
        <v>#REF!</v>
      </c>
      <c r="E900" s="99">
        <f t="shared" si="182"/>
        <v>149</v>
      </c>
      <c r="F900" s="104">
        <v>0</v>
      </c>
      <c r="G900" s="104">
        <v>0</v>
      </c>
      <c r="H900" s="104">
        <v>0</v>
      </c>
      <c r="I900" s="104">
        <v>0</v>
      </c>
    </row>
    <row r="901" spans="1:9" s="126" customFormat="1" hidden="1">
      <c r="A901" s="138" t="s">
        <v>256</v>
      </c>
      <c r="B901" s="109" t="s">
        <v>196</v>
      </c>
      <c r="C901" s="104" t="e">
        <f t="shared" si="181"/>
        <v>#REF!</v>
      </c>
      <c r="D901" s="161" t="e">
        <f>#REF!+#REF!+#REF!+#REF!+D923+#REF!+#REF!+#REF!+#REF!</f>
        <v>#REF!</v>
      </c>
      <c r="E901" s="99">
        <f t="shared" si="182"/>
        <v>149</v>
      </c>
      <c r="F901" s="104">
        <v>0</v>
      </c>
      <c r="G901" s="104">
        <v>0</v>
      </c>
      <c r="H901" s="104">
        <v>0</v>
      </c>
      <c r="I901" s="104">
        <v>0</v>
      </c>
    </row>
    <row r="902" spans="1:9" s="126" customFormat="1" hidden="1">
      <c r="A902" s="129"/>
      <c r="B902" s="107" t="s">
        <v>197</v>
      </c>
      <c r="C902" s="104" t="e">
        <f t="shared" si="181"/>
        <v>#REF!</v>
      </c>
      <c r="D902" s="161" t="e">
        <f>#REF!+#REF!+#REF!+#REF!+D924+#REF!+#REF!+#REF!+#REF!</f>
        <v>#REF!</v>
      </c>
      <c r="E902" s="99">
        <f t="shared" si="182"/>
        <v>149</v>
      </c>
      <c r="F902" s="104">
        <v>0</v>
      </c>
      <c r="G902" s="104">
        <v>0</v>
      </c>
      <c r="H902" s="104">
        <v>0</v>
      </c>
      <c r="I902" s="104">
        <v>0</v>
      </c>
    </row>
    <row r="903" spans="1:9" s="126" customFormat="1" hidden="1">
      <c r="A903" s="114" t="s">
        <v>257</v>
      </c>
      <c r="B903" s="103" t="s">
        <v>196</v>
      </c>
      <c r="C903" s="104" t="e">
        <f t="shared" si="181"/>
        <v>#REF!</v>
      </c>
      <c r="D903" s="161" t="e">
        <f>#REF!+#REF!+#REF!+D923+#REF!+#REF!+#REF!+#REF!+#REF!</f>
        <v>#REF!</v>
      </c>
      <c r="E903" s="99">
        <f t="shared" si="182"/>
        <v>149</v>
      </c>
      <c r="F903" s="104">
        <v>0</v>
      </c>
      <c r="G903" s="104">
        <v>0</v>
      </c>
      <c r="H903" s="104">
        <v>0</v>
      </c>
      <c r="I903" s="104">
        <v>0</v>
      </c>
    </row>
    <row r="904" spans="1:9" s="126" customFormat="1" hidden="1">
      <c r="A904" s="129"/>
      <c r="B904" s="107" t="s">
        <v>197</v>
      </c>
      <c r="C904" s="104" t="e">
        <f t="shared" si="181"/>
        <v>#REF!</v>
      </c>
      <c r="D904" s="161" t="e">
        <f>#REF!+#REF!+#REF!+D924+#REF!+#REF!+#REF!+#REF!+#REF!</f>
        <v>#REF!</v>
      </c>
      <c r="E904" s="99">
        <f t="shared" si="182"/>
        <v>149</v>
      </c>
      <c r="F904" s="104">
        <v>0</v>
      </c>
      <c r="G904" s="104">
        <v>0</v>
      </c>
      <c r="H904" s="104">
        <v>0</v>
      </c>
      <c r="I904" s="104">
        <v>0</v>
      </c>
    </row>
    <row r="905" spans="1:9" s="191" customFormat="1" hidden="1">
      <c r="A905" s="114" t="s">
        <v>258</v>
      </c>
      <c r="B905" s="109" t="s">
        <v>196</v>
      </c>
      <c r="C905" s="105" t="e">
        <f t="shared" si="181"/>
        <v>#REF!</v>
      </c>
      <c r="D905" s="161" t="e">
        <f>#REF!+#REF!+D923+#REF!+#REF!+#REF!+#REF!+#REF!+D925</f>
        <v>#REF!</v>
      </c>
      <c r="E905" s="99">
        <f t="shared" si="182"/>
        <v>149</v>
      </c>
      <c r="F905" s="105">
        <v>0</v>
      </c>
      <c r="G905" s="105">
        <v>0</v>
      </c>
      <c r="H905" s="105">
        <v>0</v>
      </c>
      <c r="I905" s="105">
        <v>0</v>
      </c>
    </row>
    <row r="906" spans="1:9" s="191" customFormat="1" hidden="1">
      <c r="A906" s="136"/>
      <c r="B906" s="107" t="s">
        <v>197</v>
      </c>
      <c r="C906" s="105" t="e">
        <f t="shared" si="181"/>
        <v>#REF!</v>
      </c>
      <c r="D906" s="161" t="e">
        <f>#REF!+#REF!+D924+#REF!+#REF!+#REF!+#REF!+#REF!+D926</f>
        <v>#REF!</v>
      </c>
      <c r="E906" s="99">
        <f t="shared" si="182"/>
        <v>149</v>
      </c>
      <c r="F906" s="105">
        <v>0</v>
      </c>
      <c r="G906" s="105">
        <v>0</v>
      </c>
      <c r="H906" s="105">
        <v>0</v>
      </c>
      <c r="I906" s="105">
        <v>0</v>
      </c>
    </row>
    <row r="907" spans="1:9" s="126" customFormat="1">
      <c r="A907" s="460" t="s">
        <v>628</v>
      </c>
      <c r="B907" s="491" t="s">
        <v>196</v>
      </c>
      <c r="C907" s="356">
        <f t="shared" si="181"/>
        <v>7</v>
      </c>
      <c r="D907" s="104">
        <v>0</v>
      </c>
      <c r="E907" s="99">
        <v>7</v>
      </c>
      <c r="F907" s="104">
        <v>0</v>
      </c>
      <c r="G907" s="104">
        <v>0</v>
      </c>
      <c r="H907" s="104">
        <v>0</v>
      </c>
      <c r="I907" s="104">
        <v>0</v>
      </c>
    </row>
    <row r="908" spans="1:9" s="126" customFormat="1">
      <c r="A908" s="461"/>
      <c r="B908" s="492" t="s">
        <v>197</v>
      </c>
      <c r="C908" s="356">
        <f t="shared" si="181"/>
        <v>7</v>
      </c>
      <c r="D908" s="104">
        <v>0</v>
      </c>
      <c r="E908" s="99">
        <v>7</v>
      </c>
      <c r="F908" s="104">
        <v>0</v>
      </c>
      <c r="G908" s="104">
        <v>0</v>
      </c>
      <c r="H908" s="104">
        <v>0</v>
      </c>
      <c r="I908" s="104">
        <v>0</v>
      </c>
    </row>
    <row r="909" spans="1:9" s="126" customFormat="1">
      <c r="A909" s="460" t="s">
        <v>32</v>
      </c>
      <c r="B909" s="491" t="s">
        <v>196</v>
      </c>
      <c r="C909" s="356">
        <f t="shared" si="181"/>
        <v>30</v>
      </c>
      <c r="D909" s="104">
        <v>0</v>
      </c>
      <c r="E909" s="99">
        <v>30</v>
      </c>
      <c r="F909" s="104">
        <v>0</v>
      </c>
      <c r="G909" s="104">
        <v>0</v>
      </c>
      <c r="H909" s="104">
        <v>0</v>
      </c>
      <c r="I909" s="104">
        <v>0</v>
      </c>
    </row>
    <row r="910" spans="1:9" s="126" customFormat="1">
      <c r="A910" s="461"/>
      <c r="B910" s="492" t="s">
        <v>197</v>
      </c>
      <c r="C910" s="356">
        <f t="shared" si="181"/>
        <v>30</v>
      </c>
      <c r="D910" s="104">
        <v>0</v>
      </c>
      <c r="E910" s="99">
        <v>30</v>
      </c>
      <c r="F910" s="104">
        <v>0</v>
      </c>
      <c r="G910" s="104">
        <v>0</v>
      </c>
      <c r="H910" s="104">
        <v>0</v>
      </c>
      <c r="I910" s="104">
        <v>0</v>
      </c>
    </row>
    <row r="911" spans="1:9" s="126" customFormat="1">
      <c r="A911" s="460" t="s">
        <v>629</v>
      </c>
      <c r="B911" s="491" t="s">
        <v>196</v>
      </c>
      <c r="C911" s="356">
        <f t="shared" si="181"/>
        <v>12</v>
      </c>
      <c r="D911" s="104">
        <v>0</v>
      </c>
      <c r="E911" s="99">
        <v>12</v>
      </c>
      <c r="F911" s="104">
        <v>0</v>
      </c>
      <c r="G911" s="104">
        <v>0</v>
      </c>
      <c r="H911" s="104">
        <v>0</v>
      </c>
      <c r="I911" s="104">
        <v>0</v>
      </c>
    </row>
    <row r="912" spans="1:9" s="126" customFormat="1">
      <c r="A912" s="461"/>
      <c r="B912" s="492" t="s">
        <v>197</v>
      </c>
      <c r="C912" s="356">
        <f t="shared" si="181"/>
        <v>12</v>
      </c>
      <c r="D912" s="104">
        <v>0</v>
      </c>
      <c r="E912" s="99">
        <v>12</v>
      </c>
      <c r="F912" s="104">
        <v>0</v>
      </c>
      <c r="G912" s="104">
        <v>0</v>
      </c>
      <c r="H912" s="104">
        <v>0</v>
      </c>
      <c r="I912" s="104">
        <v>0</v>
      </c>
    </row>
    <row r="913" spans="1:9" s="355" customFormat="1">
      <c r="A913" s="407" t="s">
        <v>92</v>
      </c>
      <c r="B913" s="361" t="s">
        <v>196</v>
      </c>
      <c r="C913" s="356">
        <f t="shared" si="181"/>
        <v>95</v>
      </c>
      <c r="D913" s="358">
        <v>95</v>
      </c>
      <c r="E913" s="356">
        <v>0</v>
      </c>
      <c r="F913" s="356">
        <v>0</v>
      </c>
      <c r="G913" s="356">
        <v>0</v>
      </c>
      <c r="H913" s="356">
        <v>0</v>
      </c>
      <c r="I913" s="356">
        <v>0</v>
      </c>
    </row>
    <row r="914" spans="1:9" s="126" customFormat="1">
      <c r="A914" s="129"/>
      <c r="B914" s="29" t="s">
        <v>197</v>
      </c>
      <c r="C914" s="58">
        <f t="shared" si="181"/>
        <v>95</v>
      </c>
      <c r="D914" s="58">
        <v>95</v>
      </c>
      <c r="E914" s="58">
        <v>0</v>
      </c>
      <c r="F914" s="58">
        <v>0</v>
      </c>
      <c r="G914" s="58">
        <v>0</v>
      </c>
      <c r="H914" s="58">
        <v>0</v>
      </c>
      <c r="I914" s="58">
        <v>0</v>
      </c>
    </row>
    <row r="915" spans="1:9" s="355" customFormat="1">
      <c r="A915" s="407" t="s">
        <v>93</v>
      </c>
      <c r="B915" s="361" t="s">
        <v>196</v>
      </c>
      <c r="C915" s="356">
        <f t="shared" si="181"/>
        <v>29</v>
      </c>
      <c r="D915" s="358">
        <v>29</v>
      </c>
      <c r="E915" s="356">
        <v>0</v>
      </c>
      <c r="F915" s="356">
        <v>0</v>
      </c>
      <c r="G915" s="356">
        <v>0</v>
      </c>
      <c r="H915" s="356">
        <v>0</v>
      </c>
      <c r="I915" s="356">
        <v>0</v>
      </c>
    </row>
    <row r="916" spans="1:9" s="126" customFormat="1">
      <c r="A916" s="129"/>
      <c r="B916" s="29" t="s">
        <v>197</v>
      </c>
      <c r="C916" s="58">
        <f t="shared" si="181"/>
        <v>29</v>
      </c>
      <c r="D916" s="58">
        <v>29</v>
      </c>
      <c r="E916" s="58">
        <v>0</v>
      </c>
      <c r="F916" s="58">
        <v>0</v>
      </c>
      <c r="G916" s="58">
        <v>0</v>
      </c>
      <c r="H916" s="58">
        <v>0</v>
      </c>
      <c r="I916" s="58">
        <v>0</v>
      </c>
    </row>
    <row r="917" spans="1:9" s="355" customFormat="1">
      <c r="A917" s="407" t="s">
        <v>94</v>
      </c>
      <c r="B917" s="361" t="s">
        <v>196</v>
      </c>
      <c r="C917" s="356">
        <f t="shared" si="181"/>
        <v>11</v>
      </c>
      <c r="D917" s="358">
        <v>11</v>
      </c>
      <c r="E917" s="356">
        <v>0</v>
      </c>
      <c r="F917" s="356">
        <v>0</v>
      </c>
      <c r="G917" s="356">
        <v>0</v>
      </c>
      <c r="H917" s="356">
        <v>0</v>
      </c>
      <c r="I917" s="356">
        <v>0</v>
      </c>
    </row>
    <row r="918" spans="1:9" s="126" customFormat="1">
      <c r="A918" s="129"/>
      <c r="B918" s="29" t="s">
        <v>197</v>
      </c>
      <c r="C918" s="58">
        <f t="shared" si="181"/>
        <v>11</v>
      </c>
      <c r="D918" s="58">
        <v>11</v>
      </c>
      <c r="E918" s="58">
        <v>0</v>
      </c>
      <c r="F918" s="58">
        <v>0</v>
      </c>
      <c r="G918" s="58">
        <v>0</v>
      </c>
      <c r="H918" s="58">
        <v>0</v>
      </c>
      <c r="I918" s="58">
        <v>0</v>
      </c>
    </row>
    <row r="919" spans="1:9" s="355" customFormat="1">
      <c r="A919" s="407" t="s">
        <v>95</v>
      </c>
      <c r="B919" s="361" t="s">
        <v>196</v>
      </c>
      <c r="C919" s="356">
        <f t="shared" si="181"/>
        <v>36</v>
      </c>
      <c r="D919" s="358">
        <v>36</v>
      </c>
      <c r="E919" s="356">
        <v>0</v>
      </c>
      <c r="F919" s="356">
        <v>0</v>
      </c>
      <c r="G919" s="356">
        <v>0</v>
      </c>
      <c r="H919" s="356">
        <v>0</v>
      </c>
      <c r="I919" s="356">
        <v>0</v>
      </c>
    </row>
    <row r="920" spans="1:9" s="126" customFormat="1">
      <c r="A920" s="129"/>
      <c r="B920" s="29" t="s">
        <v>197</v>
      </c>
      <c r="C920" s="58">
        <f t="shared" si="181"/>
        <v>36</v>
      </c>
      <c r="D920" s="58">
        <v>36</v>
      </c>
      <c r="E920" s="58">
        <v>0</v>
      </c>
      <c r="F920" s="58">
        <v>0</v>
      </c>
      <c r="G920" s="58">
        <v>0</v>
      </c>
      <c r="H920" s="58">
        <v>0</v>
      </c>
      <c r="I920" s="58">
        <v>0</v>
      </c>
    </row>
    <row r="921" spans="1:9" s="355" customFormat="1" ht="25.5">
      <c r="A921" s="407" t="s">
        <v>96</v>
      </c>
      <c r="B921" s="361" t="s">
        <v>196</v>
      </c>
      <c r="C921" s="356">
        <f t="shared" si="181"/>
        <v>124</v>
      </c>
      <c r="D921" s="358">
        <v>124</v>
      </c>
      <c r="E921" s="356">
        <v>0</v>
      </c>
      <c r="F921" s="356">
        <v>0</v>
      </c>
      <c r="G921" s="356">
        <v>0</v>
      </c>
      <c r="H921" s="356">
        <v>0</v>
      </c>
      <c r="I921" s="356">
        <v>0</v>
      </c>
    </row>
    <row r="922" spans="1:9" s="126" customFormat="1">
      <c r="A922" s="129"/>
      <c r="B922" s="29" t="s">
        <v>197</v>
      </c>
      <c r="C922" s="58">
        <f t="shared" si="181"/>
        <v>124</v>
      </c>
      <c r="D922" s="58">
        <v>124</v>
      </c>
      <c r="E922" s="58">
        <v>0</v>
      </c>
      <c r="F922" s="58">
        <v>0</v>
      </c>
      <c r="G922" s="58">
        <v>0</v>
      </c>
      <c r="H922" s="58">
        <v>0</v>
      </c>
      <c r="I922" s="58">
        <v>0</v>
      </c>
    </row>
    <row r="923" spans="1:9" s="162" customFormat="1">
      <c r="A923" s="192" t="s">
        <v>300</v>
      </c>
      <c r="B923" s="160" t="s">
        <v>196</v>
      </c>
      <c r="C923" s="161">
        <f t="shared" si="181"/>
        <v>1591.13</v>
      </c>
      <c r="D923" s="161">
        <f t="shared" ref="D923:I924" si="185">D925+D927+D929+D931+D933+D935+D937+D939+D941+D943+D945+D947+D949+D951</f>
        <v>434.13</v>
      </c>
      <c r="E923" s="161">
        <f t="shared" si="185"/>
        <v>1157</v>
      </c>
      <c r="F923" s="161">
        <f t="shared" si="185"/>
        <v>0</v>
      </c>
      <c r="G923" s="161">
        <f t="shared" si="185"/>
        <v>0</v>
      </c>
      <c r="H923" s="161">
        <f t="shared" si="185"/>
        <v>0</v>
      </c>
      <c r="I923" s="161">
        <f t="shared" si="185"/>
        <v>0</v>
      </c>
    </row>
    <row r="924" spans="1:9" s="162" customFormat="1">
      <c r="A924" s="182"/>
      <c r="B924" s="163" t="s">
        <v>197</v>
      </c>
      <c r="C924" s="161">
        <f t="shared" si="181"/>
        <v>1591.13</v>
      </c>
      <c r="D924" s="161">
        <f t="shared" si="185"/>
        <v>434.13</v>
      </c>
      <c r="E924" s="161">
        <f t="shared" si="185"/>
        <v>1157</v>
      </c>
      <c r="F924" s="161">
        <f t="shared" si="185"/>
        <v>0</v>
      </c>
      <c r="G924" s="161">
        <f t="shared" si="185"/>
        <v>0</v>
      </c>
      <c r="H924" s="161">
        <f t="shared" si="185"/>
        <v>0</v>
      </c>
      <c r="I924" s="161">
        <f t="shared" si="185"/>
        <v>0</v>
      </c>
    </row>
    <row r="925" spans="1:9" s="126" customFormat="1">
      <c r="A925" s="494" t="s">
        <v>620</v>
      </c>
      <c r="B925" s="491" t="s">
        <v>196</v>
      </c>
      <c r="C925" s="339">
        <f t="shared" ref="C925:C1080" si="186">D925+E925+F925+G925+H925+I925</f>
        <v>341</v>
      </c>
      <c r="D925" s="104">
        <v>0</v>
      </c>
      <c r="E925" s="99">
        <v>341</v>
      </c>
      <c r="F925" s="104">
        <v>0</v>
      </c>
      <c r="G925" s="104">
        <v>0</v>
      </c>
      <c r="H925" s="104">
        <v>0</v>
      </c>
      <c r="I925" s="104">
        <v>0</v>
      </c>
    </row>
    <row r="926" spans="1:9" s="126" customFormat="1">
      <c r="A926" s="461"/>
      <c r="B926" s="492" t="s">
        <v>197</v>
      </c>
      <c r="C926" s="339">
        <f t="shared" si="186"/>
        <v>341</v>
      </c>
      <c r="D926" s="104">
        <v>0</v>
      </c>
      <c r="E926" s="99">
        <v>341</v>
      </c>
      <c r="F926" s="104">
        <v>0</v>
      </c>
      <c r="G926" s="104">
        <v>0</v>
      </c>
      <c r="H926" s="104">
        <v>0</v>
      </c>
      <c r="I926" s="104">
        <v>0</v>
      </c>
    </row>
    <row r="927" spans="1:9" s="126" customFormat="1">
      <c r="A927" s="494" t="s">
        <v>621</v>
      </c>
      <c r="B927" s="491" t="s">
        <v>196</v>
      </c>
      <c r="C927" s="339">
        <f t="shared" si="186"/>
        <v>111</v>
      </c>
      <c r="D927" s="223">
        <v>0</v>
      </c>
      <c r="E927" s="223">
        <v>111</v>
      </c>
      <c r="F927" s="223">
        <v>0</v>
      </c>
      <c r="G927" s="223">
        <v>0</v>
      </c>
      <c r="H927" s="223">
        <v>0</v>
      </c>
      <c r="I927" s="223">
        <v>0</v>
      </c>
    </row>
    <row r="928" spans="1:9" s="126" customFormat="1">
      <c r="A928" s="461"/>
      <c r="B928" s="492" t="s">
        <v>197</v>
      </c>
      <c r="C928" s="339">
        <f t="shared" si="186"/>
        <v>111</v>
      </c>
      <c r="D928" s="223">
        <v>0</v>
      </c>
      <c r="E928" s="223">
        <v>111</v>
      </c>
      <c r="F928" s="223">
        <v>0</v>
      </c>
      <c r="G928" s="223">
        <v>0</v>
      </c>
      <c r="H928" s="223">
        <v>0</v>
      </c>
      <c r="I928" s="223">
        <v>0</v>
      </c>
    </row>
    <row r="929" spans="1:9" s="126" customFormat="1">
      <c r="A929" s="494" t="s">
        <v>622</v>
      </c>
      <c r="B929" s="491" t="s">
        <v>196</v>
      </c>
      <c r="C929" s="339">
        <f t="shared" si="186"/>
        <v>87</v>
      </c>
      <c r="D929" s="223">
        <v>0</v>
      </c>
      <c r="E929" s="223">
        <v>87</v>
      </c>
      <c r="F929" s="223">
        <v>0</v>
      </c>
      <c r="G929" s="223">
        <v>0</v>
      </c>
      <c r="H929" s="223">
        <v>0</v>
      </c>
      <c r="I929" s="223">
        <v>0</v>
      </c>
    </row>
    <row r="930" spans="1:9" s="126" customFormat="1">
      <c r="A930" s="461"/>
      <c r="B930" s="492" t="s">
        <v>197</v>
      </c>
      <c r="C930" s="339">
        <f t="shared" si="186"/>
        <v>87</v>
      </c>
      <c r="D930" s="223">
        <v>0</v>
      </c>
      <c r="E930" s="223">
        <v>87</v>
      </c>
      <c r="F930" s="223">
        <v>0</v>
      </c>
      <c r="G930" s="223">
        <v>0</v>
      </c>
      <c r="H930" s="223">
        <v>0</v>
      </c>
      <c r="I930" s="223">
        <v>0</v>
      </c>
    </row>
    <row r="931" spans="1:9" s="89" customFormat="1">
      <c r="A931" s="494" t="s">
        <v>623</v>
      </c>
      <c r="B931" s="491" t="s">
        <v>196</v>
      </c>
      <c r="C931" s="339">
        <f t="shared" si="186"/>
        <v>9</v>
      </c>
      <c r="D931" s="72">
        <v>0</v>
      </c>
      <c r="E931" s="72">
        <v>9</v>
      </c>
      <c r="F931" s="58">
        <v>0</v>
      </c>
      <c r="G931" s="58">
        <v>0</v>
      </c>
      <c r="H931" s="58">
        <v>0</v>
      </c>
      <c r="I931" s="58">
        <v>0</v>
      </c>
    </row>
    <row r="932" spans="1:9" s="89" customFormat="1">
      <c r="A932" s="461"/>
      <c r="B932" s="492" t="s">
        <v>197</v>
      </c>
      <c r="C932" s="339">
        <f t="shared" si="186"/>
        <v>9</v>
      </c>
      <c r="D932" s="72">
        <v>0</v>
      </c>
      <c r="E932" s="72">
        <v>9</v>
      </c>
      <c r="F932" s="58">
        <v>0</v>
      </c>
      <c r="G932" s="58">
        <v>0</v>
      </c>
      <c r="H932" s="58">
        <v>0</v>
      </c>
      <c r="I932" s="58">
        <v>0</v>
      </c>
    </row>
    <row r="933" spans="1:9" s="89" customFormat="1">
      <c r="A933" s="494" t="s">
        <v>624</v>
      </c>
      <c r="B933" s="491" t="s">
        <v>196</v>
      </c>
      <c r="C933" s="339">
        <f t="shared" si="186"/>
        <v>145</v>
      </c>
      <c r="D933" s="230">
        <v>0</v>
      </c>
      <c r="E933" s="230">
        <v>145</v>
      </c>
      <c r="F933" s="230">
        <v>0</v>
      </c>
      <c r="G933" s="230">
        <v>0</v>
      </c>
      <c r="H933" s="230">
        <v>0</v>
      </c>
      <c r="I933" s="230">
        <v>0</v>
      </c>
    </row>
    <row r="934" spans="1:9" s="89" customFormat="1">
      <c r="A934" s="461"/>
      <c r="B934" s="492" t="s">
        <v>197</v>
      </c>
      <c r="C934" s="339">
        <f t="shared" si="186"/>
        <v>145</v>
      </c>
      <c r="D934" s="230">
        <v>0</v>
      </c>
      <c r="E934" s="230">
        <v>145</v>
      </c>
      <c r="F934" s="230">
        <v>0</v>
      </c>
      <c r="G934" s="230">
        <v>0</v>
      </c>
      <c r="H934" s="230">
        <v>0</v>
      </c>
      <c r="I934" s="230">
        <v>0</v>
      </c>
    </row>
    <row r="935" spans="1:9" s="89" customFormat="1">
      <c r="A935" s="494" t="s">
        <v>625</v>
      </c>
      <c r="B935" s="491" t="s">
        <v>196</v>
      </c>
      <c r="C935" s="339">
        <f t="shared" si="186"/>
        <v>144</v>
      </c>
      <c r="D935" s="230">
        <v>0</v>
      </c>
      <c r="E935" s="230">
        <v>144</v>
      </c>
      <c r="F935" s="230">
        <v>0</v>
      </c>
      <c r="G935" s="230">
        <v>0</v>
      </c>
      <c r="H935" s="230">
        <v>0</v>
      </c>
      <c r="I935" s="230">
        <v>0</v>
      </c>
    </row>
    <row r="936" spans="1:9" s="89" customFormat="1">
      <c r="A936" s="461"/>
      <c r="B936" s="492" t="s">
        <v>197</v>
      </c>
      <c r="C936" s="339">
        <f t="shared" si="186"/>
        <v>144</v>
      </c>
      <c r="D936" s="230">
        <v>0</v>
      </c>
      <c r="E936" s="230">
        <v>144</v>
      </c>
      <c r="F936" s="230">
        <v>0</v>
      </c>
      <c r="G936" s="230">
        <v>0</v>
      </c>
      <c r="H936" s="230">
        <v>0</v>
      </c>
      <c r="I936" s="230">
        <v>0</v>
      </c>
    </row>
    <row r="937" spans="1:9" s="89" customFormat="1">
      <c r="A937" s="494" t="s">
        <v>626</v>
      </c>
      <c r="B937" s="491" t="s">
        <v>196</v>
      </c>
      <c r="C937" s="339">
        <f t="shared" si="186"/>
        <v>199</v>
      </c>
      <c r="D937" s="72">
        <v>0</v>
      </c>
      <c r="E937" s="72">
        <v>199</v>
      </c>
      <c r="F937" s="58">
        <v>0</v>
      </c>
      <c r="G937" s="58">
        <v>0</v>
      </c>
      <c r="H937" s="58">
        <v>0</v>
      </c>
      <c r="I937" s="58">
        <v>0</v>
      </c>
    </row>
    <row r="938" spans="1:9" s="89" customFormat="1">
      <c r="A938" s="461"/>
      <c r="B938" s="492" t="s">
        <v>197</v>
      </c>
      <c r="C938" s="339">
        <f t="shared" si="186"/>
        <v>199</v>
      </c>
      <c r="D938" s="72">
        <v>0</v>
      </c>
      <c r="E938" s="72">
        <v>199</v>
      </c>
      <c r="F938" s="58">
        <v>0</v>
      </c>
      <c r="G938" s="58">
        <v>0</v>
      </c>
      <c r="H938" s="58">
        <v>0</v>
      </c>
      <c r="I938" s="58">
        <v>0</v>
      </c>
    </row>
    <row r="939" spans="1:9" s="89" customFormat="1">
      <c r="A939" s="494" t="s">
        <v>627</v>
      </c>
      <c r="B939" s="491" t="s">
        <v>196</v>
      </c>
      <c r="C939" s="339">
        <f t="shared" si="186"/>
        <v>121</v>
      </c>
      <c r="D939" s="58">
        <v>0</v>
      </c>
      <c r="E939" s="72">
        <v>121</v>
      </c>
      <c r="F939" s="58">
        <v>0</v>
      </c>
      <c r="G939" s="58">
        <v>0</v>
      </c>
      <c r="H939" s="58">
        <v>0</v>
      </c>
      <c r="I939" s="58">
        <v>0</v>
      </c>
    </row>
    <row r="940" spans="1:9" s="89" customFormat="1">
      <c r="A940" s="461"/>
      <c r="B940" s="492" t="s">
        <v>197</v>
      </c>
      <c r="C940" s="339">
        <f t="shared" si="186"/>
        <v>121</v>
      </c>
      <c r="D940" s="58">
        <v>0</v>
      </c>
      <c r="E940" s="72">
        <v>121</v>
      </c>
      <c r="F940" s="58">
        <v>0</v>
      </c>
      <c r="G940" s="58">
        <v>0</v>
      </c>
      <c r="H940" s="58">
        <v>0</v>
      </c>
      <c r="I940" s="58">
        <v>0</v>
      </c>
    </row>
    <row r="941" spans="1:9" s="340" customFormat="1">
      <c r="A941" s="377" t="s">
        <v>4</v>
      </c>
      <c r="B941" s="357" t="s">
        <v>196</v>
      </c>
      <c r="C941" s="339">
        <f t="shared" si="186"/>
        <v>43</v>
      </c>
      <c r="D941" s="339">
        <v>43</v>
      </c>
      <c r="E941" s="339">
        <v>0</v>
      </c>
      <c r="F941" s="339">
        <v>0</v>
      </c>
      <c r="G941" s="339">
        <v>0</v>
      </c>
      <c r="H941" s="339">
        <v>0</v>
      </c>
      <c r="I941" s="339">
        <v>0</v>
      </c>
    </row>
    <row r="942" spans="1:9" s="126" customFormat="1">
      <c r="A942" s="129"/>
      <c r="B942" s="107" t="s">
        <v>197</v>
      </c>
      <c r="C942" s="104">
        <f t="shared" si="186"/>
        <v>43</v>
      </c>
      <c r="D942" s="339">
        <v>43</v>
      </c>
      <c r="E942" s="339">
        <v>0</v>
      </c>
      <c r="F942" s="104">
        <v>0</v>
      </c>
      <c r="G942" s="104">
        <v>0</v>
      </c>
      <c r="H942" s="104">
        <v>0</v>
      </c>
      <c r="I942" s="104">
        <v>0</v>
      </c>
    </row>
    <row r="943" spans="1:9" s="355" customFormat="1">
      <c r="A943" s="378" t="s">
        <v>395</v>
      </c>
      <c r="B943" s="352" t="s">
        <v>196</v>
      </c>
      <c r="C943" s="353">
        <f>C944</f>
        <v>11</v>
      </c>
      <c r="D943" s="353">
        <v>11</v>
      </c>
      <c r="E943" s="356">
        <v>0</v>
      </c>
      <c r="F943" s="353">
        <f>F944</f>
        <v>0</v>
      </c>
      <c r="G943" s="353">
        <f>G944</f>
        <v>0</v>
      </c>
      <c r="H943" s="353">
        <f>H944</f>
        <v>0</v>
      </c>
      <c r="I943" s="353">
        <f>I944</f>
        <v>0</v>
      </c>
    </row>
    <row r="944" spans="1:9" s="126" customFormat="1">
      <c r="A944" s="129"/>
      <c r="B944" s="107" t="s">
        <v>197</v>
      </c>
      <c r="C944" s="104">
        <f t="shared" ref="C944:C952" si="187">D944+E944+F944+G944+H944+I944</f>
        <v>11</v>
      </c>
      <c r="D944" s="353">
        <v>11</v>
      </c>
      <c r="E944" s="356">
        <v>0</v>
      </c>
      <c r="F944" s="104">
        <v>0</v>
      </c>
      <c r="G944" s="104">
        <v>0</v>
      </c>
      <c r="H944" s="104">
        <v>0</v>
      </c>
      <c r="I944" s="104">
        <v>0</v>
      </c>
    </row>
    <row r="945" spans="1:9" s="355" customFormat="1">
      <c r="A945" s="378" t="s">
        <v>396</v>
      </c>
      <c r="B945" s="352" t="s">
        <v>196</v>
      </c>
      <c r="C945" s="353">
        <f t="shared" si="187"/>
        <v>6.5</v>
      </c>
      <c r="D945" s="353">
        <v>6.5</v>
      </c>
      <c r="E945" s="356">
        <v>0</v>
      </c>
      <c r="F945" s="353">
        <f>F946</f>
        <v>0</v>
      </c>
      <c r="G945" s="353">
        <f>G946</f>
        <v>0</v>
      </c>
      <c r="H945" s="353">
        <f>H946</f>
        <v>0</v>
      </c>
      <c r="I945" s="353">
        <f>I946</f>
        <v>0</v>
      </c>
    </row>
    <row r="946" spans="1:9" s="126" customFormat="1">
      <c r="A946" s="129"/>
      <c r="B946" s="107" t="s">
        <v>197</v>
      </c>
      <c r="C946" s="104">
        <f t="shared" si="187"/>
        <v>6.5</v>
      </c>
      <c r="D946" s="353">
        <v>6.5</v>
      </c>
      <c r="E946" s="356">
        <v>0</v>
      </c>
      <c r="F946" s="104">
        <v>0</v>
      </c>
      <c r="G946" s="104">
        <v>0</v>
      </c>
      <c r="H946" s="104">
        <v>0</v>
      </c>
      <c r="I946" s="104">
        <v>0</v>
      </c>
    </row>
    <row r="947" spans="1:9" s="355" customFormat="1">
      <c r="A947" s="378" t="s">
        <v>394</v>
      </c>
      <c r="B947" s="352" t="s">
        <v>196</v>
      </c>
      <c r="C947" s="353">
        <f t="shared" si="187"/>
        <v>342.13</v>
      </c>
      <c r="D947" s="339">
        <v>342.13</v>
      </c>
      <c r="E947" s="356">
        <v>0</v>
      </c>
      <c r="F947" s="353">
        <v>0</v>
      </c>
      <c r="G947" s="353">
        <v>0</v>
      </c>
      <c r="H947" s="353">
        <v>0</v>
      </c>
      <c r="I947" s="353">
        <v>0</v>
      </c>
    </row>
    <row r="948" spans="1:9" s="126" customFormat="1">
      <c r="A948" s="129"/>
      <c r="B948" s="107" t="s">
        <v>197</v>
      </c>
      <c r="C948" s="104">
        <f t="shared" si="187"/>
        <v>342.13</v>
      </c>
      <c r="D948" s="104">
        <v>342.13</v>
      </c>
      <c r="E948" s="87">
        <v>0</v>
      </c>
      <c r="F948" s="104">
        <v>0</v>
      </c>
      <c r="G948" s="104">
        <v>0</v>
      </c>
      <c r="H948" s="104">
        <v>0</v>
      </c>
      <c r="I948" s="104">
        <v>0</v>
      </c>
    </row>
    <row r="949" spans="1:9" s="355" customFormat="1">
      <c r="A949" s="360" t="s">
        <v>466</v>
      </c>
      <c r="B949" s="352" t="s">
        <v>196</v>
      </c>
      <c r="C949" s="353">
        <f t="shared" si="187"/>
        <v>21.5</v>
      </c>
      <c r="D949" s="339">
        <v>21.5</v>
      </c>
      <c r="E949" s="356">
        <v>0</v>
      </c>
      <c r="F949" s="353">
        <v>0</v>
      </c>
      <c r="G949" s="353">
        <v>0</v>
      </c>
      <c r="H949" s="353">
        <v>0</v>
      </c>
      <c r="I949" s="353">
        <v>0</v>
      </c>
    </row>
    <row r="950" spans="1:9" s="126" customFormat="1">
      <c r="A950" s="129"/>
      <c r="B950" s="107" t="s">
        <v>197</v>
      </c>
      <c r="C950" s="104">
        <f t="shared" si="187"/>
        <v>21.5</v>
      </c>
      <c r="D950" s="104">
        <v>21.5</v>
      </c>
      <c r="E950" s="87">
        <v>0</v>
      </c>
      <c r="F950" s="104">
        <v>0</v>
      </c>
      <c r="G950" s="104">
        <v>0</v>
      </c>
      <c r="H950" s="104">
        <v>0</v>
      </c>
      <c r="I950" s="104">
        <v>0</v>
      </c>
    </row>
    <row r="951" spans="1:9" s="355" customFormat="1">
      <c r="A951" s="360" t="s">
        <v>464</v>
      </c>
      <c r="B951" s="352" t="s">
        <v>196</v>
      </c>
      <c r="C951" s="353">
        <f t="shared" si="187"/>
        <v>10</v>
      </c>
      <c r="D951" s="339">
        <v>10</v>
      </c>
      <c r="E951" s="356">
        <v>0</v>
      </c>
      <c r="F951" s="353">
        <v>0</v>
      </c>
      <c r="G951" s="353">
        <v>0</v>
      </c>
      <c r="H951" s="353">
        <v>0</v>
      </c>
      <c r="I951" s="353">
        <v>0</v>
      </c>
    </row>
    <row r="952" spans="1:9" s="126" customFormat="1">
      <c r="A952" s="129"/>
      <c r="B952" s="107" t="s">
        <v>197</v>
      </c>
      <c r="C952" s="104">
        <f t="shared" si="187"/>
        <v>10</v>
      </c>
      <c r="D952" s="104">
        <v>10</v>
      </c>
      <c r="E952" s="87">
        <v>0</v>
      </c>
      <c r="F952" s="104">
        <v>0</v>
      </c>
      <c r="G952" s="104">
        <v>0</v>
      </c>
      <c r="H952" s="104">
        <v>0</v>
      </c>
      <c r="I952" s="104">
        <v>0</v>
      </c>
    </row>
    <row r="953" spans="1:9" s="162" customFormat="1">
      <c r="A953" s="192" t="s">
        <v>320</v>
      </c>
      <c r="B953" s="160" t="s">
        <v>196</v>
      </c>
      <c r="C953" s="161">
        <f t="shared" ref="C953:C958" si="188">D953+E953+F953+G953+H953+I953</f>
        <v>305.2</v>
      </c>
      <c r="D953" s="161">
        <f t="shared" ref="D953:I954" si="189">D955+D957+D959+D961+D963+D965+D967+D969+D971</f>
        <v>110.19999999999999</v>
      </c>
      <c r="E953" s="161">
        <f t="shared" si="189"/>
        <v>195</v>
      </c>
      <c r="F953" s="161">
        <f t="shared" si="189"/>
        <v>0</v>
      </c>
      <c r="G953" s="161">
        <f t="shared" si="189"/>
        <v>0</v>
      </c>
      <c r="H953" s="161">
        <f t="shared" si="189"/>
        <v>0</v>
      </c>
      <c r="I953" s="161">
        <f t="shared" si="189"/>
        <v>0</v>
      </c>
    </row>
    <row r="954" spans="1:9" s="162" customFormat="1">
      <c r="A954" s="182"/>
      <c r="B954" s="163" t="s">
        <v>197</v>
      </c>
      <c r="C954" s="161">
        <f t="shared" si="188"/>
        <v>305.2</v>
      </c>
      <c r="D954" s="161">
        <f t="shared" si="189"/>
        <v>110.19999999999999</v>
      </c>
      <c r="E954" s="161">
        <f t="shared" si="189"/>
        <v>195</v>
      </c>
      <c r="F954" s="161">
        <f t="shared" si="189"/>
        <v>0</v>
      </c>
      <c r="G954" s="161">
        <f t="shared" si="189"/>
        <v>0</v>
      </c>
      <c r="H954" s="161">
        <f t="shared" si="189"/>
        <v>0</v>
      </c>
      <c r="I954" s="161">
        <f t="shared" si="189"/>
        <v>0</v>
      </c>
    </row>
    <row r="955" spans="1:9" s="340" customFormat="1">
      <c r="A955" s="337" t="s">
        <v>304</v>
      </c>
      <c r="B955" s="357" t="s">
        <v>196</v>
      </c>
      <c r="C955" s="339">
        <f t="shared" si="188"/>
        <v>15</v>
      </c>
      <c r="D955" s="339">
        <v>15</v>
      </c>
      <c r="E955" s="358">
        <v>0</v>
      </c>
      <c r="F955" s="339">
        <v>0</v>
      </c>
      <c r="G955" s="339">
        <v>0</v>
      </c>
      <c r="H955" s="339">
        <v>0</v>
      </c>
      <c r="I955" s="339">
        <v>0</v>
      </c>
    </row>
    <row r="956" spans="1:9" s="191" customFormat="1">
      <c r="A956" s="136"/>
      <c r="B956" s="107" t="s">
        <v>197</v>
      </c>
      <c r="C956" s="105">
        <f t="shared" si="188"/>
        <v>15</v>
      </c>
      <c r="D956" s="105">
        <v>15</v>
      </c>
      <c r="E956" s="87">
        <v>0</v>
      </c>
      <c r="F956" s="105">
        <v>0</v>
      </c>
      <c r="G956" s="105">
        <v>0</v>
      </c>
      <c r="H956" s="105">
        <v>0</v>
      </c>
      <c r="I956" s="105">
        <v>0</v>
      </c>
    </row>
    <row r="957" spans="1:9" s="340" customFormat="1">
      <c r="A957" s="337" t="s">
        <v>90</v>
      </c>
      <c r="B957" s="357" t="s">
        <v>196</v>
      </c>
      <c r="C957" s="339">
        <f t="shared" si="188"/>
        <v>3.6</v>
      </c>
      <c r="D957" s="339">
        <v>3.6</v>
      </c>
      <c r="E957" s="358">
        <v>0</v>
      </c>
      <c r="F957" s="339">
        <v>0</v>
      </c>
      <c r="G957" s="339">
        <v>0</v>
      </c>
      <c r="H957" s="339">
        <v>0</v>
      </c>
      <c r="I957" s="339">
        <v>0</v>
      </c>
    </row>
    <row r="958" spans="1:9" s="191" customFormat="1">
      <c r="A958" s="136"/>
      <c r="B958" s="107" t="s">
        <v>197</v>
      </c>
      <c r="C958" s="105">
        <f t="shared" si="188"/>
        <v>3.6</v>
      </c>
      <c r="D958" s="339">
        <v>3.6</v>
      </c>
      <c r="E958" s="358">
        <v>0</v>
      </c>
      <c r="F958" s="105">
        <v>0</v>
      </c>
      <c r="G958" s="105">
        <v>0</v>
      </c>
      <c r="H958" s="105">
        <v>0</v>
      </c>
      <c r="I958" s="105">
        <v>0</v>
      </c>
    </row>
    <row r="959" spans="1:9" s="365" customFormat="1">
      <c r="A959" s="379" t="s">
        <v>304</v>
      </c>
      <c r="B959" s="364" t="s">
        <v>196</v>
      </c>
      <c r="C959" s="358">
        <f t="shared" si="186"/>
        <v>15</v>
      </c>
      <c r="D959" s="358">
        <v>15</v>
      </c>
      <c r="E959" s="358">
        <v>0</v>
      </c>
      <c r="F959" s="358">
        <f>F960</f>
        <v>0</v>
      </c>
      <c r="G959" s="358">
        <f>G960</f>
        <v>0</v>
      </c>
      <c r="H959" s="358">
        <f>H960</f>
        <v>0</v>
      </c>
      <c r="I959" s="358">
        <f>I960</f>
        <v>0</v>
      </c>
    </row>
    <row r="960" spans="1:9" s="252" customFormat="1">
      <c r="A960" s="69"/>
      <c r="B960" s="70" t="s">
        <v>197</v>
      </c>
      <c r="C960" s="72">
        <f t="shared" si="186"/>
        <v>15</v>
      </c>
      <c r="D960" s="358">
        <v>15</v>
      </c>
      <c r="E960" s="358">
        <v>0</v>
      </c>
      <c r="F960" s="72">
        <v>0</v>
      </c>
      <c r="G960" s="72">
        <v>0</v>
      </c>
      <c r="H960" s="72">
        <v>0</v>
      </c>
      <c r="I960" s="72">
        <v>0</v>
      </c>
    </row>
    <row r="961" spans="1:9" s="365" customFormat="1">
      <c r="A961" s="379" t="s">
        <v>391</v>
      </c>
      <c r="B961" s="364" t="s">
        <v>196</v>
      </c>
      <c r="C961" s="358">
        <f t="shared" si="186"/>
        <v>49</v>
      </c>
      <c r="D961" s="358">
        <v>49</v>
      </c>
      <c r="E961" s="358">
        <v>0</v>
      </c>
      <c r="F961" s="358">
        <v>0</v>
      </c>
      <c r="G961" s="358">
        <v>0</v>
      </c>
      <c r="H961" s="358">
        <v>0</v>
      </c>
      <c r="I961" s="358">
        <v>0</v>
      </c>
    </row>
    <row r="962" spans="1:9" s="211" customFormat="1">
      <c r="A962" s="24"/>
      <c r="B962" s="29" t="s">
        <v>197</v>
      </c>
      <c r="C962" s="87">
        <f t="shared" si="186"/>
        <v>49</v>
      </c>
      <c r="D962" s="358">
        <v>49</v>
      </c>
      <c r="E962" s="358">
        <v>0</v>
      </c>
      <c r="F962" s="87">
        <v>0</v>
      </c>
      <c r="G962" s="87">
        <v>0</v>
      </c>
      <c r="H962" s="87">
        <v>0</v>
      </c>
      <c r="I962" s="87">
        <v>0</v>
      </c>
    </row>
    <row r="963" spans="1:9" s="365" customFormat="1">
      <c r="A963" s="379" t="s">
        <v>440</v>
      </c>
      <c r="B963" s="364" t="s">
        <v>196</v>
      </c>
      <c r="C963" s="358">
        <f t="shared" si="186"/>
        <v>10.8</v>
      </c>
      <c r="D963" s="358">
        <v>10.8</v>
      </c>
      <c r="E963" s="358">
        <v>0</v>
      </c>
      <c r="F963" s="358">
        <v>0</v>
      </c>
      <c r="G963" s="358">
        <v>0</v>
      </c>
      <c r="H963" s="358">
        <v>0</v>
      </c>
      <c r="I963" s="358">
        <v>0</v>
      </c>
    </row>
    <row r="964" spans="1:9" s="252" customFormat="1">
      <c r="A964" s="69"/>
      <c r="B964" s="70" t="s">
        <v>197</v>
      </c>
      <c r="C964" s="72">
        <f t="shared" si="186"/>
        <v>10.8</v>
      </c>
      <c r="D964" s="72">
        <v>10.8</v>
      </c>
      <c r="E964" s="72">
        <v>0</v>
      </c>
      <c r="F964" s="72">
        <v>0</v>
      </c>
      <c r="G964" s="72">
        <v>0</v>
      </c>
      <c r="H964" s="72">
        <v>0</v>
      </c>
      <c r="I964" s="72">
        <v>0</v>
      </c>
    </row>
    <row r="965" spans="1:9" s="365" customFormat="1">
      <c r="A965" s="379" t="s">
        <v>441</v>
      </c>
      <c r="B965" s="364" t="s">
        <v>196</v>
      </c>
      <c r="C965" s="358">
        <f t="shared" si="186"/>
        <v>5.3</v>
      </c>
      <c r="D965" s="356">
        <v>5.3</v>
      </c>
      <c r="E965" s="358">
        <v>0</v>
      </c>
      <c r="F965" s="358">
        <v>0</v>
      </c>
      <c r="G965" s="358">
        <v>0</v>
      </c>
      <c r="H965" s="358">
        <v>0</v>
      </c>
      <c r="I965" s="358">
        <v>0</v>
      </c>
    </row>
    <row r="966" spans="1:9" s="211" customFormat="1">
      <c r="A966" s="24"/>
      <c r="B966" s="29" t="s">
        <v>197</v>
      </c>
      <c r="C966" s="87">
        <f t="shared" si="186"/>
        <v>5.3</v>
      </c>
      <c r="D966" s="87">
        <v>5.3</v>
      </c>
      <c r="E966" s="87">
        <v>0</v>
      </c>
      <c r="F966" s="87">
        <v>0</v>
      </c>
      <c r="G966" s="87">
        <v>0</v>
      </c>
      <c r="H966" s="87">
        <v>0</v>
      </c>
      <c r="I966" s="87">
        <v>0</v>
      </c>
    </row>
    <row r="967" spans="1:9" s="365" customFormat="1">
      <c r="A967" s="379" t="s">
        <v>442</v>
      </c>
      <c r="B967" s="364" t="s">
        <v>196</v>
      </c>
      <c r="C967" s="358">
        <f t="shared" si="186"/>
        <v>3.5</v>
      </c>
      <c r="D967" s="356">
        <v>3.5</v>
      </c>
      <c r="E967" s="358">
        <v>0</v>
      </c>
      <c r="F967" s="358">
        <v>0</v>
      </c>
      <c r="G967" s="358">
        <v>0</v>
      </c>
      <c r="H967" s="358">
        <v>0</v>
      </c>
      <c r="I967" s="358">
        <v>0</v>
      </c>
    </row>
    <row r="968" spans="1:9" s="211" customFormat="1">
      <c r="A968" s="24"/>
      <c r="B968" s="29" t="s">
        <v>197</v>
      </c>
      <c r="C968" s="87">
        <f t="shared" si="186"/>
        <v>3.5</v>
      </c>
      <c r="D968" s="87">
        <v>3.5</v>
      </c>
      <c r="E968" s="87">
        <v>0</v>
      </c>
      <c r="F968" s="87">
        <v>0</v>
      </c>
      <c r="G968" s="87">
        <v>0</v>
      </c>
      <c r="H968" s="87">
        <v>0</v>
      </c>
      <c r="I968" s="87">
        <v>0</v>
      </c>
    </row>
    <row r="969" spans="1:9" s="365" customFormat="1">
      <c r="A969" s="379" t="s">
        <v>443</v>
      </c>
      <c r="B969" s="364" t="s">
        <v>196</v>
      </c>
      <c r="C969" s="358">
        <f t="shared" si="186"/>
        <v>8</v>
      </c>
      <c r="D969" s="356">
        <v>8</v>
      </c>
      <c r="E969" s="358">
        <v>0</v>
      </c>
      <c r="F969" s="358">
        <v>0</v>
      </c>
      <c r="G969" s="358">
        <v>0</v>
      </c>
      <c r="H969" s="358">
        <v>0</v>
      </c>
      <c r="I969" s="358">
        <v>0</v>
      </c>
    </row>
    <row r="970" spans="1:9" s="211" customFormat="1">
      <c r="A970" s="24"/>
      <c r="B970" s="29" t="s">
        <v>197</v>
      </c>
      <c r="C970" s="87">
        <f t="shared" si="186"/>
        <v>8</v>
      </c>
      <c r="D970" s="87">
        <v>8</v>
      </c>
      <c r="E970" s="87">
        <v>0</v>
      </c>
      <c r="F970" s="87">
        <v>0</v>
      </c>
      <c r="G970" s="87">
        <v>0</v>
      </c>
      <c r="H970" s="87">
        <v>0</v>
      </c>
      <c r="I970" s="87">
        <v>0</v>
      </c>
    </row>
    <row r="971" spans="1:9" s="365" customFormat="1">
      <c r="A971" s="523" t="s">
        <v>635</v>
      </c>
      <c r="B971" s="491" t="s">
        <v>196</v>
      </c>
      <c r="C971" s="87">
        <f>D971+E971+F971+G971+H971+I971</f>
        <v>195</v>
      </c>
      <c r="D971" s="356">
        <v>0</v>
      </c>
      <c r="E971" s="358">
        <v>195</v>
      </c>
      <c r="F971" s="358">
        <v>0</v>
      </c>
      <c r="G971" s="358">
        <v>0</v>
      </c>
      <c r="H971" s="358">
        <v>0</v>
      </c>
      <c r="I971" s="358">
        <v>0</v>
      </c>
    </row>
    <row r="972" spans="1:9" s="211" customFormat="1">
      <c r="A972" s="496"/>
      <c r="B972" s="492" t="s">
        <v>197</v>
      </c>
      <c r="C972" s="87">
        <f>D972+E972+F972+G972+H972+I972</f>
        <v>195</v>
      </c>
      <c r="D972" s="87">
        <v>0</v>
      </c>
      <c r="E972" s="87">
        <v>195</v>
      </c>
      <c r="F972" s="87">
        <v>0</v>
      </c>
      <c r="G972" s="87">
        <v>0</v>
      </c>
      <c r="H972" s="87">
        <v>0</v>
      </c>
      <c r="I972" s="87">
        <v>0</v>
      </c>
    </row>
    <row r="973" spans="1:9" s="210" customFormat="1">
      <c r="A973" s="171" t="s">
        <v>231</v>
      </c>
      <c r="B973" s="165" t="s">
        <v>196</v>
      </c>
      <c r="C973" s="166">
        <f t="shared" si="186"/>
        <v>622.55999999999995</v>
      </c>
      <c r="D973" s="161">
        <f t="shared" ref="D973:I974" si="190">D975+D987+D991+D997+D1043+D1047+D1057</f>
        <v>360.43</v>
      </c>
      <c r="E973" s="161">
        <f t="shared" si="190"/>
        <v>262.13</v>
      </c>
      <c r="F973" s="161">
        <f t="shared" si="190"/>
        <v>0</v>
      </c>
      <c r="G973" s="161">
        <f t="shared" si="190"/>
        <v>0</v>
      </c>
      <c r="H973" s="161">
        <f t="shared" si="190"/>
        <v>0</v>
      </c>
      <c r="I973" s="161">
        <f t="shared" si="190"/>
        <v>0</v>
      </c>
    </row>
    <row r="974" spans="1:9" s="162" customFormat="1">
      <c r="A974" s="170"/>
      <c r="B974" s="163" t="s">
        <v>197</v>
      </c>
      <c r="C974" s="161">
        <f t="shared" si="186"/>
        <v>622.55999999999995</v>
      </c>
      <c r="D974" s="161">
        <f t="shared" si="190"/>
        <v>360.43</v>
      </c>
      <c r="E974" s="161">
        <f t="shared" si="190"/>
        <v>262.13</v>
      </c>
      <c r="F974" s="161">
        <f t="shared" si="190"/>
        <v>0</v>
      </c>
      <c r="G974" s="161">
        <f t="shared" si="190"/>
        <v>0</v>
      </c>
      <c r="H974" s="161">
        <f t="shared" si="190"/>
        <v>0</v>
      </c>
      <c r="I974" s="161">
        <f t="shared" si="190"/>
        <v>0</v>
      </c>
    </row>
    <row r="975" spans="1:9" s="162" customFormat="1">
      <c r="A975" s="192" t="s">
        <v>124</v>
      </c>
      <c r="B975" s="160" t="s">
        <v>196</v>
      </c>
      <c r="C975" s="161">
        <f t="shared" si="186"/>
        <v>65.7</v>
      </c>
      <c r="D975" s="161">
        <f t="shared" ref="D975:I976" si="191">D977+D979+D981+D983+D985</f>
        <v>65.7</v>
      </c>
      <c r="E975" s="161">
        <f t="shared" si="191"/>
        <v>0</v>
      </c>
      <c r="F975" s="161">
        <f t="shared" si="191"/>
        <v>0</v>
      </c>
      <c r="G975" s="161">
        <f t="shared" si="191"/>
        <v>0</v>
      </c>
      <c r="H975" s="161">
        <f t="shared" si="191"/>
        <v>0</v>
      </c>
      <c r="I975" s="161">
        <f t="shared" si="191"/>
        <v>0</v>
      </c>
    </row>
    <row r="976" spans="1:9" s="162" customFormat="1">
      <c r="A976" s="182"/>
      <c r="B976" s="163" t="s">
        <v>197</v>
      </c>
      <c r="C976" s="161">
        <f t="shared" si="186"/>
        <v>65.7</v>
      </c>
      <c r="D976" s="161">
        <f t="shared" si="191"/>
        <v>65.7</v>
      </c>
      <c r="E976" s="161">
        <f t="shared" si="191"/>
        <v>0</v>
      </c>
      <c r="F976" s="161">
        <f t="shared" si="191"/>
        <v>0</v>
      </c>
      <c r="G976" s="161">
        <f t="shared" si="191"/>
        <v>0</v>
      </c>
      <c r="H976" s="161">
        <f t="shared" si="191"/>
        <v>0</v>
      </c>
      <c r="I976" s="161">
        <f t="shared" si="191"/>
        <v>0</v>
      </c>
    </row>
    <row r="977" spans="1:9" s="340" customFormat="1">
      <c r="A977" s="337" t="s">
        <v>125</v>
      </c>
      <c r="B977" s="357" t="s">
        <v>196</v>
      </c>
      <c r="C977" s="339">
        <f>C978</f>
        <v>16.600000000000001</v>
      </c>
      <c r="D977" s="339">
        <v>16.600000000000001</v>
      </c>
      <c r="E977" s="358">
        <v>0</v>
      </c>
      <c r="F977" s="339">
        <v>0</v>
      </c>
      <c r="G977" s="339">
        <v>0</v>
      </c>
      <c r="H977" s="339">
        <v>0</v>
      </c>
      <c r="I977" s="339">
        <v>0</v>
      </c>
    </row>
    <row r="978" spans="1:9" s="191" customFormat="1">
      <c r="A978" s="136"/>
      <c r="B978" s="107" t="s">
        <v>197</v>
      </c>
      <c r="C978" s="105">
        <f>D978+E978+F978+G978+H978+I978</f>
        <v>16.600000000000001</v>
      </c>
      <c r="D978" s="339">
        <v>16.600000000000001</v>
      </c>
      <c r="E978" s="358">
        <v>0</v>
      </c>
      <c r="F978" s="105">
        <v>0</v>
      </c>
      <c r="G978" s="105">
        <v>0</v>
      </c>
      <c r="H978" s="105">
        <v>0</v>
      </c>
      <c r="I978" s="105">
        <v>0</v>
      </c>
    </row>
    <row r="979" spans="1:9" s="340" customFormat="1">
      <c r="A979" s="337" t="s">
        <v>126</v>
      </c>
      <c r="B979" s="357" t="s">
        <v>196</v>
      </c>
      <c r="C979" s="339">
        <f>C980</f>
        <v>3</v>
      </c>
      <c r="D979" s="339">
        <v>3</v>
      </c>
      <c r="E979" s="358">
        <v>0</v>
      </c>
      <c r="F979" s="339">
        <v>0</v>
      </c>
      <c r="G979" s="339">
        <v>0</v>
      </c>
      <c r="H979" s="339">
        <v>0</v>
      </c>
      <c r="I979" s="339">
        <v>0</v>
      </c>
    </row>
    <row r="980" spans="1:9" s="191" customFormat="1">
      <c r="A980" s="136"/>
      <c r="B980" s="107" t="s">
        <v>197</v>
      </c>
      <c r="C980" s="105">
        <f>D980+E980+F980+G980+H980+I980</f>
        <v>3</v>
      </c>
      <c r="D980" s="339">
        <v>3</v>
      </c>
      <c r="E980" s="358">
        <v>0</v>
      </c>
      <c r="F980" s="105">
        <v>0</v>
      </c>
      <c r="G980" s="105">
        <v>0</v>
      </c>
      <c r="H980" s="105">
        <v>0</v>
      </c>
      <c r="I980" s="105">
        <v>0</v>
      </c>
    </row>
    <row r="981" spans="1:9" s="340" customFormat="1">
      <c r="A981" s="337" t="s">
        <v>127</v>
      </c>
      <c r="B981" s="357" t="s">
        <v>196</v>
      </c>
      <c r="C981" s="339">
        <f>C982</f>
        <v>10</v>
      </c>
      <c r="D981" s="353">
        <v>10</v>
      </c>
      <c r="E981" s="358">
        <v>0</v>
      </c>
      <c r="F981" s="339">
        <v>0</v>
      </c>
      <c r="G981" s="339">
        <v>0</v>
      </c>
      <c r="H981" s="339">
        <v>0</v>
      </c>
      <c r="I981" s="339">
        <v>0</v>
      </c>
    </row>
    <row r="982" spans="1:9" s="191" customFormat="1">
      <c r="A982" s="136"/>
      <c r="B982" s="107" t="s">
        <v>197</v>
      </c>
      <c r="C982" s="105">
        <f>D982+E982+F982+G982+H982+I982</f>
        <v>10</v>
      </c>
      <c r="D982" s="105">
        <v>10</v>
      </c>
      <c r="E982" s="87">
        <v>0</v>
      </c>
      <c r="F982" s="105">
        <v>0</v>
      </c>
      <c r="G982" s="105">
        <v>0</v>
      </c>
      <c r="H982" s="105">
        <v>0</v>
      </c>
      <c r="I982" s="105">
        <v>0</v>
      </c>
    </row>
    <row r="983" spans="1:9" s="355" customFormat="1" ht="15.75">
      <c r="A983" s="434" t="s">
        <v>467</v>
      </c>
      <c r="B983" s="352" t="s">
        <v>196</v>
      </c>
      <c r="C983" s="353">
        <f>D983+E983+F983+G983+H983+I983</f>
        <v>16.100000000000001</v>
      </c>
      <c r="D983" s="353">
        <v>16.100000000000001</v>
      </c>
      <c r="E983" s="356">
        <v>0</v>
      </c>
      <c r="F983" s="353">
        <v>0</v>
      </c>
      <c r="G983" s="353">
        <v>0</v>
      </c>
      <c r="H983" s="353">
        <v>0</v>
      </c>
      <c r="I983" s="353">
        <v>0</v>
      </c>
    </row>
    <row r="984" spans="1:9" s="191" customFormat="1">
      <c r="A984" s="136"/>
      <c r="B984" s="107" t="s">
        <v>197</v>
      </c>
      <c r="C984" s="105">
        <f>D984+E984+F984+G984+H984+I984</f>
        <v>16.100000000000001</v>
      </c>
      <c r="D984" s="105">
        <v>16.100000000000001</v>
      </c>
      <c r="E984" s="87">
        <v>0</v>
      </c>
      <c r="F984" s="105">
        <v>0</v>
      </c>
      <c r="G984" s="105">
        <v>0</v>
      </c>
      <c r="H984" s="105">
        <v>0</v>
      </c>
      <c r="I984" s="105">
        <v>0</v>
      </c>
    </row>
    <row r="985" spans="1:9" s="355" customFormat="1">
      <c r="A985" s="385" t="s">
        <v>468</v>
      </c>
      <c r="B985" s="352" t="s">
        <v>196</v>
      </c>
      <c r="C985" s="353">
        <f>D985+E985+F985+G985+H985+I985</f>
        <v>20</v>
      </c>
      <c r="D985" s="353">
        <v>20</v>
      </c>
      <c r="E985" s="356">
        <v>0</v>
      </c>
      <c r="F985" s="353">
        <v>0</v>
      </c>
      <c r="G985" s="353">
        <v>0</v>
      </c>
      <c r="H985" s="353">
        <v>0</v>
      </c>
      <c r="I985" s="353">
        <v>0</v>
      </c>
    </row>
    <row r="986" spans="1:9" s="191" customFormat="1">
      <c r="A986" s="136"/>
      <c r="B986" s="107" t="s">
        <v>197</v>
      </c>
      <c r="C986" s="105">
        <f>D986+E986+F986+G986+H986+I986</f>
        <v>20</v>
      </c>
      <c r="D986" s="105">
        <v>20</v>
      </c>
      <c r="E986" s="87">
        <v>0</v>
      </c>
      <c r="F986" s="105">
        <v>0</v>
      </c>
      <c r="G986" s="105">
        <v>0</v>
      </c>
      <c r="H986" s="105">
        <v>0</v>
      </c>
      <c r="I986" s="105">
        <v>0</v>
      </c>
    </row>
    <row r="987" spans="1:9" s="162" customFormat="1">
      <c r="A987" s="193" t="s">
        <v>643</v>
      </c>
      <c r="B987" s="185" t="s">
        <v>196</v>
      </c>
      <c r="C987" s="161">
        <f t="shared" si="186"/>
        <v>78</v>
      </c>
      <c r="D987" s="161">
        <f t="shared" ref="D987:I988" si="192">D989</f>
        <v>0</v>
      </c>
      <c r="E987" s="161">
        <f t="shared" si="192"/>
        <v>78</v>
      </c>
      <c r="F987" s="161">
        <f t="shared" si="192"/>
        <v>0</v>
      </c>
      <c r="G987" s="161">
        <f t="shared" si="192"/>
        <v>0</v>
      </c>
      <c r="H987" s="161">
        <f t="shared" si="192"/>
        <v>0</v>
      </c>
      <c r="I987" s="161">
        <f t="shared" si="192"/>
        <v>0</v>
      </c>
    </row>
    <row r="988" spans="1:9" s="162" customFormat="1">
      <c r="A988" s="182"/>
      <c r="B988" s="163" t="s">
        <v>197</v>
      </c>
      <c r="C988" s="161">
        <f t="shared" si="186"/>
        <v>78</v>
      </c>
      <c r="D988" s="161">
        <f t="shared" si="192"/>
        <v>0</v>
      </c>
      <c r="E988" s="161">
        <f t="shared" si="192"/>
        <v>78</v>
      </c>
      <c r="F988" s="161">
        <f t="shared" si="192"/>
        <v>0</v>
      </c>
      <c r="G988" s="161">
        <f t="shared" si="192"/>
        <v>0</v>
      </c>
      <c r="H988" s="161">
        <f t="shared" si="192"/>
        <v>0</v>
      </c>
      <c r="I988" s="161">
        <f t="shared" si="192"/>
        <v>0</v>
      </c>
    </row>
    <row r="989" spans="1:9" s="363" customFormat="1">
      <c r="A989" s="487" t="s">
        <v>642</v>
      </c>
      <c r="B989" s="524" t="s">
        <v>196</v>
      </c>
      <c r="C989" s="58">
        <f>D989+E989+F989+G989+H989+I989</f>
        <v>78</v>
      </c>
      <c r="D989" s="356">
        <v>0</v>
      </c>
      <c r="E989" s="356">
        <v>78</v>
      </c>
      <c r="F989" s="356">
        <v>0</v>
      </c>
      <c r="G989" s="356">
        <v>0</v>
      </c>
      <c r="H989" s="356">
        <v>0</v>
      </c>
      <c r="I989" s="356">
        <v>0</v>
      </c>
    </row>
    <row r="990" spans="1:9" s="89" customFormat="1">
      <c r="A990" s="461"/>
      <c r="B990" s="492" t="s">
        <v>197</v>
      </c>
      <c r="C990" s="58">
        <f>D990+E990+F990+G990+H990+I990</f>
        <v>78</v>
      </c>
      <c r="D990" s="58">
        <v>0</v>
      </c>
      <c r="E990" s="87">
        <v>78</v>
      </c>
      <c r="F990" s="58">
        <v>0</v>
      </c>
      <c r="G990" s="58">
        <v>0</v>
      </c>
      <c r="H990" s="58">
        <v>0</v>
      </c>
      <c r="I990" s="58">
        <v>0</v>
      </c>
    </row>
    <row r="991" spans="1:9" s="162" customFormat="1">
      <c r="A991" s="192" t="s">
        <v>644</v>
      </c>
      <c r="B991" s="160" t="s">
        <v>196</v>
      </c>
      <c r="C991" s="161">
        <f t="shared" si="186"/>
        <v>11</v>
      </c>
      <c r="D991" s="161">
        <f t="shared" ref="D991:I992" si="193">D993+D995</f>
        <v>5</v>
      </c>
      <c r="E991" s="161">
        <f t="shared" si="193"/>
        <v>6</v>
      </c>
      <c r="F991" s="161">
        <f t="shared" si="193"/>
        <v>0</v>
      </c>
      <c r="G991" s="161">
        <f t="shared" si="193"/>
        <v>0</v>
      </c>
      <c r="H991" s="161">
        <f t="shared" si="193"/>
        <v>0</v>
      </c>
      <c r="I991" s="161">
        <f t="shared" si="193"/>
        <v>0</v>
      </c>
    </row>
    <row r="992" spans="1:9" s="162" customFormat="1">
      <c r="A992" s="182"/>
      <c r="B992" s="163" t="s">
        <v>197</v>
      </c>
      <c r="C992" s="161">
        <f t="shared" si="186"/>
        <v>11</v>
      </c>
      <c r="D992" s="161">
        <f t="shared" si="193"/>
        <v>5</v>
      </c>
      <c r="E992" s="161">
        <f t="shared" si="193"/>
        <v>6</v>
      </c>
      <c r="F992" s="161">
        <f t="shared" si="193"/>
        <v>0</v>
      </c>
      <c r="G992" s="161">
        <f t="shared" si="193"/>
        <v>0</v>
      </c>
      <c r="H992" s="161">
        <f t="shared" si="193"/>
        <v>0</v>
      </c>
      <c r="I992" s="161">
        <f t="shared" si="193"/>
        <v>0</v>
      </c>
    </row>
    <row r="993" spans="1:9" s="355" customFormat="1">
      <c r="A993" s="431" t="s">
        <v>414</v>
      </c>
      <c r="B993" s="352" t="s">
        <v>196</v>
      </c>
      <c r="C993" s="353">
        <f t="shared" si="186"/>
        <v>5</v>
      </c>
      <c r="D993" s="339">
        <v>5</v>
      </c>
      <c r="E993" s="353">
        <v>0</v>
      </c>
      <c r="F993" s="353">
        <v>0</v>
      </c>
      <c r="G993" s="353">
        <v>0</v>
      </c>
      <c r="H993" s="353">
        <v>0</v>
      </c>
      <c r="I993" s="353">
        <v>0</v>
      </c>
    </row>
    <row r="994" spans="1:9" s="126" customFormat="1">
      <c r="A994" s="129"/>
      <c r="B994" s="107" t="s">
        <v>197</v>
      </c>
      <c r="C994" s="104">
        <f t="shared" si="186"/>
        <v>5</v>
      </c>
      <c r="D994" s="104">
        <v>5</v>
      </c>
      <c r="E994" s="99">
        <v>0</v>
      </c>
      <c r="F994" s="104">
        <v>0</v>
      </c>
      <c r="G994" s="104">
        <v>0</v>
      </c>
      <c r="H994" s="104">
        <v>0</v>
      </c>
      <c r="I994" s="104">
        <v>0</v>
      </c>
    </row>
    <row r="995" spans="1:9" s="355" customFormat="1">
      <c r="A995" s="396" t="s">
        <v>415</v>
      </c>
      <c r="B995" s="352" t="s">
        <v>196</v>
      </c>
      <c r="C995" s="353">
        <f t="shared" si="186"/>
        <v>6</v>
      </c>
      <c r="D995" s="353">
        <v>0</v>
      </c>
      <c r="E995" s="353">
        <v>6</v>
      </c>
      <c r="F995" s="353">
        <v>0</v>
      </c>
      <c r="G995" s="353">
        <v>0</v>
      </c>
      <c r="H995" s="353">
        <v>0</v>
      </c>
      <c r="I995" s="353">
        <v>0</v>
      </c>
    </row>
    <row r="996" spans="1:9" s="126" customFormat="1">
      <c r="A996" s="129"/>
      <c r="B996" s="107" t="s">
        <v>197</v>
      </c>
      <c r="C996" s="104">
        <f t="shared" si="186"/>
        <v>6</v>
      </c>
      <c r="D996" s="104">
        <v>0</v>
      </c>
      <c r="E996" s="99">
        <v>6</v>
      </c>
      <c r="F996" s="104">
        <v>0</v>
      </c>
      <c r="G996" s="104">
        <v>0</v>
      </c>
      <c r="H996" s="104">
        <v>0</v>
      </c>
      <c r="I996" s="104">
        <v>0</v>
      </c>
    </row>
    <row r="997" spans="1:9" s="162" customFormat="1">
      <c r="A997" s="192" t="s">
        <v>282</v>
      </c>
      <c r="B997" s="160" t="s">
        <v>196</v>
      </c>
      <c r="C997" s="161">
        <f t="shared" si="186"/>
        <v>275.06</v>
      </c>
      <c r="D997" s="161">
        <f t="shared" ref="D997:I998" si="194">D999+D1001+D1003+D1005+D1007+D1009+D1011+D1013+D1015+D1017+D1019+D1021+D1023+D1025+D1027+D1029+D1031+D1033+D1035+D1037+D1039+D1041</f>
        <v>158.93</v>
      </c>
      <c r="E997" s="161">
        <f t="shared" si="194"/>
        <v>116.13</v>
      </c>
      <c r="F997" s="161">
        <f t="shared" si="194"/>
        <v>0</v>
      </c>
      <c r="G997" s="161">
        <f t="shared" si="194"/>
        <v>0</v>
      </c>
      <c r="H997" s="161">
        <f t="shared" si="194"/>
        <v>0</v>
      </c>
      <c r="I997" s="161">
        <f t="shared" si="194"/>
        <v>0</v>
      </c>
    </row>
    <row r="998" spans="1:9" s="162" customFormat="1">
      <c r="A998" s="182"/>
      <c r="B998" s="163" t="s">
        <v>197</v>
      </c>
      <c r="C998" s="161">
        <f t="shared" si="186"/>
        <v>275.06</v>
      </c>
      <c r="D998" s="161">
        <f t="shared" si="194"/>
        <v>158.93</v>
      </c>
      <c r="E998" s="161">
        <f t="shared" si="194"/>
        <v>116.13</v>
      </c>
      <c r="F998" s="161">
        <f t="shared" si="194"/>
        <v>0</v>
      </c>
      <c r="G998" s="161">
        <f t="shared" si="194"/>
        <v>0</v>
      </c>
      <c r="H998" s="161">
        <f t="shared" si="194"/>
        <v>0</v>
      </c>
      <c r="I998" s="161">
        <f t="shared" si="194"/>
        <v>0</v>
      </c>
    </row>
    <row r="999" spans="1:9" s="355" customFormat="1" ht="25.5">
      <c r="A999" s="428" t="s">
        <v>416</v>
      </c>
      <c r="B999" s="352" t="s">
        <v>196</v>
      </c>
      <c r="C999" s="353">
        <f t="shared" si="186"/>
        <v>3.6</v>
      </c>
      <c r="D999" s="339">
        <v>3.6</v>
      </c>
      <c r="E999" s="356">
        <v>0</v>
      </c>
      <c r="F999" s="353">
        <v>0</v>
      </c>
      <c r="G999" s="353">
        <v>0</v>
      </c>
      <c r="H999" s="353">
        <v>0</v>
      </c>
      <c r="I999" s="353">
        <v>0</v>
      </c>
    </row>
    <row r="1000" spans="1:9" s="126" customFormat="1">
      <c r="A1000" s="50"/>
      <c r="B1000" s="107" t="s">
        <v>197</v>
      </c>
      <c r="C1000" s="104">
        <f t="shared" si="186"/>
        <v>3.6</v>
      </c>
      <c r="D1000" s="104">
        <v>3.6</v>
      </c>
      <c r="E1000" s="87">
        <v>0</v>
      </c>
      <c r="F1000" s="104">
        <v>0</v>
      </c>
      <c r="G1000" s="104">
        <v>0</v>
      </c>
      <c r="H1000" s="104">
        <v>0</v>
      </c>
      <c r="I1000" s="104">
        <v>0</v>
      </c>
    </row>
    <row r="1001" spans="1:9" s="355" customFormat="1">
      <c r="A1001" s="429" t="s">
        <v>417</v>
      </c>
      <c r="B1001" s="352" t="s">
        <v>196</v>
      </c>
      <c r="C1001" s="353">
        <f t="shared" si="186"/>
        <v>6.73</v>
      </c>
      <c r="D1001" s="353">
        <v>0</v>
      </c>
      <c r="E1001" s="356">
        <v>6.73</v>
      </c>
      <c r="F1001" s="353">
        <v>0</v>
      </c>
      <c r="G1001" s="353">
        <v>0</v>
      </c>
      <c r="H1001" s="353">
        <v>0</v>
      </c>
      <c r="I1001" s="353">
        <v>0</v>
      </c>
    </row>
    <row r="1002" spans="1:9" s="126" customFormat="1">
      <c r="A1002" s="79"/>
      <c r="B1002" s="107" t="s">
        <v>197</v>
      </c>
      <c r="C1002" s="104">
        <f t="shared" si="186"/>
        <v>6.73</v>
      </c>
      <c r="D1002" s="104">
        <v>0</v>
      </c>
      <c r="E1002" s="87">
        <v>6.73</v>
      </c>
      <c r="F1002" s="104">
        <v>0</v>
      </c>
      <c r="G1002" s="104">
        <v>0</v>
      </c>
      <c r="H1002" s="104">
        <v>0</v>
      </c>
      <c r="I1002" s="104">
        <v>0</v>
      </c>
    </row>
    <row r="1003" spans="1:9" s="355" customFormat="1" ht="25.5">
      <c r="A1003" s="428" t="s">
        <v>418</v>
      </c>
      <c r="B1003" s="352" t="s">
        <v>196</v>
      </c>
      <c r="C1003" s="353">
        <f t="shared" si="186"/>
        <v>3.73</v>
      </c>
      <c r="D1003" s="353">
        <v>0</v>
      </c>
      <c r="E1003" s="356">
        <v>3.73</v>
      </c>
      <c r="F1003" s="353">
        <v>0</v>
      </c>
      <c r="G1003" s="353">
        <v>0</v>
      </c>
      <c r="H1003" s="353">
        <v>0</v>
      </c>
      <c r="I1003" s="353">
        <v>0</v>
      </c>
    </row>
    <row r="1004" spans="1:9" s="126" customFormat="1">
      <c r="A1004" s="24"/>
      <c r="B1004" s="107" t="s">
        <v>197</v>
      </c>
      <c r="C1004" s="104">
        <f t="shared" si="186"/>
        <v>3.73</v>
      </c>
      <c r="D1004" s="104">
        <v>0</v>
      </c>
      <c r="E1004" s="58">
        <v>3.73</v>
      </c>
      <c r="F1004" s="104">
        <v>0</v>
      </c>
      <c r="G1004" s="104">
        <v>0</v>
      </c>
      <c r="H1004" s="104">
        <v>0</v>
      </c>
      <c r="I1004" s="104">
        <v>0</v>
      </c>
    </row>
    <row r="1005" spans="1:9" s="355" customFormat="1" ht="25.5">
      <c r="A1005" s="429" t="s">
        <v>419</v>
      </c>
      <c r="B1005" s="352" t="s">
        <v>196</v>
      </c>
      <c r="C1005" s="353">
        <f t="shared" si="186"/>
        <v>3.5</v>
      </c>
      <c r="D1005" s="353">
        <v>0</v>
      </c>
      <c r="E1005" s="356">
        <v>3.5</v>
      </c>
      <c r="F1005" s="353">
        <v>0</v>
      </c>
      <c r="G1005" s="353">
        <v>0</v>
      </c>
      <c r="H1005" s="353">
        <v>0</v>
      </c>
      <c r="I1005" s="353">
        <v>0</v>
      </c>
    </row>
    <row r="1006" spans="1:9" s="126" customFormat="1">
      <c r="A1006" s="330"/>
      <c r="B1006" s="107" t="s">
        <v>197</v>
      </c>
      <c r="C1006" s="104">
        <f t="shared" si="186"/>
        <v>3.5</v>
      </c>
      <c r="D1006" s="104">
        <v>0</v>
      </c>
      <c r="E1006" s="332">
        <v>3.5</v>
      </c>
      <c r="F1006" s="104">
        <v>0</v>
      </c>
      <c r="G1006" s="104">
        <v>0</v>
      </c>
      <c r="H1006" s="104">
        <v>0</v>
      </c>
      <c r="I1006" s="104">
        <v>0</v>
      </c>
    </row>
    <row r="1007" spans="1:9" s="355" customFormat="1" ht="25.5">
      <c r="A1007" s="428" t="s">
        <v>420</v>
      </c>
      <c r="B1007" s="352" t="s">
        <v>196</v>
      </c>
      <c r="C1007" s="353">
        <f t="shared" si="186"/>
        <v>3.6</v>
      </c>
      <c r="D1007" s="339">
        <v>3.6</v>
      </c>
      <c r="E1007" s="356">
        <v>0</v>
      </c>
      <c r="F1007" s="353">
        <v>0</v>
      </c>
      <c r="G1007" s="353">
        <v>0</v>
      </c>
      <c r="H1007" s="353">
        <v>0</v>
      </c>
      <c r="I1007" s="353">
        <v>0</v>
      </c>
    </row>
    <row r="1008" spans="1:9" s="126" customFormat="1">
      <c r="A1008" s="79"/>
      <c r="B1008" s="107" t="s">
        <v>197</v>
      </c>
      <c r="C1008" s="104">
        <f t="shared" si="186"/>
        <v>3.6</v>
      </c>
      <c r="D1008" s="104">
        <v>3.6</v>
      </c>
      <c r="E1008" s="87">
        <v>0</v>
      </c>
      <c r="F1008" s="104">
        <v>0</v>
      </c>
      <c r="G1008" s="104">
        <v>0</v>
      </c>
      <c r="H1008" s="104">
        <v>0</v>
      </c>
      <c r="I1008" s="104">
        <v>0</v>
      </c>
    </row>
    <row r="1009" spans="1:9" s="355" customFormat="1" ht="25.5">
      <c r="A1009" s="428" t="s">
        <v>421</v>
      </c>
      <c r="B1009" s="352" t="s">
        <v>196</v>
      </c>
      <c r="C1009" s="353">
        <f t="shared" si="186"/>
        <v>11.19</v>
      </c>
      <c r="D1009" s="353">
        <v>0</v>
      </c>
      <c r="E1009" s="356">
        <v>11.19</v>
      </c>
      <c r="F1009" s="353">
        <v>0</v>
      </c>
      <c r="G1009" s="353">
        <v>0</v>
      </c>
      <c r="H1009" s="353">
        <v>0</v>
      </c>
      <c r="I1009" s="353">
        <v>0</v>
      </c>
    </row>
    <row r="1010" spans="1:9" s="126" customFormat="1">
      <c r="A1010" s="129"/>
      <c r="B1010" s="107" t="s">
        <v>197</v>
      </c>
      <c r="C1010" s="104">
        <f t="shared" si="186"/>
        <v>11.19</v>
      </c>
      <c r="D1010" s="104">
        <v>0</v>
      </c>
      <c r="E1010" s="87">
        <v>11.19</v>
      </c>
      <c r="F1010" s="104">
        <v>0</v>
      </c>
      <c r="G1010" s="104">
        <v>0</v>
      </c>
      <c r="H1010" s="104">
        <v>0</v>
      </c>
      <c r="I1010" s="104">
        <v>0</v>
      </c>
    </row>
    <row r="1011" spans="1:9" s="355" customFormat="1">
      <c r="A1011" s="428" t="s">
        <v>422</v>
      </c>
      <c r="B1011" s="352" t="s">
        <v>196</v>
      </c>
      <c r="C1011" s="353">
        <f t="shared" si="186"/>
        <v>4.7300000000000004</v>
      </c>
      <c r="D1011" s="353">
        <v>0</v>
      </c>
      <c r="E1011" s="356">
        <v>4.7300000000000004</v>
      </c>
      <c r="F1011" s="353">
        <v>0</v>
      </c>
      <c r="G1011" s="353">
        <v>0</v>
      </c>
      <c r="H1011" s="353">
        <v>0</v>
      </c>
      <c r="I1011" s="353">
        <v>0</v>
      </c>
    </row>
    <row r="1012" spans="1:9" s="126" customFormat="1">
      <c r="A1012" s="50"/>
      <c r="B1012" s="107" t="s">
        <v>197</v>
      </c>
      <c r="C1012" s="104">
        <f t="shared" si="186"/>
        <v>4.7300000000000004</v>
      </c>
      <c r="D1012" s="104">
        <v>0</v>
      </c>
      <c r="E1012" s="87">
        <v>4.7300000000000004</v>
      </c>
      <c r="F1012" s="104">
        <v>0</v>
      </c>
      <c r="G1012" s="104">
        <v>0</v>
      </c>
      <c r="H1012" s="104">
        <v>0</v>
      </c>
      <c r="I1012" s="104">
        <v>0</v>
      </c>
    </row>
    <row r="1013" spans="1:9" s="355" customFormat="1">
      <c r="A1013" s="429" t="s">
        <v>423</v>
      </c>
      <c r="B1013" s="352" t="s">
        <v>196</v>
      </c>
      <c r="C1013" s="353">
        <f t="shared" si="186"/>
        <v>47.6</v>
      </c>
      <c r="D1013" s="339">
        <v>47.6</v>
      </c>
      <c r="E1013" s="356">
        <v>0</v>
      </c>
      <c r="F1013" s="353">
        <v>0</v>
      </c>
      <c r="G1013" s="353">
        <v>0</v>
      </c>
      <c r="H1013" s="353">
        <v>0</v>
      </c>
      <c r="I1013" s="353">
        <v>0</v>
      </c>
    </row>
    <row r="1014" spans="1:9" s="126" customFormat="1">
      <c r="A1014" s="79"/>
      <c r="B1014" s="107" t="s">
        <v>197</v>
      </c>
      <c r="C1014" s="104">
        <f t="shared" si="186"/>
        <v>47.6</v>
      </c>
      <c r="D1014" s="104">
        <v>47.6</v>
      </c>
      <c r="E1014" s="87">
        <v>0</v>
      </c>
      <c r="F1014" s="104">
        <v>0</v>
      </c>
      <c r="G1014" s="104">
        <v>0</v>
      </c>
      <c r="H1014" s="104">
        <v>0</v>
      </c>
      <c r="I1014" s="104">
        <v>0</v>
      </c>
    </row>
    <row r="1015" spans="1:9" s="355" customFormat="1">
      <c r="A1015" s="428" t="s">
        <v>424</v>
      </c>
      <c r="B1015" s="352" t="s">
        <v>196</v>
      </c>
      <c r="C1015" s="353">
        <f t="shared" si="186"/>
        <v>8.34</v>
      </c>
      <c r="D1015" s="353">
        <v>0</v>
      </c>
      <c r="E1015" s="356">
        <v>8.34</v>
      </c>
      <c r="F1015" s="353">
        <v>0</v>
      </c>
      <c r="G1015" s="353">
        <v>0</v>
      </c>
      <c r="H1015" s="353">
        <v>0</v>
      </c>
      <c r="I1015" s="353">
        <v>0</v>
      </c>
    </row>
    <row r="1016" spans="1:9" s="126" customFormat="1">
      <c r="A1016" s="24"/>
      <c r="B1016" s="107" t="s">
        <v>197</v>
      </c>
      <c r="C1016" s="104">
        <f t="shared" si="186"/>
        <v>8.34</v>
      </c>
      <c r="D1016" s="104">
        <v>0</v>
      </c>
      <c r="E1016" s="87">
        <v>8.34</v>
      </c>
      <c r="F1016" s="104">
        <v>0</v>
      </c>
      <c r="G1016" s="104">
        <v>0</v>
      </c>
      <c r="H1016" s="104">
        <v>0</v>
      </c>
      <c r="I1016" s="104">
        <v>0</v>
      </c>
    </row>
    <row r="1017" spans="1:9" s="355" customFormat="1">
      <c r="A1017" s="429" t="s">
        <v>425</v>
      </c>
      <c r="B1017" s="352" t="s">
        <v>196</v>
      </c>
      <c r="C1017" s="353">
        <f t="shared" si="186"/>
        <v>19</v>
      </c>
      <c r="D1017" s="339">
        <v>19</v>
      </c>
      <c r="E1017" s="356">
        <v>0</v>
      </c>
      <c r="F1017" s="353">
        <v>0</v>
      </c>
      <c r="G1017" s="353">
        <v>0</v>
      </c>
      <c r="H1017" s="353">
        <v>0</v>
      </c>
      <c r="I1017" s="353">
        <v>0</v>
      </c>
    </row>
    <row r="1018" spans="1:9" s="126" customFormat="1">
      <c r="A1018" s="79"/>
      <c r="B1018" s="107" t="s">
        <v>197</v>
      </c>
      <c r="C1018" s="104">
        <f t="shared" si="186"/>
        <v>19</v>
      </c>
      <c r="D1018" s="104">
        <v>19</v>
      </c>
      <c r="E1018" s="87">
        <v>0</v>
      </c>
      <c r="F1018" s="104">
        <v>0</v>
      </c>
      <c r="G1018" s="104">
        <v>0</v>
      </c>
      <c r="H1018" s="104">
        <v>0</v>
      </c>
      <c r="I1018" s="104">
        <v>0</v>
      </c>
    </row>
    <row r="1019" spans="1:9" s="355" customFormat="1" ht="25.5">
      <c r="A1019" s="428" t="s">
        <v>426</v>
      </c>
      <c r="B1019" s="352" t="s">
        <v>196</v>
      </c>
      <c r="C1019" s="353">
        <f t="shared" si="186"/>
        <v>25.38</v>
      </c>
      <c r="D1019" s="353">
        <v>0</v>
      </c>
      <c r="E1019" s="356">
        <v>25.38</v>
      </c>
      <c r="F1019" s="353">
        <v>0</v>
      </c>
      <c r="G1019" s="353">
        <v>0</v>
      </c>
      <c r="H1019" s="353">
        <v>0</v>
      </c>
      <c r="I1019" s="353">
        <v>0</v>
      </c>
    </row>
    <row r="1020" spans="1:9" s="126" customFormat="1">
      <c r="A1020" s="24"/>
      <c r="B1020" s="107" t="s">
        <v>197</v>
      </c>
      <c r="C1020" s="104">
        <f t="shared" si="186"/>
        <v>25.38</v>
      </c>
      <c r="D1020" s="104">
        <v>0</v>
      </c>
      <c r="E1020" s="87">
        <v>25.38</v>
      </c>
      <c r="F1020" s="104">
        <v>0</v>
      </c>
      <c r="G1020" s="104">
        <v>0</v>
      </c>
      <c r="H1020" s="104">
        <v>0</v>
      </c>
      <c r="I1020" s="104">
        <v>0</v>
      </c>
    </row>
    <row r="1021" spans="1:9" s="355" customFormat="1">
      <c r="A1021" s="428" t="s">
        <v>427</v>
      </c>
      <c r="B1021" s="352" t="s">
        <v>196</v>
      </c>
      <c r="C1021" s="353">
        <f t="shared" si="186"/>
        <v>26.17</v>
      </c>
      <c r="D1021" s="353">
        <v>0</v>
      </c>
      <c r="E1021" s="356">
        <v>26.17</v>
      </c>
      <c r="F1021" s="353">
        <v>0</v>
      </c>
      <c r="G1021" s="353">
        <v>0</v>
      </c>
      <c r="H1021" s="353">
        <v>0</v>
      </c>
      <c r="I1021" s="353">
        <v>0</v>
      </c>
    </row>
    <row r="1022" spans="1:9" s="126" customFormat="1">
      <c r="A1022" s="79"/>
      <c r="B1022" s="107" t="s">
        <v>197</v>
      </c>
      <c r="C1022" s="104">
        <f t="shared" si="186"/>
        <v>26.17</v>
      </c>
      <c r="D1022" s="104">
        <v>0</v>
      </c>
      <c r="E1022" s="87">
        <v>26.17</v>
      </c>
      <c r="F1022" s="104">
        <v>0</v>
      </c>
      <c r="G1022" s="104">
        <v>0</v>
      </c>
      <c r="H1022" s="104">
        <v>0</v>
      </c>
      <c r="I1022" s="104">
        <v>0</v>
      </c>
    </row>
    <row r="1023" spans="1:9" s="355" customFormat="1">
      <c r="A1023" s="428" t="s">
        <v>428</v>
      </c>
      <c r="B1023" s="352" t="s">
        <v>196</v>
      </c>
      <c r="C1023" s="353">
        <f t="shared" si="186"/>
        <v>7</v>
      </c>
      <c r="D1023" s="339">
        <v>7</v>
      </c>
      <c r="E1023" s="356">
        <v>0</v>
      </c>
      <c r="F1023" s="353">
        <v>0</v>
      </c>
      <c r="G1023" s="353">
        <v>0</v>
      </c>
      <c r="H1023" s="353">
        <v>0</v>
      </c>
      <c r="I1023" s="353">
        <v>0</v>
      </c>
    </row>
    <row r="1024" spans="1:9" s="126" customFormat="1">
      <c r="A1024" s="50"/>
      <c r="B1024" s="107" t="s">
        <v>197</v>
      </c>
      <c r="C1024" s="104">
        <f t="shared" si="186"/>
        <v>7</v>
      </c>
      <c r="D1024" s="104">
        <v>7</v>
      </c>
      <c r="E1024" s="87">
        <v>0</v>
      </c>
      <c r="F1024" s="104">
        <v>0</v>
      </c>
      <c r="G1024" s="104">
        <v>0</v>
      </c>
      <c r="H1024" s="104">
        <v>0</v>
      </c>
      <c r="I1024" s="104">
        <v>0</v>
      </c>
    </row>
    <row r="1025" spans="1:9" s="355" customFormat="1">
      <c r="A1025" s="428" t="s">
        <v>637</v>
      </c>
      <c r="B1025" s="352" t="s">
        <v>196</v>
      </c>
      <c r="C1025" s="353">
        <f t="shared" si="186"/>
        <v>18.45</v>
      </c>
      <c r="D1025" s="353">
        <v>0</v>
      </c>
      <c r="E1025" s="356">
        <v>18.45</v>
      </c>
      <c r="F1025" s="353">
        <v>0</v>
      </c>
      <c r="G1025" s="353">
        <v>0</v>
      </c>
      <c r="H1025" s="353">
        <v>0</v>
      </c>
      <c r="I1025" s="353">
        <v>0</v>
      </c>
    </row>
    <row r="1026" spans="1:9" s="126" customFormat="1">
      <c r="A1026" s="24"/>
      <c r="B1026" s="107" t="s">
        <v>197</v>
      </c>
      <c r="C1026" s="104">
        <f t="shared" si="186"/>
        <v>18.45</v>
      </c>
      <c r="D1026" s="104">
        <v>0</v>
      </c>
      <c r="E1026" s="87">
        <v>18.45</v>
      </c>
      <c r="F1026" s="104">
        <v>0</v>
      </c>
      <c r="G1026" s="104">
        <v>0</v>
      </c>
      <c r="H1026" s="104">
        <v>0</v>
      </c>
      <c r="I1026" s="104">
        <v>0</v>
      </c>
    </row>
    <row r="1027" spans="1:9" s="355" customFormat="1">
      <c r="A1027" s="428" t="s">
        <v>429</v>
      </c>
      <c r="B1027" s="352" t="s">
        <v>196</v>
      </c>
      <c r="C1027" s="353">
        <f t="shared" si="186"/>
        <v>8.33</v>
      </c>
      <c r="D1027" s="339">
        <v>8.33</v>
      </c>
      <c r="E1027" s="356">
        <v>0</v>
      </c>
      <c r="F1027" s="353">
        <v>0</v>
      </c>
      <c r="G1027" s="353">
        <v>0</v>
      </c>
      <c r="H1027" s="353">
        <v>0</v>
      </c>
      <c r="I1027" s="353">
        <v>0</v>
      </c>
    </row>
    <row r="1028" spans="1:9" s="126" customFormat="1">
      <c r="A1028" s="50"/>
      <c r="B1028" s="107" t="s">
        <v>197</v>
      </c>
      <c r="C1028" s="104">
        <f t="shared" si="186"/>
        <v>8.33</v>
      </c>
      <c r="D1028" s="104">
        <v>8.33</v>
      </c>
      <c r="E1028" s="87">
        <v>0</v>
      </c>
      <c r="F1028" s="104">
        <v>0</v>
      </c>
      <c r="G1028" s="104">
        <v>0</v>
      </c>
      <c r="H1028" s="104">
        <v>0</v>
      </c>
      <c r="I1028" s="104">
        <v>0</v>
      </c>
    </row>
    <row r="1029" spans="1:9" s="355" customFormat="1">
      <c r="A1029" s="428" t="s">
        <v>430</v>
      </c>
      <c r="B1029" s="352" t="s">
        <v>196</v>
      </c>
      <c r="C1029" s="353">
        <f t="shared" si="186"/>
        <v>3.5</v>
      </c>
      <c r="D1029" s="339">
        <v>3.5</v>
      </c>
      <c r="E1029" s="356">
        <v>0</v>
      </c>
      <c r="F1029" s="353">
        <v>0</v>
      </c>
      <c r="G1029" s="353">
        <v>0</v>
      </c>
      <c r="H1029" s="353">
        <v>0</v>
      </c>
      <c r="I1029" s="353">
        <v>0</v>
      </c>
    </row>
    <row r="1030" spans="1:9" s="126" customFormat="1">
      <c r="A1030" s="79"/>
      <c r="B1030" s="107" t="s">
        <v>197</v>
      </c>
      <c r="C1030" s="104">
        <f t="shared" si="186"/>
        <v>3.5</v>
      </c>
      <c r="D1030" s="104">
        <v>3.5</v>
      </c>
      <c r="E1030" s="87">
        <v>0</v>
      </c>
      <c r="F1030" s="104">
        <v>0</v>
      </c>
      <c r="G1030" s="104">
        <v>0</v>
      </c>
      <c r="H1030" s="104">
        <v>0</v>
      </c>
      <c r="I1030" s="104">
        <v>0</v>
      </c>
    </row>
    <row r="1031" spans="1:9" s="355" customFormat="1" ht="25.5">
      <c r="A1031" s="429" t="s">
        <v>431</v>
      </c>
      <c r="B1031" s="352" t="s">
        <v>196</v>
      </c>
      <c r="C1031" s="353">
        <f t="shared" si="186"/>
        <v>11</v>
      </c>
      <c r="D1031" s="104">
        <v>11</v>
      </c>
      <c r="E1031" s="356">
        <v>0</v>
      </c>
      <c r="F1031" s="353">
        <v>0</v>
      </c>
      <c r="G1031" s="353">
        <v>0</v>
      </c>
      <c r="H1031" s="353">
        <v>0</v>
      </c>
      <c r="I1031" s="353">
        <v>0</v>
      </c>
    </row>
    <row r="1032" spans="1:9" s="126" customFormat="1">
      <c r="A1032" s="24"/>
      <c r="B1032" s="107" t="s">
        <v>197</v>
      </c>
      <c r="C1032" s="104">
        <f t="shared" si="186"/>
        <v>11</v>
      </c>
      <c r="D1032" s="104">
        <v>11</v>
      </c>
      <c r="E1032" s="87">
        <v>0</v>
      </c>
      <c r="F1032" s="104">
        <v>0</v>
      </c>
      <c r="G1032" s="104">
        <v>0</v>
      </c>
      <c r="H1032" s="104">
        <v>0</v>
      </c>
      <c r="I1032" s="104">
        <v>0</v>
      </c>
    </row>
    <row r="1033" spans="1:9" s="355" customFormat="1" ht="25.5">
      <c r="A1033" s="428" t="s">
        <v>432</v>
      </c>
      <c r="B1033" s="352" t="s">
        <v>196</v>
      </c>
      <c r="C1033" s="353">
        <f t="shared" si="186"/>
        <v>4.58</v>
      </c>
      <c r="D1033" s="353">
        <v>0</v>
      </c>
      <c r="E1033" s="356">
        <v>4.58</v>
      </c>
      <c r="F1033" s="353">
        <v>0</v>
      </c>
      <c r="G1033" s="353">
        <v>0</v>
      </c>
      <c r="H1033" s="353">
        <v>0</v>
      </c>
      <c r="I1033" s="353">
        <v>0</v>
      </c>
    </row>
    <row r="1034" spans="1:9" s="126" customFormat="1">
      <c r="A1034" s="24"/>
      <c r="B1034" s="107" t="s">
        <v>197</v>
      </c>
      <c r="C1034" s="104">
        <f t="shared" si="186"/>
        <v>4.58</v>
      </c>
      <c r="D1034" s="104">
        <v>0</v>
      </c>
      <c r="E1034" s="58">
        <v>4.58</v>
      </c>
      <c r="F1034" s="104">
        <v>0</v>
      </c>
      <c r="G1034" s="104">
        <v>0</v>
      </c>
      <c r="H1034" s="104">
        <v>0</v>
      </c>
      <c r="I1034" s="104">
        <v>0</v>
      </c>
    </row>
    <row r="1035" spans="1:9" s="355" customFormat="1">
      <c r="A1035" s="428" t="s">
        <v>433</v>
      </c>
      <c r="B1035" s="352" t="s">
        <v>196</v>
      </c>
      <c r="C1035" s="353">
        <f t="shared" si="186"/>
        <v>35.700000000000003</v>
      </c>
      <c r="D1035" s="104">
        <v>35.700000000000003</v>
      </c>
      <c r="E1035" s="356">
        <v>0</v>
      </c>
      <c r="F1035" s="353">
        <v>0</v>
      </c>
      <c r="G1035" s="353">
        <v>0</v>
      </c>
      <c r="H1035" s="353">
        <v>0</v>
      </c>
      <c r="I1035" s="353">
        <v>0</v>
      </c>
    </row>
    <row r="1036" spans="1:9" s="126" customFormat="1">
      <c r="A1036" s="50"/>
      <c r="B1036" s="107" t="s">
        <v>197</v>
      </c>
      <c r="C1036" s="104">
        <f t="shared" si="186"/>
        <v>35.700000000000003</v>
      </c>
      <c r="D1036" s="104">
        <v>35.700000000000003</v>
      </c>
      <c r="E1036" s="87">
        <v>0</v>
      </c>
      <c r="F1036" s="104">
        <v>0</v>
      </c>
      <c r="G1036" s="104">
        <v>0</v>
      </c>
      <c r="H1036" s="104">
        <v>0</v>
      </c>
      <c r="I1036" s="104">
        <v>0</v>
      </c>
    </row>
    <row r="1037" spans="1:9" s="355" customFormat="1">
      <c r="A1037" s="428" t="s">
        <v>638</v>
      </c>
      <c r="B1037" s="352" t="s">
        <v>196</v>
      </c>
      <c r="C1037" s="353">
        <f t="shared" si="186"/>
        <v>3.33</v>
      </c>
      <c r="D1037" s="353">
        <v>0</v>
      </c>
      <c r="E1037" s="356">
        <v>3.33</v>
      </c>
      <c r="F1037" s="353">
        <v>0</v>
      </c>
      <c r="G1037" s="353">
        <v>0</v>
      </c>
      <c r="H1037" s="353">
        <v>0</v>
      </c>
      <c r="I1037" s="353">
        <v>0</v>
      </c>
    </row>
    <row r="1038" spans="1:9" s="126" customFormat="1">
      <c r="A1038" s="79"/>
      <c r="B1038" s="107" t="s">
        <v>197</v>
      </c>
      <c r="C1038" s="104">
        <f t="shared" si="186"/>
        <v>3.33</v>
      </c>
      <c r="D1038" s="104">
        <v>0</v>
      </c>
      <c r="E1038" s="87">
        <v>3.33</v>
      </c>
      <c r="F1038" s="104">
        <v>0</v>
      </c>
      <c r="G1038" s="104">
        <v>0</v>
      </c>
      <c r="H1038" s="104">
        <v>0</v>
      </c>
      <c r="I1038" s="104">
        <v>0</v>
      </c>
    </row>
    <row r="1039" spans="1:9" s="355" customFormat="1">
      <c r="A1039" s="430" t="s">
        <v>434</v>
      </c>
      <c r="B1039" s="352" t="s">
        <v>196</v>
      </c>
      <c r="C1039" s="353">
        <f t="shared" si="186"/>
        <v>16</v>
      </c>
      <c r="D1039" s="104">
        <v>16</v>
      </c>
      <c r="E1039" s="356">
        <v>0</v>
      </c>
      <c r="F1039" s="353">
        <v>0</v>
      </c>
      <c r="G1039" s="353">
        <v>0</v>
      </c>
      <c r="H1039" s="353">
        <v>0</v>
      </c>
      <c r="I1039" s="353">
        <v>0</v>
      </c>
    </row>
    <row r="1040" spans="1:9" s="126" customFormat="1">
      <c r="A1040" s="24"/>
      <c r="B1040" s="107" t="s">
        <v>197</v>
      </c>
      <c r="C1040" s="104">
        <f t="shared" si="186"/>
        <v>16</v>
      </c>
      <c r="D1040" s="104">
        <v>16</v>
      </c>
      <c r="E1040" s="58">
        <v>0</v>
      </c>
      <c r="F1040" s="104">
        <v>0</v>
      </c>
      <c r="G1040" s="104">
        <v>0</v>
      </c>
      <c r="H1040" s="104">
        <v>0</v>
      </c>
      <c r="I1040" s="104">
        <v>0</v>
      </c>
    </row>
    <row r="1041" spans="1:9" s="355" customFormat="1" ht="25.5">
      <c r="A1041" s="428" t="s">
        <v>416</v>
      </c>
      <c r="B1041" s="352" t="s">
        <v>196</v>
      </c>
      <c r="C1041" s="353">
        <f t="shared" si="186"/>
        <v>3.6</v>
      </c>
      <c r="D1041" s="339">
        <v>3.6</v>
      </c>
      <c r="E1041" s="356">
        <v>0</v>
      </c>
      <c r="F1041" s="353">
        <v>0</v>
      </c>
      <c r="G1041" s="353">
        <v>0</v>
      </c>
      <c r="H1041" s="353">
        <v>0</v>
      </c>
      <c r="I1041" s="353">
        <v>0</v>
      </c>
    </row>
    <row r="1042" spans="1:9" s="126" customFormat="1">
      <c r="A1042" s="50"/>
      <c r="B1042" s="107" t="s">
        <v>197</v>
      </c>
      <c r="C1042" s="104">
        <f t="shared" si="186"/>
        <v>3.6</v>
      </c>
      <c r="D1042" s="104">
        <v>3.6</v>
      </c>
      <c r="E1042" s="87">
        <v>0</v>
      </c>
      <c r="F1042" s="104">
        <v>0</v>
      </c>
      <c r="G1042" s="104">
        <v>0</v>
      </c>
      <c r="H1042" s="104">
        <v>0</v>
      </c>
      <c r="I1042" s="104">
        <v>0</v>
      </c>
    </row>
    <row r="1043" spans="1:9" s="126" customFormat="1">
      <c r="A1043" s="341" t="s">
        <v>140</v>
      </c>
      <c r="B1043" s="103" t="s">
        <v>196</v>
      </c>
      <c r="C1043" s="104">
        <f t="shared" si="186"/>
        <v>100</v>
      </c>
      <c r="D1043" s="104">
        <f t="shared" ref="D1043:I1044" si="195">D1045</f>
        <v>100</v>
      </c>
      <c r="E1043" s="87">
        <f t="shared" si="195"/>
        <v>0</v>
      </c>
      <c r="F1043" s="104">
        <f t="shared" si="195"/>
        <v>0</v>
      </c>
      <c r="G1043" s="104">
        <f t="shared" si="195"/>
        <v>0</v>
      </c>
      <c r="H1043" s="104">
        <f t="shared" si="195"/>
        <v>0</v>
      </c>
      <c r="I1043" s="104">
        <f t="shared" si="195"/>
        <v>0</v>
      </c>
    </row>
    <row r="1044" spans="1:9" s="126" customFormat="1">
      <c r="A1044" s="24"/>
      <c r="B1044" s="107" t="s">
        <v>197</v>
      </c>
      <c r="C1044" s="104">
        <f t="shared" si="186"/>
        <v>100</v>
      </c>
      <c r="D1044" s="104">
        <f t="shared" si="195"/>
        <v>100</v>
      </c>
      <c r="E1044" s="87">
        <f t="shared" si="195"/>
        <v>0</v>
      </c>
      <c r="F1044" s="104">
        <f t="shared" si="195"/>
        <v>0</v>
      </c>
      <c r="G1044" s="104">
        <f t="shared" si="195"/>
        <v>0</v>
      </c>
      <c r="H1044" s="104">
        <f t="shared" si="195"/>
        <v>0</v>
      </c>
      <c r="I1044" s="104">
        <f t="shared" si="195"/>
        <v>0</v>
      </c>
    </row>
    <row r="1045" spans="1:9" s="355" customFormat="1">
      <c r="A1045" s="428" t="s">
        <v>445</v>
      </c>
      <c r="B1045" s="352" t="s">
        <v>196</v>
      </c>
      <c r="C1045" s="353">
        <f t="shared" si="186"/>
        <v>100</v>
      </c>
      <c r="D1045" s="339">
        <v>100</v>
      </c>
      <c r="E1045" s="356">
        <v>0</v>
      </c>
      <c r="F1045" s="353">
        <v>0</v>
      </c>
      <c r="G1045" s="353">
        <v>0</v>
      </c>
      <c r="H1045" s="353">
        <v>0</v>
      </c>
      <c r="I1045" s="353">
        <v>0</v>
      </c>
    </row>
    <row r="1046" spans="1:9" s="126" customFormat="1">
      <c r="A1046" s="50"/>
      <c r="B1046" s="107" t="s">
        <v>197</v>
      </c>
      <c r="C1046" s="104">
        <f t="shared" si="186"/>
        <v>100</v>
      </c>
      <c r="D1046" s="104">
        <v>100</v>
      </c>
      <c r="E1046" s="87">
        <v>0</v>
      </c>
      <c r="F1046" s="104">
        <v>0</v>
      </c>
      <c r="G1046" s="104">
        <v>0</v>
      </c>
      <c r="H1046" s="104">
        <v>0</v>
      </c>
      <c r="I1046" s="104">
        <v>0</v>
      </c>
    </row>
    <row r="1047" spans="1:9" s="126" customFormat="1">
      <c r="A1047" s="341" t="s">
        <v>645</v>
      </c>
      <c r="B1047" s="103" t="s">
        <v>196</v>
      </c>
      <c r="C1047" s="104">
        <f t="shared" si="186"/>
        <v>30.799999999999997</v>
      </c>
      <c r="D1047" s="104">
        <f t="shared" ref="D1047:I1048" si="196">D1049+D1051+D1053+D1055</f>
        <v>30.799999999999997</v>
      </c>
      <c r="E1047" s="87">
        <f t="shared" si="196"/>
        <v>0</v>
      </c>
      <c r="F1047" s="104">
        <f t="shared" si="196"/>
        <v>0</v>
      </c>
      <c r="G1047" s="104">
        <f t="shared" si="196"/>
        <v>0</v>
      </c>
      <c r="H1047" s="104">
        <f t="shared" si="196"/>
        <v>0</v>
      </c>
      <c r="I1047" s="104">
        <f t="shared" si="196"/>
        <v>0</v>
      </c>
    </row>
    <row r="1048" spans="1:9" s="126" customFormat="1">
      <c r="A1048" s="24"/>
      <c r="B1048" s="107" t="s">
        <v>197</v>
      </c>
      <c r="C1048" s="104">
        <f t="shared" si="186"/>
        <v>30.799999999999997</v>
      </c>
      <c r="D1048" s="104">
        <f t="shared" si="196"/>
        <v>30.799999999999997</v>
      </c>
      <c r="E1048" s="87">
        <f t="shared" si="196"/>
        <v>0</v>
      </c>
      <c r="F1048" s="104">
        <f t="shared" si="196"/>
        <v>0</v>
      </c>
      <c r="G1048" s="104">
        <f t="shared" si="196"/>
        <v>0</v>
      </c>
      <c r="H1048" s="104">
        <f t="shared" si="196"/>
        <v>0</v>
      </c>
      <c r="I1048" s="104">
        <f t="shared" si="196"/>
        <v>0</v>
      </c>
    </row>
    <row r="1049" spans="1:9" s="355" customFormat="1">
      <c r="A1049" s="428" t="s">
        <v>446</v>
      </c>
      <c r="B1049" s="352" t="s">
        <v>196</v>
      </c>
      <c r="C1049" s="353">
        <f t="shared" si="186"/>
        <v>13.5</v>
      </c>
      <c r="D1049" s="339">
        <v>13.5</v>
      </c>
      <c r="E1049" s="356">
        <v>0</v>
      </c>
      <c r="F1049" s="353">
        <v>0</v>
      </c>
      <c r="G1049" s="353">
        <v>0</v>
      </c>
      <c r="H1049" s="353">
        <v>0</v>
      </c>
      <c r="I1049" s="353">
        <v>0</v>
      </c>
    </row>
    <row r="1050" spans="1:9" s="126" customFormat="1">
      <c r="A1050" s="50"/>
      <c r="B1050" s="107" t="s">
        <v>197</v>
      </c>
      <c r="C1050" s="104">
        <f t="shared" si="186"/>
        <v>13.5</v>
      </c>
      <c r="D1050" s="104">
        <v>13.5</v>
      </c>
      <c r="E1050" s="87">
        <v>0</v>
      </c>
      <c r="F1050" s="104">
        <v>0</v>
      </c>
      <c r="G1050" s="104">
        <v>0</v>
      </c>
      <c r="H1050" s="104">
        <v>0</v>
      </c>
      <c r="I1050" s="104">
        <v>0</v>
      </c>
    </row>
    <row r="1051" spans="1:9" s="355" customFormat="1">
      <c r="A1051" s="430" t="s">
        <v>447</v>
      </c>
      <c r="B1051" s="352" t="s">
        <v>196</v>
      </c>
      <c r="C1051" s="353">
        <f t="shared" si="186"/>
        <v>8.1999999999999993</v>
      </c>
      <c r="D1051" s="339">
        <v>8.1999999999999993</v>
      </c>
      <c r="E1051" s="356">
        <v>0</v>
      </c>
      <c r="F1051" s="353">
        <v>0</v>
      </c>
      <c r="G1051" s="353">
        <v>0</v>
      </c>
      <c r="H1051" s="353">
        <v>0</v>
      </c>
      <c r="I1051" s="353">
        <v>0</v>
      </c>
    </row>
    <row r="1052" spans="1:9" s="126" customFormat="1">
      <c r="A1052" s="24"/>
      <c r="B1052" s="107" t="s">
        <v>197</v>
      </c>
      <c r="C1052" s="104">
        <f t="shared" si="186"/>
        <v>8.1999999999999993</v>
      </c>
      <c r="D1052" s="104">
        <v>8.1999999999999993</v>
      </c>
      <c r="E1052" s="87">
        <v>0</v>
      </c>
      <c r="F1052" s="104">
        <v>0</v>
      </c>
      <c r="G1052" s="104">
        <v>0</v>
      </c>
      <c r="H1052" s="104">
        <v>0</v>
      </c>
      <c r="I1052" s="104">
        <v>0</v>
      </c>
    </row>
    <row r="1053" spans="1:9" s="355" customFormat="1">
      <c r="A1053" s="428" t="s">
        <v>448</v>
      </c>
      <c r="B1053" s="352" t="s">
        <v>196</v>
      </c>
      <c r="C1053" s="353">
        <f t="shared" si="186"/>
        <v>4</v>
      </c>
      <c r="D1053" s="353">
        <v>4</v>
      </c>
      <c r="E1053" s="356">
        <v>0</v>
      </c>
      <c r="F1053" s="353">
        <v>0</v>
      </c>
      <c r="G1053" s="353">
        <v>0</v>
      </c>
      <c r="H1053" s="353">
        <v>0</v>
      </c>
      <c r="I1053" s="353">
        <v>0</v>
      </c>
    </row>
    <row r="1054" spans="1:9" s="126" customFormat="1">
      <c r="A1054" s="50"/>
      <c r="B1054" s="107" t="s">
        <v>197</v>
      </c>
      <c r="C1054" s="104">
        <f t="shared" si="186"/>
        <v>4</v>
      </c>
      <c r="D1054" s="104">
        <v>4</v>
      </c>
      <c r="E1054" s="87">
        <v>0</v>
      </c>
      <c r="F1054" s="104">
        <v>0</v>
      </c>
      <c r="G1054" s="104">
        <v>0</v>
      </c>
      <c r="H1054" s="104">
        <v>0</v>
      </c>
      <c r="I1054" s="104">
        <v>0</v>
      </c>
    </row>
    <row r="1055" spans="1:9" s="355" customFormat="1">
      <c r="A1055" s="430" t="s">
        <v>414</v>
      </c>
      <c r="B1055" s="352" t="s">
        <v>196</v>
      </c>
      <c r="C1055" s="353">
        <f t="shared" si="186"/>
        <v>5.0999999999999996</v>
      </c>
      <c r="D1055" s="353">
        <v>5.0999999999999996</v>
      </c>
      <c r="E1055" s="356">
        <v>0</v>
      </c>
      <c r="F1055" s="353">
        <v>0</v>
      </c>
      <c r="G1055" s="353">
        <v>0</v>
      </c>
      <c r="H1055" s="353">
        <v>0</v>
      </c>
      <c r="I1055" s="353">
        <v>0</v>
      </c>
    </row>
    <row r="1056" spans="1:9" s="126" customFormat="1">
      <c r="A1056" s="24"/>
      <c r="B1056" s="107" t="s">
        <v>197</v>
      </c>
      <c r="C1056" s="104">
        <f t="shared" si="186"/>
        <v>5.0999999999999996</v>
      </c>
      <c r="D1056" s="104">
        <v>5.0999999999999996</v>
      </c>
      <c r="E1056" s="87">
        <v>0</v>
      </c>
      <c r="F1056" s="104">
        <v>0</v>
      </c>
      <c r="G1056" s="104">
        <v>0</v>
      </c>
      <c r="H1056" s="104">
        <v>0</v>
      </c>
      <c r="I1056" s="104">
        <v>0</v>
      </c>
    </row>
    <row r="1057" spans="1:9" s="355" customFormat="1">
      <c r="A1057" s="525" t="s">
        <v>646</v>
      </c>
      <c r="B1057" s="352" t="s">
        <v>196</v>
      </c>
      <c r="C1057" s="353">
        <f t="shared" ref="C1057:C1066" si="197">D1057+E1057+F1057+G1057+H1057+I1057</f>
        <v>62</v>
      </c>
      <c r="D1057" s="353">
        <f t="shared" ref="D1057:I1058" si="198">D1059+D1061+D1063+D1065</f>
        <v>0</v>
      </c>
      <c r="E1057" s="353">
        <f t="shared" si="198"/>
        <v>62</v>
      </c>
      <c r="F1057" s="353">
        <f t="shared" si="198"/>
        <v>0</v>
      </c>
      <c r="G1057" s="353">
        <f t="shared" si="198"/>
        <v>0</v>
      </c>
      <c r="H1057" s="353">
        <f t="shared" si="198"/>
        <v>0</v>
      </c>
      <c r="I1057" s="353">
        <f t="shared" si="198"/>
        <v>0</v>
      </c>
    </row>
    <row r="1058" spans="1:9" s="126" customFormat="1">
      <c r="A1058" s="24"/>
      <c r="B1058" s="107" t="s">
        <v>197</v>
      </c>
      <c r="C1058" s="104">
        <f t="shared" si="197"/>
        <v>62</v>
      </c>
      <c r="D1058" s="104">
        <f t="shared" si="198"/>
        <v>0</v>
      </c>
      <c r="E1058" s="104">
        <f t="shared" si="198"/>
        <v>62</v>
      </c>
      <c r="F1058" s="104">
        <f t="shared" si="198"/>
        <v>0</v>
      </c>
      <c r="G1058" s="104">
        <f t="shared" si="198"/>
        <v>0</v>
      </c>
      <c r="H1058" s="104">
        <f t="shared" si="198"/>
        <v>0</v>
      </c>
      <c r="I1058" s="104">
        <f t="shared" si="198"/>
        <v>0</v>
      </c>
    </row>
    <row r="1059" spans="1:9" s="355" customFormat="1">
      <c r="A1059" s="519" t="s">
        <v>639</v>
      </c>
      <c r="B1059" s="491" t="s">
        <v>196</v>
      </c>
      <c r="C1059" s="104">
        <f t="shared" si="197"/>
        <v>41</v>
      </c>
      <c r="D1059" s="339">
        <v>0</v>
      </c>
      <c r="E1059" s="356">
        <v>41</v>
      </c>
      <c r="F1059" s="353">
        <v>0</v>
      </c>
      <c r="G1059" s="353">
        <v>0</v>
      </c>
      <c r="H1059" s="353">
        <v>0</v>
      </c>
      <c r="I1059" s="353">
        <v>0</v>
      </c>
    </row>
    <row r="1060" spans="1:9" s="126" customFormat="1">
      <c r="A1060" s="461"/>
      <c r="B1060" s="492" t="s">
        <v>197</v>
      </c>
      <c r="C1060" s="104">
        <f t="shared" si="197"/>
        <v>41</v>
      </c>
      <c r="D1060" s="104">
        <v>0</v>
      </c>
      <c r="E1060" s="87">
        <v>41</v>
      </c>
      <c r="F1060" s="104">
        <v>0</v>
      </c>
      <c r="G1060" s="104">
        <v>0</v>
      </c>
      <c r="H1060" s="104">
        <v>0</v>
      </c>
      <c r="I1060" s="104">
        <v>0</v>
      </c>
    </row>
    <row r="1061" spans="1:9" s="355" customFormat="1">
      <c r="A1061" s="519" t="s">
        <v>640</v>
      </c>
      <c r="B1061" s="491" t="s">
        <v>196</v>
      </c>
      <c r="C1061" s="104">
        <f t="shared" si="197"/>
        <v>5</v>
      </c>
      <c r="D1061" s="339">
        <v>0</v>
      </c>
      <c r="E1061" s="356">
        <v>5</v>
      </c>
      <c r="F1061" s="353">
        <v>0</v>
      </c>
      <c r="G1061" s="353">
        <v>0</v>
      </c>
      <c r="H1061" s="353">
        <v>0</v>
      </c>
      <c r="I1061" s="353">
        <v>0</v>
      </c>
    </row>
    <row r="1062" spans="1:9" s="126" customFormat="1">
      <c r="A1062" s="461"/>
      <c r="B1062" s="492" t="s">
        <v>197</v>
      </c>
      <c r="C1062" s="104">
        <f t="shared" si="197"/>
        <v>5</v>
      </c>
      <c r="D1062" s="104">
        <v>0</v>
      </c>
      <c r="E1062" s="87">
        <v>5</v>
      </c>
      <c r="F1062" s="104">
        <v>0</v>
      </c>
      <c r="G1062" s="104">
        <v>0</v>
      </c>
      <c r="H1062" s="104">
        <v>0</v>
      </c>
      <c r="I1062" s="104">
        <v>0</v>
      </c>
    </row>
    <row r="1063" spans="1:9" s="355" customFormat="1">
      <c r="A1063" s="519" t="s">
        <v>374</v>
      </c>
      <c r="B1063" s="491" t="s">
        <v>196</v>
      </c>
      <c r="C1063" s="104">
        <f t="shared" si="197"/>
        <v>12</v>
      </c>
      <c r="D1063" s="339">
        <v>0</v>
      </c>
      <c r="E1063" s="356">
        <v>12</v>
      </c>
      <c r="F1063" s="353">
        <v>0</v>
      </c>
      <c r="G1063" s="353">
        <v>0</v>
      </c>
      <c r="H1063" s="353">
        <v>0</v>
      </c>
      <c r="I1063" s="353">
        <v>0</v>
      </c>
    </row>
    <row r="1064" spans="1:9" s="126" customFormat="1">
      <c r="A1064" s="461"/>
      <c r="B1064" s="492" t="s">
        <v>197</v>
      </c>
      <c r="C1064" s="104">
        <f t="shared" si="197"/>
        <v>12</v>
      </c>
      <c r="D1064" s="104">
        <v>0</v>
      </c>
      <c r="E1064" s="87">
        <v>12</v>
      </c>
      <c r="F1064" s="104">
        <v>0</v>
      </c>
      <c r="G1064" s="104">
        <v>0</v>
      </c>
      <c r="H1064" s="104">
        <v>0</v>
      </c>
      <c r="I1064" s="104">
        <v>0</v>
      </c>
    </row>
    <row r="1065" spans="1:9" s="355" customFormat="1">
      <c r="A1065" s="519" t="s">
        <v>641</v>
      </c>
      <c r="B1065" s="491" t="s">
        <v>196</v>
      </c>
      <c r="C1065" s="104">
        <f t="shared" si="197"/>
        <v>4</v>
      </c>
      <c r="D1065" s="339">
        <v>0</v>
      </c>
      <c r="E1065" s="356">
        <v>4</v>
      </c>
      <c r="F1065" s="353">
        <v>0</v>
      </c>
      <c r="G1065" s="353">
        <v>0</v>
      </c>
      <c r="H1065" s="353">
        <v>0</v>
      </c>
      <c r="I1065" s="353">
        <v>0</v>
      </c>
    </row>
    <row r="1066" spans="1:9" s="126" customFormat="1">
      <c r="A1066" s="461"/>
      <c r="B1066" s="492" t="s">
        <v>197</v>
      </c>
      <c r="C1066" s="104">
        <f t="shared" si="197"/>
        <v>4</v>
      </c>
      <c r="D1066" s="104">
        <v>0</v>
      </c>
      <c r="E1066" s="87">
        <v>4</v>
      </c>
      <c r="F1066" s="104">
        <v>0</v>
      </c>
      <c r="G1066" s="104">
        <v>0</v>
      </c>
      <c r="H1066" s="104">
        <v>0</v>
      </c>
      <c r="I1066" s="104">
        <v>0</v>
      </c>
    </row>
    <row r="1067" spans="1:9" s="162" customFormat="1">
      <c r="A1067" s="169" t="s">
        <v>229</v>
      </c>
      <c r="B1067" s="160" t="s">
        <v>196</v>
      </c>
      <c r="C1067" s="161">
        <f t="shared" si="186"/>
        <v>150</v>
      </c>
      <c r="D1067" s="161">
        <f t="shared" ref="D1067:I1068" si="199">D1069+D1073+D1077+D1081+D1087</f>
        <v>93</v>
      </c>
      <c r="E1067" s="161">
        <f t="shared" si="199"/>
        <v>57</v>
      </c>
      <c r="F1067" s="161">
        <f t="shared" si="199"/>
        <v>0</v>
      </c>
      <c r="G1067" s="161">
        <f t="shared" si="199"/>
        <v>0</v>
      </c>
      <c r="H1067" s="161">
        <f t="shared" si="199"/>
        <v>0</v>
      </c>
      <c r="I1067" s="161">
        <f t="shared" si="199"/>
        <v>0</v>
      </c>
    </row>
    <row r="1068" spans="1:9" s="162" customFormat="1">
      <c r="A1068" s="170"/>
      <c r="B1068" s="163" t="s">
        <v>197</v>
      </c>
      <c r="C1068" s="161">
        <f t="shared" si="186"/>
        <v>150</v>
      </c>
      <c r="D1068" s="161">
        <f t="shared" si="199"/>
        <v>93</v>
      </c>
      <c r="E1068" s="161">
        <f t="shared" si="199"/>
        <v>57</v>
      </c>
      <c r="F1068" s="161">
        <f t="shared" si="199"/>
        <v>0</v>
      </c>
      <c r="G1068" s="161">
        <f t="shared" si="199"/>
        <v>0</v>
      </c>
      <c r="H1068" s="161">
        <f t="shared" si="199"/>
        <v>0</v>
      </c>
      <c r="I1068" s="161">
        <f t="shared" si="199"/>
        <v>0</v>
      </c>
    </row>
    <row r="1069" spans="1:9" s="162" customFormat="1">
      <c r="A1069" s="192" t="s">
        <v>276</v>
      </c>
      <c r="B1069" s="160" t="s">
        <v>196</v>
      </c>
      <c r="C1069" s="161">
        <f>C1070</f>
        <v>0</v>
      </c>
      <c r="D1069" s="161">
        <f>D1070</f>
        <v>0</v>
      </c>
      <c r="E1069" s="161">
        <f>E1071</f>
        <v>0</v>
      </c>
      <c r="F1069" s="161">
        <f>F1070</f>
        <v>0</v>
      </c>
      <c r="G1069" s="161">
        <f>G1070</f>
        <v>0</v>
      </c>
      <c r="H1069" s="161">
        <f>H1070</f>
        <v>0</v>
      </c>
      <c r="I1069" s="161">
        <f>I1070</f>
        <v>0</v>
      </c>
    </row>
    <row r="1070" spans="1:9" s="162" customFormat="1">
      <c r="A1070" s="182"/>
      <c r="B1070" s="163" t="s">
        <v>197</v>
      </c>
      <c r="C1070" s="161">
        <f>D1070+E1070+F1070+G1070+H1070+I1070</f>
        <v>0</v>
      </c>
      <c r="D1070" s="161">
        <v>0</v>
      </c>
      <c r="E1070" s="161">
        <f>E1072</f>
        <v>0</v>
      </c>
      <c r="F1070" s="161">
        <v>0</v>
      </c>
      <c r="G1070" s="161">
        <v>0</v>
      </c>
      <c r="H1070" s="161">
        <v>0</v>
      </c>
      <c r="I1070" s="161">
        <v>0</v>
      </c>
    </row>
    <row r="1071" spans="1:9" s="456" customFormat="1" ht="25.5">
      <c r="A1071" s="452" t="s">
        <v>120</v>
      </c>
      <c r="B1071" s="453" t="s">
        <v>196</v>
      </c>
      <c r="C1071" s="454">
        <f>C1072</f>
        <v>737.8</v>
      </c>
      <c r="D1071" s="454">
        <v>737.8</v>
      </c>
      <c r="E1071" s="558">
        <v>0</v>
      </c>
      <c r="F1071" s="454">
        <v>0</v>
      </c>
      <c r="G1071" s="454">
        <v>0</v>
      </c>
      <c r="H1071" s="454">
        <v>0</v>
      </c>
      <c r="I1071" s="454">
        <v>0</v>
      </c>
    </row>
    <row r="1072" spans="1:9" s="456" customFormat="1">
      <c r="A1072" s="559"/>
      <c r="B1072" s="560" t="s">
        <v>197</v>
      </c>
      <c r="C1072" s="454">
        <f>D1072+E1072+F1072+G1072+H1072+I1072</f>
        <v>737.8</v>
      </c>
      <c r="D1072" s="454">
        <v>737.8</v>
      </c>
      <c r="E1072" s="558">
        <v>0</v>
      </c>
      <c r="F1072" s="454">
        <v>0</v>
      </c>
      <c r="G1072" s="454">
        <v>0</v>
      </c>
      <c r="H1072" s="454">
        <v>0</v>
      </c>
      <c r="I1072" s="454">
        <v>0</v>
      </c>
    </row>
    <row r="1073" spans="1:9" s="336" customFormat="1">
      <c r="A1073" s="526" t="s">
        <v>341</v>
      </c>
      <c r="B1073" s="389" t="s">
        <v>196</v>
      </c>
      <c r="C1073" s="335">
        <f t="shared" si="186"/>
        <v>7</v>
      </c>
      <c r="D1073" s="335">
        <f>D1075</f>
        <v>0</v>
      </c>
      <c r="E1073" s="335">
        <f t="shared" ref="E1073:I1074" si="200">E1075</f>
        <v>7</v>
      </c>
      <c r="F1073" s="335">
        <f t="shared" si="200"/>
        <v>0</v>
      </c>
      <c r="G1073" s="335">
        <f t="shared" si="200"/>
        <v>0</v>
      </c>
      <c r="H1073" s="335">
        <f t="shared" si="200"/>
        <v>0</v>
      </c>
      <c r="I1073" s="335">
        <f t="shared" si="200"/>
        <v>0</v>
      </c>
    </row>
    <row r="1074" spans="1:9" s="162" customFormat="1">
      <c r="A1074" s="182"/>
      <c r="B1074" s="163" t="s">
        <v>197</v>
      </c>
      <c r="C1074" s="161">
        <f t="shared" si="186"/>
        <v>7</v>
      </c>
      <c r="D1074" s="161">
        <f>D1076</f>
        <v>0</v>
      </c>
      <c r="E1074" s="161">
        <f t="shared" si="200"/>
        <v>7</v>
      </c>
      <c r="F1074" s="161">
        <f t="shared" si="200"/>
        <v>0</v>
      </c>
      <c r="G1074" s="161">
        <f t="shared" si="200"/>
        <v>0</v>
      </c>
      <c r="H1074" s="161">
        <f t="shared" si="200"/>
        <v>0</v>
      </c>
      <c r="I1074" s="161">
        <f t="shared" si="200"/>
        <v>0</v>
      </c>
    </row>
    <row r="1075" spans="1:9" s="191" customFormat="1">
      <c r="A1075" s="494" t="s">
        <v>647</v>
      </c>
      <c r="B1075" s="491" t="s">
        <v>196</v>
      </c>
      <c r="C1075" s="105">
        <f>D1075+E1075+F1075+G1075+H1075+I1075</f>
        <v>7</v>
      </c>
      <c r="D1075" s="105">
        <v>0</v>
      </c>
      <c r="E1075" s="105">
        <v>7</v>
      </c>
      <c r="F1075" s="105">
        <v>0</v>
      </c>
      <c r="G1075" s="105">
        <v>0</v>
      </c>
      <c r="H1075" s="105">
        <v>0</v>
      </c>
      <c r="I1075" s="105">
        <v>0</v>
      </c>
    </row>
    <row r="1076" spans="1:9" s="191" customFormat="1">
      <c r="A1076" s="461"/>
      <c r="B1076" s="492" t="s">
        <v>197</v>
      </c>
      <c r="C1076" s="105">
        <f>D1076+E1076+F1076+G1076+H1076+I1076</f>
        <v>7</v>
      </c>
      <c r="D1076" s="105">
        <v>0</v>
      </c>
      <c r="E1076" s="105">
        <v>7</v>
      </c>
      <c r="F1076" s="105">
        <v>0</v>
      </c>
      <c r="G1076" s="105">
        <v>0</v>
      </c>
      <c r="H1076" s="105">
        <v>0</v>
      </c>
      <c r="I1076" s="105">
        <v>0</v>
      </c>
    </row>
    <row r="1077" spans="1:9" s="336" customFormat="1">
      <c r="A1077" s="333" t="s">
        <v>284</v>
      </c>
      <c r="B1077" s="389" t="s">
        <v>196</v>
      </c>
      <c r="C1077" s="335">
        <f t="shared" si="186"/>
        <v>50</v>
      </c>
      <c r="D1077" s="335">
        <f>D1079</f>
        <v>0</v>
      </c>
      <c r="E1077" s="335">
        <f t="shared" ref="E1077:I1078" si="201">E1079</f>
        <v>50</v>
      </c>
      <c r="F1077" s="335">
        <f t="shared" si="201"/>
        <v>0</v>
      </c>
      <c r="G1077" s="335">
        <f t="shared" si="201"/>
        <v>0</v>
      </c>
      <c r="H1077" s="335">
        <f t="shared" si="201"/>
        <v>0</v>
      </c>
      <c r="I1077" s="335">
        <f t="shared" si="201"/>
        <v>0</v>
      </c>
    </row>
    <row r="1078" spans="1:9" s="162" customFormat="1">
      <c r="A1078" s="182"/>
      <c r="B1078" s="163" t="s">
        <v>197</v>
      </c>
      <c r="C1078" s="161">
        <f t="shared" si="186"/>
        <v>50</v>
      </c>
      <c r="D1078" s="161">
        <f>D1080</f>
        <v>0</v>
      </c>
      <c r="E1078" s="161">
        <f t="shared" si="201"/>
        <v>50</v>
      </c>
      <c r="F1078" s="161">
        <f t="shared" si="201"/>
        <v>0</v>
      </c>
      <c r="G1078" s="161">
        <f t="shared" si="201"/>
        <v>0</v>
      </c>
      <c r="H1078" s="161">
        <f t="shared" si="201"/>
        <v>0</v>
      </c>
      <c r="I1078" s="161">
        <f t="shared" si="201"/>
        <v>0</v>
      </c>
    </row>
    <row r="1079" spans="1:9" s="355" customFormat="1">
      <c r="A1079" s="378" t="s">
        <v>355</v>
      </c>
      <c r="B1079" s="352" t="s">
        <v>196</v>
      </c>
      <c r="C1079" s="353">
        <f t="shared" si="186"/>
        <v>50</v>
      </c>
      <c r="D1079" s="353">
        <v>0</v>
      </c>
      <c r="E1079" s="353">
        <v>50</v>
      </c>
      <c r="F1079" s="353">
        <v>0</v>
      </c>
      <c r="G1079" s="353">
        <v>0</v>
      </c>
      <c r="H1079" s="353">
        <v>0</v>
      </c>
      <c r="I1079" s="353">
        <v>0</v>
      </c>
    </row>
    <row r="1080" spans="1:9" s="191" customFormat="1">
      <c r="A1080" s="129"/>
      <c r="B1080" s="107" t="s">
        <v>197</v>
      </c>
      <c r="C1080" s="105">
        <f t="shared" si="186"/>
        <v>50</v>
      </c>
      <c r="D1080" s="105">
        <v>0</v>
      </c>
      <c r="E1080" s="105">
        <v>50</v>
      </c>
      <c r="F1080" s="105">
        <v>0</v>
      </c>
      <c r="G1080" s="105">
        <v>0</v>
      </c>
      <c r="H1080" s="105">
        <v>0</v>
      </c>
      <c r="I1080" s="105">
        <v>0</v>
      </c>
    </row>
    <row r="1081" spans="1:9" s="210" customFormat="1">
      <c r="A1081" s="119" t="s">
        <v>648</v>
      </c>
      <c r="B1081" s="165" t="s">
        <v>196</v>
      </c>
      <c r="C1081" s="166">
        <f t="shared" ref="C1081:C1086" si="202">D1081+E1081+F1081+G1081+H1081+I1081</f>
        <v>93</v>
      </c>
      <c r="D1081" s="166">
        <f t="shared" ref="D1081:I1082" si="203">D1083+D1085</f>
        <v>93</v>
      </c>
      <c r="E1081" s="166">
        <f t="shared" si="203"/>
        <v>0</v>
      </c>
      <c r="F1081" s="166">
        <f t="shared" si="203"/>
        <v>0</v>
      </c>
      <c r="G1081" s="166">
        <f t="shared" si="203"/>
        <v>0</v>
      </c>
      <c r="H1081" s="166">
        <f t="shared" si="203"/>
        <v>0</v>
      </c>
      <c r="I1081" s="166">
        <f t="shared" si="203"/>
        <v>0</v>
      </c>
    </row>
    <row r="1082" spans="1:9" s="210" customFormat="1">
      <c r="A1082" s="167"/>
      <c r="B1082" s="168" t="s">
        <v>197</v>
      </c>
      <c r="C1082" s="166">
        <f t="shared" si="202"/>
        <v>93</v>
      </c>
      <c r="D1082" s="166">
        <f t="shared" si="203"/>
        <v>93</v>
      </c>
      <c r="E1082" s="166">
        <f t="shared" si="203"/>
        <v>0</v>
      </c>
      <c r="F1082" s="166">
        <f t="shared" si="203"/>
        <v>0</v>
      </c>
      <c r="G1082" s="166">
        <f t="shared" si="203"/>
        <v>0</v>
      </c>
      <c r="H1082" s="166">
        <f t="shared" si="203"/>
        <v>0</v>
      </c>
      <c r="I1082" s="166">
        <f t="shared" si="203"/>
        <v>0</v>
      </c>
    </row>
    <row r="1083" spans="1:9" s="363" customFormat="1" ht="25.5">
      <c r="A1083" s="360" t="s">
        <v>399</v>
      </c>
      <c r="B1083" s="361" t="s">
        <v>196</v>
      </c>
      <c r="C1083" s="356">
        <f t="shared" si="202"/>
        <v>87</v>
      </c>
      <c r="D1083" s="356">
        <v>87</v>
      </c>
      <c r="E1083" s="356">
        <v>0</v>
      </c>
      <c r="F1083" s="356">
        <v>0</v>
      </c>
      <c r="G1083" s="356">
        <v>0</v>
      </c>
      <c r="H1083" s="356">
        <v>0</v>
      </c>
      <c r="I1083" s="356">
        <v>0</v>
      </c>
    </row>
    <row r="1084" spans="1:9" s="211" customFormat="1">
      <c r="A1084" s="11"/>
      <c r="B1084" s="29" t="s">
        <v>197</v>
      </c>
      <c r="C1084" s="87">
        <f t="shared" si="202"/>
        <v>87</v>
      </c>
      <c r="D1084" s="87">
        <v>87</v>
      </c>
      <c r="E1084" s="87">
        <v>0</v>
      </c>
      <c r="F1084" s="87">
        <v>0</v>
      </c>
      <c r="G1084" s="87">
        <v>0</v>
      </c>
      <c r="H1084" s="87">
        <v>0</v>
      </c>
      <c r="I1084" s="87">
        <v>0</v>
      </c>
    </row>
    <row r="1085" spans="1:9" s="363" customFormat="1" ht="25.5">
      <c r="A1085" s="360" t="s">
        <v>400</v>
      </c>
      <c r="B1085" s="361" t="s">
        <v>196</v>
      </c>
      <c r="C1085" s="356">
        <f t="shared" si="202"/>
        <v>6</v>
      </c>
      <c r="D1085" s="356">
        <v>6</v>
      </c>
      <c r="E1085" s="356">
        <v>0</v>
      </c>
      <c r="F1085" s="356">
        <v>0</v>
      </c>
      <c r="G1085" s="356">
        <v>0</v>
      </c>
      <c r="H1085" s="356">
        <v>0</v>
      </c>
      <c r="I1085" s="356">
        <v>0</v>
      </c>
    </row>
    <row r="1086" spans="1:9" s="211" customFormat="1">
      <c r="A1086" s="11"/>
      <c r="B1086" s="29" t="s">
        <v>197</v>
      </c>
      <c r="C1086" s="87">
        <f t="shared" si="202"/>
        <v>6</v>
      </c>
      <c r="D1086" s="87">
        <v>6</v>
      </c>
      <c r="E1086" s="87">
        <v>0</v>
      </c>
      <c r="F1086" s="87">
        <v>0</v>
      </c>
      <c r="G1086" s="87">
        <v>0</v>
      </c>
      <c r="H1086" s="87">
        <v>0</v>
      </c>
      <c r="I1086" s="87">
        <v>0</v>
      </c>
    </row>
    <row r="1087" spans="1:9" s="210" customFormat="1">
      <c r="A1087" s="119" t="s">
        <v>649</v>
      </c>
      <c r="B1087" s="165" t="s">
        <v>196</v>
      </c>
      <c r="C1087" s="166">
        <f>D1087+E1087+F1087+G1087+H1087+I1087</f>
        <v>0</v>
      </c>
      <c r="D1087" s="166">
        <v>0</v>
      </c>
      <c r="E1087" s="166">
        <f>E1089</f>
        <v>0</v>
      </c>
      <c r="F1087" s="166">
        <v>0</v>
      </c>
      <c r="G1087" s="166">
        <v>0</v>
      </c>
      <c r="H1087" s="166">
        <v>0</v>
      </c>
      <c r="I1087" s="166">
        <v>0</v>
      </c>
    </row>
    <row r="1088" spans="1:9" s="210" customFormat="1">
      <c r="A1088" s="167"/>
      <c r="B1088" s="168" t="s">
        <v>197</v>
      </c>
      <c r="C1088" s="166">
        <f>D1088+E1088+F1088+G1088+H1088+I1088</f>
        <v>0</v>
      </c>
      <c r="D1088" s="166">
        <v>0</v>
      </c>
      <c r="E1088" s="166">
        <f>E1090</f>
        <v>0</v>
      </c>
      <c r="F1088" s="166">
        <v>0</v>
      </c>
      <c r="G1088" s="166">
        <v>0</v>
      </c>
      <c r="H1088" s="166">
        <v>0</v>
      </c>
      <c r="I1088" s="166">
        <v>0</v>
      </c>
    </row>
    <row r="1089" spans="1:9" s="363" customFormat="1">
      <c r="A1089" s="431" t="s">
        <v>435</v>
      </c>
      <c r="B1089" s="361" t="s">
        <v>196</v>
      </c>
      <c r="C1089" s="356">
        <f>D1089+E1089+F1089+G1089+H1089+I1089</f>
        <v>49</v>
      </c>
      <c r="D1089" s="356">
        <v>49</v>
      </c>
      <c r="E1089" s="356">
        <v>0</v>
      </c>
      <c r="F1089" s="356">
        <v>0</v>
      </c>
      <c r="G1089" s="356">
        <v>0</v>
      </c>
      <c r="H1089" s="356">
        <v>0</v>
      </c>
      <c r="I1089" s="356">
        <v>0</v>
      </c>
    </row>
    <row r="1090" spans="1:9" s="211" customFormat="1">
      <c r="A1090" s="11"/>
      <c r="B1090" s="29" t="s">
        <v>197</v>
      </c>
      <c r="C1090" s="87">
        <f>D1090+E1090+F1090+G1090+H1090+I1090</f>
        <v>49</v>
      </c>
      <c r="D1090" s="87">
        <v>49</v>
      </c>
      <c r="E1090" s="87">
        <v>0</v>
      </c>
      <c r="F1090" s="87">
        <v>0</v>
      </c>
      <c r="G1090" s="87">
        <v>0</v>
      </c>
      <c r="H1090" s="87">
        <v>0</v>
      </c>
      <c r="I1090" s="87">
        <v>0</v>
      </c>
    </row>
    <row r="1091" spans="1:9">
      <c r="A1091" s="592" t="s">
        <v>246</v>
      </c>
      <c r="B1091" s="593"/>
      <c r="C1091" s="593"/>
      <c r="D1091" s="593"/>
      <c r="E1091" s="593"/>
      <c r="F1091" s="593"/>
      <c r="G1091" s="593"/>
      <c r="H1091" s="593"/>
      <c r="I1091" s="594"/>
    </row>
    <row r="1092" spans="1:9">
      <c r="A1092" s="100" t="s">
        <v>199</v>
      </c>
      <c r="B1092" s="228" t="s">
        <v>196</v>
      </c>
      <c r="C1092" s="58">
        <f>D1092+E1092+F1092+G1092+H1092+I1092</f>
        <v>1510.4</v>
      </c>
      <c r="D1092" s="58">
        <f>D1094</f>
        <v>1357.7</v>
      </c>
      <c r="E1092" s="58">
        <f>E1093</f>
        <v>20</v>
      </c>
      <c r="F1092" s="58">
        <f t="shared" ref="F1092:I1095" si="204">F1094</f>
        <v>0</v>
      </c>
      <c r="G1092" s="58">
        <f t="shared" si="204"/>
        <v>0</v>
      </c>
      <c r="H1092" s="58">
        <f t="shared" si="204"/>
        <v>0</v>
      </c>
      <c r="I1092" s="58" t="str">
        <f t="shared" si="204"/>
        <v>132,7</v>
      </c>
    </row>
    <row r="1093" spans="1:9">
      <c r="A1093" s="24" t="s">
        <v>224</v>
      </c>
      <c r="B1093" s="229" t="s">
        <v>197</v>
      </c>
      <c r="C1093" s="58">
        <f>D1093+E1093+F1093+G1093+H1093+I1093</f>
        <v>1510.4</v>
      </c>
      <c r="D1093" s="58">
        <f>D1095</f>
        <v>1357.7</v>
      </c>
      <c r="E1093" s="58">
        <f>E1095</f>
        <v>20</v>
      </c>
      <c r="F1093" s="58">
        <f t="shared" si="204"/>
        <v>0</v>
      </c>
      <c r="G1093" s="58">
        <f t="shared" si="204"/>
        <v>0</v>
      </c>
      <c r="H1093" s="58">
        <f t="shared" si="204"/>
        <v>0</v>
      </c>
      <c r="I1093" s="58" t="str">
        <f t="shared" si="204"/>
        <v>132,7</v>
      </c>
    </row>
    <row r="1094" spans="1:9">
      <c r="A1094" s="64" t="s">
        <v>252</v>
      </c>
      <c r="B1094" s="228" t="s">
        <v>196</v>
      </c>
      <c r="C1094" s="58">
        <f>D1094+E1094+F1094+G1094+H1094+I1094</f>
        <v>1510.4</v>
      </c>
      <c r="D1094" s="58">
        <f>D1096+D1100</f>
        <v>1357.7</v>
      </c>
      <c r="E1094" s="58">
        <f>E1096+E1100</f>
        <v>20</v>
      </c>
      <c r="F1094" s="58">
        <f t="shared" si="204"/>
        <v>0</v>
      </c>
      <c r="G1094" s="58">
        <f t="shared" si="204"/>
        <v>0</v>
      </c>
      <c r="H1094" s="58">
        <f t="shared" si="204"/>
        <v>0</v>
      </c>
      <c r="I1094" s="58" t="str">
        <f t="shared" si="204"/>
        <v>132,7</v>
      </c>
    </row>
    <row r="1095" spans="1:9">
      <c r="A1095" s="24" t="s">
        <v>234</v>
      </c>
      <c r="B1095" s="229" t="s">
        <v>197</v>
      </c>
      <c r="C1095" s="58">
        <f>D1095+E1095+F1095+G1095+H1095+I1095</f>
        <v>1510.4</v>
      </c>
      <c r="D1095" s="58">
        <f>D1097+D1101</f>
        <v>1357.7</v>
      </c>
      <c r="E1095" s="58">
        <f>E1097+E1101</f>
        <v>20</v>
      </c>
      <c r="F1095" s="58">
        <f t="shared" si="204"/>
        <v>0</v>
      </c>
      <c r="G1095" s="58">
        <f t="shared" si="204"/>
        <v>0</v>
      </c>
      <c r="H1095" s="58">
        <f t="shared" si="204"/>
        <v>0</v>
      </c>
      <c r="I1095" s="58" t="str">
        <f t="shared" si="204"/>
        <v>132,7</v>
      </c>
    </row>
    <row r="1096" spans="1:9" s="153" customFormat="1">
      <c r="A1096" s="308" t="s">
        <v>217</v>
      </c>
      <c r="B1096" s="272" t="s">
        <v>196</v>
      </c>
      <c r="C1096" s="251">
        <f t="shared" ref="C1096:C1127" si="205">D1096+E1096+F1096+G1096+H1096+I1096</f>
        <v>151.69999999999999</v>
      </c>
      <c r="D1096" s="251">
        <f t="shared" ref="D1096:I1097" si="206">D1098</f>
        <v>19</v>
      </c>
      <c r="E1096" s="251">
        <f t="shared" si="206"/>
        <v>0</v>
      </c>
      <c r="F1096" s="251">
        <f t="shared" si="206"/>
        <v>0</v>
      </c>
      <c r="G1096" s="251">
        <f t="shared" si="206"/>
        <v>0</v>
      </c>
      <c r="H1096" s="251">
        <f t="shared" si="206"/>
        <v>0</v>
      </c>
      <c r="I1096" s="251" t="str">
        <f t="shared" si="206"/>
        <v>132,7</v>
      </c>
    </row>
    <row r="1097" spans="1:9" s="153" customFormat="1">
      <c r="A1097" s="309" t="s">
        <v>218</v>
      </c>
      <c r="B1097" s="273" t="s">
        <v>197</v>
      </c>
      <c r="C1097" s="251">
        <f t="shared" si="205"/>
        <v>151.69999999999999</v>
      </c>
      <c r="D1097" s="251">
        <f t="shared" si="206"/>
        <v>19</v>
      </c>
      <c r="E1097" s="251">
        <f t="shared" si="206"/>
        <v>0</v>
      </c>
      <c r="F1097" s="251">
        <f t="shared" si="206"/>
        <v>0</v>
      </c>
      <c r="G1097" s="251">
        <f t="shared" si="206"/>
        <v>0</v>
      </c>
      <c r="H1097" s="251">
        <f t="shared" si="206"/>
        <v>0</v>
      </c>
      <c r="I1097" s="251" t="str">
        <f t="shared" si="206"/>
        <v>132,7</v>
      </c>
    </row>
    <row r="1098" spans="1:9" s="153" customFormat="1">
      <c r="A1098" s="310" t="s">
        <v>274</v>
      </c>
      <c r="B1098" s="272" t="s">
        <v>196</v>
      </c>
      <c r="C1098" s="251" t="str">
        <f>C1099</f>
        <v>151,7</v>
      </c>
      <c r="D1098" s="251">
        <f>D1099</f>
        <v>19</v>
      </c>
      <c r="E1098" s="251">
        <v>0</v>
      </c>
      <c r="F1098" s="251">
        <v>0</v>
      </c>
      <c r="G1098" s="251">
        <v>0</v>
      </c>
      <c r="H1098" s="251">
        <v>0</v>
      </c>
      <c r="I1098" s="251" t="str">
        <f>I1099</f>
        <v>132,7</v>
      </c>
    </row>
    <row r="1099" spans="1:9" s="153" customFormat="1">
      <c r="A1099" s="309" t="s">
        <v>275</v>
      </c>
      <c r="B1099" s="273" t="s">
        <v>197</v>
      </c>
      <c r="C1099" s="251" t="s">
        <v>172</v>
      </c>
      <c r="D1099" s="251">
        <v>19</v>
      </c>
      <c r="E1099" s="251">
        <v>0</v>
      </c>
      <c r="F1099" s="251">
        <v>0</v>
      </c>
      <c r="G1099" s="251">
        <v>0</v>
      </c>
      <c r="H1099" s="251">
        <v>0</v>
      </c>
      <c r="I1099" s="251" t="s">
        <v>171</v>
      </c>
    </row>
    <row r="1100" spans="1:9">
      <c r="A1100" s="21" t="s">
        <v>259</v>
      </c>
      <c r="B1100" s="8" t="s">
        <v>196</v>
      </c>
      <c r="C1100" s="58">
        <f t="shared" si="205"/>
        <v>1358.7</v>
      </c>
      <c r="D1100" s="58">
        <f>D1102</f>
        <v>1338.7</v>
      </c>
      <c r="E1100" s="58">
        <f t="shared" ref="E1100:I1101" si="207">E1102</f>
        <v>20</v>
      </c>
      <c r="F1100" s="58">
        <f t="shared" si="207"/>
        <v>0</v>
      </c>
      <c r="G1100" s="58">
        <f t="shared" si="207"/>
        <v>0</v>
      </c>
      <c r="H1100" s="58">
        <f t="shared" si="207"/>
        <v>0</v>
      </c>
      <c r="I1100" s="58">
        <f t="shared" si="207"/>
        <v>0</v>
      </c>
    </row>
    <row r="1101" spans="1:9">
      <c r="A1101" s="18"/>
      <c r="B1101" s="229" t="s">
        <v>197</v>
      </c>
      <c r="C1101" s="58">
        <f t="shared" si="205"/>
        <v>1358.7</v>
      </c>
      <c r="D1101" s="58">
        <f>D1103</f>
        <v>1338.7</v>
      </c>
      <c r="E1101" s="58">
        <f>E1103</f>
        <v>20</v>
      </c>
      <c r="F1101" s="58">
        <f t="shared" si="207"/>
        <v>0</v>
      </c>
      <c r="G1101" s="58">
        <f t="shared" si="207"/>
        <v>0</v>
      </c>
      <c r="H1101" s="58">
        <f t="shared" si="207"/>
        <v>0</v>
      </c>
      <c r="I1101" s="58">
        <f t="shared" si="207"/>
        <v>0</v>
      </c>
    </row>
    <row r="1102" spans="1:9">
      <c r="A1102" s="34" t="s">
        <v>232</v>
      </c>
      <c r="B1102" s="228" t="s">
        <v>196</v>
      </c>
      <c r="C1102" s="58">
        <f t="shared" si="205"/>
        <v>1358.7</v>
      </c>
      <c r="D1102" s="58">
        <f t="shared" ref="D1102:I1103" si="208">D1104+D1146+D1152</f>
        <v>1338.7</v>
      </c>
      <c r="E1102" s="58">
        <f t="shared" si="208"/>
        <v>20</v>
      </c>
      <c r="F1102" s="58">
        <f t="shared" si="208"/>
        <v>0</v>
      </c>
      <c r="G1102" s="58">
        <f t="shared" si="208"/>
        <v>0</v>
      </c>
      <c r="H1102" s="58">
        <f t="shared" si="208"/>
        <v>0</v>
      </c>
      <c r="I1102" s="58">
        <f t="shared" si="208"/>
        <v>0</v>
      </c>
    </row>
    <row r="1103" spans="1:9">
      <c r="A1103" s="14"/>
      <c r="B1103" s="229" t="s">
        <v>197</v>
      </c>
      <c r="C1103" s="58">
        <f t="shared" si="205"/>
        <v>1358.7</v>
      </c>
      <c r="D1103" s="58">
        <f t="shared" si="208"/>
        <v>1338.7</v>
      </c>
      <c r="E1103" s="58">
        <f t="shared" si="208"/>
        <v>20</v>
      </c>
      <c r="F1103" s="58">
        <f t="shared" si="208"/>
        <v>0</v>
      </c>
      <c r="G1103" s="58">
        <f t="shared" si="208"/>
        <v>0</v>
      </c>
      <c r="H1103" s="58">
        <f t="shared" si="208"/>
        <v>0</v>
      </c>
      <c r="I1103" s="58">
        <f t="shared" si="208"/>
        <v>0</v>
      </c>
    </row>
    <row r="1104" spans="1:9" s="117" customFormat="1">
      <c r="A1104" s="171" t="s">
        <v>228</v>
      </c>
      <c r="B1104" s="165" t="s">
        <v>196</v>
      </c>
      <c r="C1104" s="166">
        <f t="shared" si="205"/>
        <v>452.5</v>
      </c>
      <c r="D1104" s="166">
        <f>D1106+D1112+D1120+D1126+D1130+D1136+D1142</f>
        <v>432.5</v>
      </c>
      <c r="E1104" s="166">
        <f>E1106+E1112+E1120+E1126+E1130+E1136+E1142</f>
        <v>20</v>
      </c>
      <c r="F1104" s="166">
        <f>F1105</f>
        <v>0</v>
      </c>
      <c r="G1104" s="166">
        <f>G1105</f>
        <v>0</v>
      </c>
      <c r="H1104" s="166">
        <f>H1105</f>
        <v>0</v>
      </c>
      <c r="I1104" s="166">
        <f>I1105</f>
        <v>0</v>
      </c>
    </row>
    <row r="1105" spans="1:9" s="117" customFormat="1">
      <c r="A1105" s="167"/>
      <c r="B1105" s="168" t="s">
        <v>197</v>
      </c>
      <c r="C1105" s="166">
        <f t="shared" si="205"/>
        <v>452.5</v>
      </c>
      <c r="D1105" s="166">
        <f>D1107+D1113+D1121+D1127+D1131+D1137+D1143</f>
        <v>432.5</v>
      </c>
      <c r="E1105" s="166">
        <f>E1107+E1113+E1121+E1127+E1131+E1137+E1143</f>
        <v>20</v>
      </c>
      <c r="F1105" s="166">
        <v>0</v>
      </c>
      <c r="G1105" s="166">
        <v>0</v>
      </c>
      <c r="H1105" s="166">
        <v>0</v>
      </c>
      <c r="I1105" s="166">
        <v>0</v>
      </c>
    </row>
    <row r="1106" spans="1:9" s="336" customFormat="1">
      <c r="A1106" s="388" t="s">
        <v>293</v>
      </c>
      <c r="B1106" s="389" t="s">
        <v>196</v>
      </c>
      <c r="C1106" s="335">
        <f t="shared" si="205"/>
        <v>147</v>
      </c>
      <c r="D1106" s="335">
        <f t="shared" ref="D1106:I1107" si="209">D1108+D1110</f>
        <v>147</v>
      </c>
      <c r="E1106" s="335">
        <f t="shared" si="209"/>
        <v>0</v>
      </c>
      <c r="F1106" s="335">
        <f t="shared" si="209"/>
        <v>0</v>
      </c>
      <c r="G1106" s="335">
        <f t="shared" si="209"/>
        <v>0</v>
      </c>
      <c r="H1106" s="335">
        <f t="shared" si="209"/>
        <v>0</v>
      </c>
      <c r="I1106" s="335">
        <f t="shared" si="209"/>
        <v>0</v>
      </c>
    </row>
    <row r="1107" spans="1:9" s="162" customFormat="1">
      <c r="A1107" s="182"/>
      <c r="B1107" s="163" t="s">
        <v>197</v>
      </c>
      <c r="C1107" s="161">
        <f t="shared" si="205"/>
        <v>147</v>
      </c>
      <c r="D1107" s="335">
        <f t="shared" si="209"/>
        <v>147</v>
      </c>
      <c r="E1107" s="161">
        <f t="shared" si="209"/>
        <v>0</v>
      </c>
      <c r="F1107" s="161">
        <f t="shared" si="209"/>
        <v>0</v>
      </c>
      <c r="G1107" s="161">
        <f t="shared" si="209"/>
        <v>0</v>
      </c>
      <c r="H1107" s="161">
        <f t="shared" si="209"/>
        <v>0</v>
      </c>
      <c r="I1107" s="161">
        <f t="shared" si="209"/>
        <v>0</v>
      </c>
    </row>
    <row r="1108" spans="1:9" s="340" customFormat="1" ht="15">
      <c r="A1108" s="382" t="s">
        <v>143</v>
      </c>
      <c r="B1108" s="352" t="s">
        <v>196</v>
      </c>
      <c r="C1108" s="353">
        <f>D1108+E1108+F1108+G1108+H1108+I1108</f>
        <v>142</v>
      </c>
      <c r="D1108" s="353">
        <v>142</v>
      </c>
      <c r="E1108" s="358">
        <v>0</v>
      </c>
      <c r="F1108" s="353">
        <f t="shared" ref="F1108:I1108" si="210">F1109</f>
        <v>0</v>
      </c>
      <c r="G1108" s="353">
        <f t="shared" si="210"/>
        <v>0</v>
      </c>
      <c r="H1108" s="353">
        <f t="shared" si="210"/>
        <v>0</v>
      </c>
      <c r="I1108" s="353">
        <f t="shared" si="210"/>
        <v>0</v>
      </c>
    </row>
    <row r="1109" spans="1:9" s="126" customFormat="1">
      <c r="A1109" s="11"/>
      <c r="B1109" s="107" t="s">
        <v>197</v>
      </c>
      <c r="C1109" s="105">
        <f>D1109+E1109+F1109+G1109+H1109+I1109</f>
        <v>142</v>
      </c>
      <c r="D1109" s="353">
        <v>142</v>
      </c>
      <c r="E1109" s="358">
        <v>0</v>
      </c>
      <c r="F1109" s="105">
        <v>0</v>
      </c>
      <c r="G1109" s="105">
        <v>0</v>
      </c>
      <c r="H1109" s="105">
        <v>0</v>
      </c>
      <c r="I1109" s="105">
        <v>0</v>
      </c>
    </row>
    <row r="1110" spans="1:9" s="340" customFormat="1" ht="15">
      <c r="A1110" s="382" t="s">
        <v>287</v>
      </c>
      <c r="B1110" s="352" t="s">
        <v>196</v>
      </c>
      <c r="C1110" s="353">
        <f>D1110+E1110+F1110+G1110+H1110+I1110</f>
        <v>5</v>
      </c>
      <c r="D1110" s="353">
        <v>5</v>
      </c>
      <c r="E1110" s="358">
        <v>0</v>
      </c>
      <c r="F1110" s="353">
        <f t="shared" ref="F1110:I1110" si="211">F1111</f>
        <v>0</v>
      </c>
      <c r="G1110" s="353">
        <f t="shared" si="211"/>
        <v>0</v>
      </c>
      <c r="H1110" s="353">
        <f t="shared" si="211"/>
        <v>0</v>
      </c>
      <c r="I1110" s="353">
        <f t="shared" si="211"/>
        <v>0</v>
      </c>
    </row>
    <row r="1111" spans="1:9" s="126" customFormat="1">
      <c r="A1111" s="11"/>
      <c r="B1111" s="107" t="s">
        <v>197</v>
      </c>
      <c r="C1111" s="105">
        <f>D1111+E1111+F1111+G1111+H1111+I1111</f>
        <v>5</v>
      </c>
      <c r="D1111" s="353">
        <v>5</v>
      </c>
      <c r="E1111" s="358">
        <v>0</v>
      </c>
      <c r="F1111" s="105">
        <v>0</v>
      </c>
      <c r="G1111" s="105">
        <v>0</v>
      </c>
      <c r="H1111" s="105">
        <v>0</v>
      </c>
      <c r="I1111" s="105">
        <v>0</v>
      </c>
    </row>
    <row r="1112" spans="1:9" s="162" customFormat="1">
      <c r="A1112" s="183" t="s">
        <v>365</v>
      </c>
      <c r="B1112" s="160" t="s">
        <v>196</v>
      </c>
      <c r="C1112" s="161">
        <f t="shared" ref="C1112" si="212">C1113</f>
        <v>32</v>
      </c>
      <c r="D1112" s="161">
        <f t="shared" ref="D1112:I1113" si="213">D1114+D1116+D1118</f>
        <v>32</v>
      </c>
      <c r="E1112" s="161">
        <f t="shared" si="213"/>
        <v>0</v>
      </c>
      <c r="F1112" s="161">
        <f t="shared" si="213"/>
        <v>0</v>
      </c>
      <c r="G1112" s="161">
        <f t="shared" si="213"/>
        <v>0</v>
      </c>
      <c r="H1112" s="161">
        <f t="shared" si="213"/>
        <v>0</v>
      </c>
      <c r="I1112" s="161">
        <f t="shared" si="213"/>
        <v>0</v>
      </c>
    </row>
    <row r="1113" spans="1:9" s="162" customFormat="1">
      <c r="A1113" s="170"/>
      <c r="B1113" s="163" t="s">
        <v>197</v>
      </c>
      <c r="C1113" s="161">
        <f t="shared" si="205"/>
        <v>32</v>
      </c>
      <c r="D1113" s="161">
        <f t="shared" si="213"/>
        <v>32</v>
      </c>
      <c r="E1113" s="161">
        <f t="shared" si="213"/>
        <v>0</v>
      </c>
      <c r="F1113" s="161">
        <f t="shared" si="213"/>
        <v>0</v>
      </c>
      <c r="G1113" s="161">
        <f t="shared" si="213"/>
        <v>0</v>
      </c>
      <c r="H1113" s="161">
        <f t="shared" si="213"/>
        <v>0</v>
      </c>
      <c r="I1113" s="161">
        <f t="shared" si="213"/>
        <v>0</v>
      </c>
    </row>
    <row r="1114" spans="1:9" s="340" customFormat="1" ht="15">
      <c r="A1114" s="382" t="s">
        <v>105</v>
      </c>
      <c r="B1114" s="361" t="s">
        <v>196</v>
      </c>
      <c r="C1114" s="356">
        <f>C1115</f>
        <v>20</v>
      </c>
      <c r="D1114" s="356">
        <v>20</v>
      </c>
      <c r="E1114" s="358">
        <v>0</v>
      </c>
      <c r="F1114" s="356">
        <v>0</v>
      </c>
      <c r="G1114" s="356">
        <v>0</v>
      </c>
      <c r="H1114" s="356">
        <v>0</v>
      </c>
      <c r="I1114" s="356">
        <v>0</v>
      </c>
    </row>
    <row r="1115" spans="1:9" s="126" customFormat="1">
      <c r="A1115" s="11"/>
      <c r="B1115" s="29" t="s">
        <v>197</v>
      </c>
      <c r="C1115" s="87">
        <f>D1115+E1115+F1115+G1115+H1115+I1115</f>
        <v>20</v>
      </c>
      <c r="D1115" s="87">
        <v>20</v>
      </c>
      <c r="E1115" s="58">
        <v>0</v>
      </c>
      <c r="F1115" s="87">
        <v>0</v>
      </c>
      <c r="G1115" s="87">
        <v>0</v>
      </c>
      <c r="H1115" s="87">
        <v>0</v>
      </c>
      <c r="I1115" s="87">
        <v>0</v>
      </c>
    </row>
    <row r="1116" spans="1:9" s="340" customFormat="1" ht="15">
      <c r="A1116" s="382" t="s">
        <v>493</v>
      </c>
      <c r="B1116" s="361" t="s">
        <v>196</v>
      </c>
      <c r="C1116" s="356">
        <f>C1117</f>
        <v>6</v>
      </c>
      <c r="D1116" s="356">
        <v>6</v>
      </c>
      <c r="E1116" s="358">
        <f>E1117</f>
        <v>0</v>
      </c>
      <c r="F1116" s="356">
        <v>0</v>
      </c>
      <c r="G1116" s="356">
        <v>0</v>
      </c>
      <c r="H1116" s="356">
        <v>0</v>
      </c>
      <c r="I1116" s="356">
        <v>0</v>
      </c>
    </row>
    <row r="1117" spans="1:9" s="126" customFormat="1">
      <c r="A1117" s="11"/>
      <c r="B1117" s="29" t="s">
        <v>197</v>
      </c>
      <c r="C1117" s="87">
        <f>D1117+E1117+F1117+G1117+H1117+I1117</f>
        <v>6</v>
      </c>
      <c r="D1117" s="87">
        <v>6</v>
      </c>
      <c r="E1117" s="58">
        <v>0</v>
      </c>
      <c r="F1117" s="87">
        <v>0</v>
      </c>
      <c r="G1117" s="87">
        <v>0</v>
      </c>
      <c r="H1117" s="87">
        <v>0</v>
      </c>
      <c r="I1117" s="87">
        <v>0</v>
      </c>
    </row>
    <row r="1118" spans="1:9" s="340" customFormat="1" ht="15">
      <c r="A1118" s="382" t="s">
        <v>106</v>
      </c>
      <c r="B1118" s="361" t="s">
        <v>196</v>
      </c>
      <c r="C1118" s="356">
        <f>C1119</f>
        <v>6</v>
      </c>
      <c r="D1118" s="356">
        <v>6</v>
      </c>
      <c r="E1118" s="358">
        <v>0</v>
      </c>
      <c r="F1118" s="356">
        <v>0</v>
      </c>
      <c r="G1118" s="356">
        <v>0</v>
      </c>
      <c r="H1118" s="356">
        <v>0</v>
      </c>
      <c r="I1118" s="356">
        <v>0</v>
      </c>
    </row>
    <row r="1119" spans="1:9" s="126" customFormat="1">
      <c r="A1119" s="11"/>
      <c r="B1119" s="29" t="s">
        <v>197</v>
      </c>
      <c r="C1119" s="87">
        <f>D1119+E1119+F1119+G1119+H1119+I1119</f>
        <v>6</v>
      </c>
      <c r="D1119" s="87">
        <v>6</v>
      </c>
      <c r="E1119" s="58">
        <v>0</v>
      </c>
      <c r="F1119" s="87">
        <v>0</v>
      </c>
      <c r="G1119" s="87">
        <v>0</v>
      </c>
      <c r="H1119" s="87">
        <v>0</v>
      </c>
      <c r="I1119" s="87">
        <v>0</v>
      </c>
    </row>
    <row r="1120" spans="1:9" s="162" customFormat="1">
      <c r="A1120" s="169" t="s">
        <v>151</v>
      </c>
      <c r="B1120" s="160" t="s">
        <v>196</v>
      </c>
      <c r="C1120" s="161">
        <f t="shared" si="205"/>
        <v>40</v>
      </c>
      <c r="D1120" s="161">
        <f t="shared" ref="D1120:I1121" si="214">D1122+D1124</f>
        <v>20</v>
      </c>
      <c r="E1120" s="161">
        <f t="shared" si="214"/>
        <v>20</v>
      </c>
      <c r="F1120" s="161">
        <f t="shared" si="214"/>
        <v>0</v>
      </c>
      <c r="G1120" s="161">
        <f t="shared" si="214"/>
        <v>0</v>
      </c>
      <c r="H1120" s="161">
        <f t="shared" si="214"/>
        <v>0</v>
      </c>
      <c r="I1120" s="161">
        <f t="shared" si="214"/>
        <v>0</v>
      </c>
    </row>
    <row r="1121" spans="1:9" s="162" customFormat="1">
      <c r="A1121" s="170"/>
      <c r="B1121" s="163" t="s">
        <v>197</v>
      </c>
      <c r="C1121" s="161">
        <f t="shared" si="205"/>
        <v>40</v>
      </c>
      <c r="D1121" s="161">
        <f t="shared" si="214"/>
        <v>20</v>
      </c>
      <c r="E1121" s="161">
        <f t="shared" si="214"/>
        <v>20</v>
      </c>
      <c r="F1121" s="161">
        <f t="shared" si="214"/>
        <v>0</v>
      </c>
      <c r="G1121" s="161">
        <f t="shared" si="214"/>
        <v>0</v>
      </c>
      <c r="H1121" s="161">
        <f t="shared" si="214"/>
        <v>0</v>
      </c>
      <c r="I1121" s="161">
        <f t="shared" si="214"/>
        <v>0</v>
      </c>
    </row>
    <row r="1122" spans="1:9" s="340" customFormat="1" ht="15">
      <c r="A1122" s="398" t="s">
        <v>102</v>
      </c>
      <c r="B1122" s="352" t="s">
        <v>196</v>
      </c>
      <c r="C1122" s="353">
        <f t="shared" si="205"/>
        <v>20</v>
      </c>
      <c r="D1122" s="353">
        <f>D1123</f>
        <v>20</v>
      </c>
      <c r="E1122" s="353">
        <v>0</v>
      </c>
      <c r="F1122" s="353">
        <v>0</v>
      </c>
      <c r="G1122" s="353">
        <v>0</v>
      </c>
      <c r="H1122" s="353">
        <v>0</v>
      </c>
      <c r="I1122" s="353">
        <v>0</v>
      </c>
    </row>
    <row r="1123" spans="1:9" s="126" customFormat="1">
      <c r="A1123" s="141"/>
      <c r="B1123" s="107" t="s">
        <v>197</v>
      </c>
      <c r="C1123" s="105">
        <f t="shared" si="205"/>
        <v>20</v>
      </c>
      <c r="D1123" s="105">
        <v>20</v>
      </c>
      <c r="E1123" s="105">
        <v>0</v>
      </c>
      <c r="F1123" s="105">
        <v>0</v>
      </c>
      <c r="G1123" s="105">
        <v>0</v>
      </c>
      <c r="H1123" s="105">
        <v>0</v>
      </c>
      <c r="I1123" s="105">
        <v>0</v>
      </c>
    </row>
    <row r="1124" spans="1:9" s="340" customFormat="1" ht="15">
      <c r="A1124" s="398" t="s">
        <v>102</v>
      </c>
      <c r="B1124" s="352" t="s">
        <v>196</v>
      </c>
      <c r="C1124" s="353">
        <f t="shared" ref="C1124:C1125" si="215">D1124+E1124+F1124+G1124+H1124+I1124</f>
        <v>20</v>
      </c>
      <c r="D1124" s="353">
        <v>0</v>
      </c>
      <c r="E1124" s="105">
        <v>20</v>
      </c>
      <c r="F1124" s="353">
        <v>0</v>
      </c>
      <c r="G1124" s="353">
        <v>0</v>
      </c>
      <c r="H1124" s="353">
        <v>0</v>
      </c>
      <c r="I1124" s="353">
        <v>0</v>
      </c>
    </row>
    <row r="1125" spans="1:9" s="126" customFormat="1">
      <c r="A1125" s="141"/>
      <c r="B1125" s="107" t="s">
        <v>197</v>
      </c>
      <c r="C1125" s="105">
        <f t="shared" si="215"/>
        <v>20</v>
      </c>
      <c r="D1125" s="105">
        <v>0</v>
      </c>
      <c r="E1125" s="105">
        <v>20</v>
      </c>
      <c r="F1125" s="105">
        <v>0</v>
      </c>
      <c r="G1125" s="105">
        <v>0</v>
      </c>
      <c r="H1125" s="105">
        <v>0</v>
      </c>
      <c r="I1125" s="105">
        <v>0</v>
      </c>
    </row>
    <row r="1126" spans="1:9" s="162" customFormat="1">
      <c r="A1126" s="169" t="s">
        <v>152</v>
      </c>
      <c r="B1126" s="160" t="s">
        <v>196</v>
      </c>
      <c r="C1126" s="161">
        <f t="shared" si="205"/>
        <v>36</v>
      </c>
      <c r="D1126" s="161">
        <f t="shared" ref="D1126:I1127" si="216">D1128</f>
        <v>36</v>
      </c>
      <c r="E1126" s="161">
        <f t="shared" si="216"/>
        <v>0</v>
      </c>
      <c r="F1126" s="161">
        <f t="shared" si="216"/>
        <v>0</v>
      </c>
      <c r="G1126" s="161">
        <f t="shared" si="216"/>
        <v>0</v>
      </c>
      <c r="H1126" s="161">
        <f t="shared" si="216"/>
        <v>0</v>
      </c>
      <c r="I1126" s="161">
        <f t="shared" si="216"/>
        <v>0</v>
      </c>
    </row>
    <row r="1127" spans="1:9" s="162" customFormat="1">
      <c r="A1127" s="170"/>
      <c r="B1127" s="163" t="s">
        <v>197</v>
      </c>
      <c r="C1127" s="161">
        <f t="shared" si="205"/>
        <v>36</v>
      </c>
      <c r="D1127" s="161">
        <f t="shared" si="216"/>
        <v>36</v>
      </c>
      <c r="E1127" s="161">
        <f t="shared" si="216"/>
        <v>0</v>
      </c>
      <c r="F1127" s="161">
        <f t="shared" si="216"/>
        <v>0</v>
      </c>
      <c r="G1127" s="161">
        <f t="shared" si="216"/>
        <v>0</v>
      </c>
      <c r="H1127" s="161">
        <f t="shared" si="216"/>
        <v>0</v>
      </c>
      <c r="I1127" s="161">
        <f t="shared" si="216"/>
        <v>0</v>
      </c>
    </row>
    <row r="1128" spans="1:9" s="340" customFormat="1" ht="15">
      <c r="A1128" s="382" t="s">
        <v>104</v>
      </c>
      <c r="B1128" s="352" t="s">
        <v>196</v>
      </c>
      <c r="C1128" s="353">
        <f>D1128+E1128+F1128+G1128+H1128+I1128</f>
        <v>36</v>
      </c>
      <c r="D1128" s="353">
        <v>36</v>
      </c>
      <c r="E1128" s="358">
        <f>E1129</f>
        <v>0</v>
      </c>
      <c r="F1128" s="353">
        <v>0</v>
      </c>
      <c r="G1128" s="353">
        <v>0</v>
      </c>
      <c r="H1128" s="353">
        <v>0</v>
      </c>
      <c r="I1128" s="353">
        <v>0</v>
      </c>
    </row>
    <row r="1129" spans="1:9" s="126" customFormat="1">
      <c r="A1129" s="141"/>
      <c r="B1129" s="107" t="s">
        <v>197</v>
      </c>
      <c r="C1129" s="105">
        <f>D1129+E1129+F1129+G1129+H1129+I1129</f>
        <v>36</v>
      </c>
      <c r="D1129" s="105">
        <v>36</v>
      </c>
      <c r="E1129" s="58">
        <v>0</v>
      </c>
      <c r="F1129" s="105">
        <v>0</v>
      </c>
      <c r="G1129" s="105">
        <v>0</v>
      </c>
      <c r="H1129" s="105">
        <v>0</v>
      </c>
      <c r="I1129" s="105">
        <v>0</v>
      </c>
    </row>
    <row r="1130" spans="1:9" s="162" customFormat="1">
      <c r="A1130" s="187" t="s">
        <v>153</v>
      </c>
      <c r="B1130" s="165" t="s">
        <v>196</v>
      </c>
      <c r="C1130" s="166">
        <f t="shared" ref="C1130:C1155" si="217">D1130+E1130+F1130+G1130+H1130+I1130</f>
        <v>191</v>
      </c>
      <c r="D1130" s="166">
        <f t="shared" ref="D1130:I1131" si="218">D1132+D1134</f>
        <v>191</v>
      </c>
      <c r="E1130" s="166">
        <f t="shared" si="218"/>
        <v>0</v>
      </c>
      <c r="F1130" s="166">
        <f t="shared" si="218"/>
        <v>0</v>
      </c>
      <c r="G1130" s="166">
        <f t="shared" si="218"/>
        <v>0</v>
      </c>
      <c r="H1130" s="166">
        <f t="shared" si="218"/>
        <v>0</v>
      </c>
      <c r="I1130" s="166">
        <f t="shared" si="218"/>
        <v>0</v>
      </c>
    </row>
    <row r="1131" spans="1:9" s="162" customFormat="1">
      <c r="A1131" s="179"/>
      <c r="B1131" s="168" t="s">
        <v>197</v>
      </c>
      <c r="C1131" s="166">
        <f t="shared" si="217"/>
        <v>191</v>
      </c>
      <c r="D1131" s="166">
        <f t="shared" si="218"/>
        <v>191</v>
      </c>
      <c r="E1131" s="166">
        <f t="shared" si="218"/>
        <v>0</v>
      </c>
      <c r="F1131" s="166">
        <f t="shared" si="218"/>
        <v>0</v>
      </c>
      <c r="G1131" s="166">
        <f t="shared" si="218"/>
        <v>0</v>
      </c>
      <c r="H1131" s="166">
        <f t="shared" si="218"/>
        <v>0</v>
      </c>
      <c r="I1131" s="166">
        <f t="shared" si="218"/>
        <v>0</v>
      </c>
    </row>
    <row r="1132" spans="1:9" s="355" customFormat="1">
      <c r="A1132" s="385" t="s">
        <v>453</v>
      </c>
      <c r="B1132" s="361" t="s">
        <v>196</v>
      </c>
      <c r="C1132" s="356">
        <f t="shared" si="217"/>
        <v>81</v>
      </c>
      <c r="D1132" s="356">
        <v>81</v>
      </c>
      <c r="E1132" s="356">
        <v>0</v>
      </c>
      <c r="F1132" s="356">
        <v>0</v>
      </c>
      <c r="G1132" s="356">
        <v>0</v>
      </c>
      <c r="H1132" s="356">
        <v>0</v>
      </c>
      <c r="I1132" s="356">
        <v>0</v>
      </c>
    </row>
    <row r="1133" spans="1:9" s="126" customFormat="1">
      <c r="A1133" s="218"/>
      <c r="B1133" s="29" t="s">
        <v>197</v>
      </c>
      <c r="C1133" s="87">
        <f t="shared" si="217"/>
        <v>81</v>
      </c>
      <c r="D1133" s="87">
        <v>81</v>
      </c>
      <c r="E1133" s="87">
        <v>0</v>
      </c>
      <c r="F1133" s="87">
        <v>0</v>
      </c>
      <c r="G1133" s="87">
        <v>0</v>
      </c>
      <c r="H1133" s="87">
        <v>0</v>
      </c>
      <c r="I1133" s="87">
        <v>0</v>
      </c>
    </row>
    <row r="1134" spans="1:9" s="355" customFormat="1">
      <c r="A1134" s="385" t="s">
        <v>454</v>
      </c>
      <c r="B1134" s="361" t="s">
        <v>196</v>
      </c>
      <c r="C1134" s="356">
        <f t="shared" si="217"/>
        <v>110</v>
      </c>
      <c r="D1134" s="356">
        <v>110</v>
      </c>
      <c r="E1134" s="356">
        <v>0</v>
      </c>
      <c r="F1134" s="356">
        <v>0</v>
      </c>
      <c r="G1134" s="356">
        <v>0</v>
      </c>
      <c r="H1134" s="356">
        <v>0</v>
      </c>
      <c r="I1134" s="356">
        <v>0</v>
      </c>
    </row>
    <row r="1135" spans="1:9" s="126" customFormat="1">
      <c r="A1135" s="218"/>
      <c r="B1135" s="29" t="s">
        <v>197</v>
      </c>
      <c r="C1135" s="87">
        <f t="shared" si="217"/>
        <v>110</v>
      </c>
      <c r="D1135" s="87">
        <v>110</v>
      </c>
      <c r="E1135" s="87">
        <v>0</v>
      </c>
      <c r="F1135" s="87">
        <v>0</v>
      </c>
      <c r="G1135" s="87">
        <v>0</v>
      </c>
      <c r="H1135" s="87">
        <v>0</v>
      </c>
      <c r="I1135" s="87">
        <v>0</v>
      </c>
    </row>
    <row r="1136" spans="1:9" s="191" customFormat="1">
      <c r="A1136" s="96" t="s">
        <v>173</v>
      </c>
      <c r="B1136" s="165" t="s">
        <v>196</v>
      </c>
      <c r="C1136" s="166">
        <f t="shared" si="217"/>
        <v>0</v>
      </c>
      <c r="D1136" s="166">
        <f>D1137</f>
        <v>0</v>
      </c>
      <c r="E1136" s="166">
        <f>E1138+E1140</f>
        <v>0</v>
      </c>
      <c r="F1136" s="166">
        <f>F1137</f>
        <v>0</v>
      </c>
      <c r="G1136" s="166">
        <f>G1137</f>
        <v>0</v>
      </c>
      <c r="H1136" s="166">
        <f>H1137</f>
        <v>0</v>
      </c>
      <c r="I1136" s="166">
        <f>I1137</f>
        <v>0</v>
      </c>
    </row>
    <row r="1137" spans="1:9" s="191" customFormat="1">
      <c r="A1137" s="50"/>
      <c r="B1137" s="168" t="s">
        <v>197</v>
      </c>
      <c r="C1137" s="166">
        <f t="shared" si="217"/>
        <v>0</v>
      </c>
      <c r="D1137" s="166">
        <v>0</v>
      </c>
      <c r="E1137" s="166">
        <f>E1139+E1141</f>
        <v>0</v>
      </c>
      <c r="F1137" s="166">
        <v>0</v>
      </c>
      <c r="G1137" s="166">
        <v>0</v>
      </c>
      <c r="H1137" s="166">
        <v>0</v>
      </c>
      <c r="I1137" s="166">
        <v>0</v>
      </c>
    </row>
    <row r="1138" spans="1:9" s="340" customFormat="1" ht="15">
      <c r="A1138" s="382" t="s">
        <v>169</v>
      </c>
      <c r="B1138" s="361" t="s">
        <v>196</v>
      </c>
      <c r="C1138" s="356">
        <f t="shared" si="217"/>
        <v>100</v>
      </c>
      <c r="D1138" s="356">
        <v>100</v>
      </c>
      <c r="E1138" s="358">
        <v>0</v>
      </c>
      <c r="F1138" s="356">
        <v>0</v>
      </c>
      <c r="G1138" s="356">
        <v>0</v>
      </c>
      <c r="H1138" s="356">
        <v>0</v>
      </c>
      <c r="I1138" s="356">
        <v>0</v>
      </c>
    </row>
    <row r="1139" spans="1:9" s="126" customFormat="1">
      <c r="A1139" s="11"/>
      <c r="B1139" s="29" t="s">
        <v>197</v>
      </c>
      <c r="C1139" s="87">
        <f t="shared" si="217"/>
        <v>100</v>
      </c>
      <c r="D1139" s="87">
        <v>100</v>
      </c>
      <c r="E1139" s="58">
        <v>0</v>
      </c>
      <c r="F1139" s="87">
        <v>0</v>
      </c>
      <c r="G1139" s="87">
        <v>0</v>
      </c>
      <c r="H1139" s="87">
        <v>0</v>
      </c>
      <c r="I1139" s="87">
        <v>0</v>
      </c>
    </row>
    <row r="1140" spans="1:9" s="340" customFormat="1" ht="15">
      <c r="A1140" s="382" t="s">
        <v>170</v>
      </c>
      <c r="B1140" s="361" t="s">
        <v>196</v>
      </c>
      <c r="C1140" s="356">
        <f t="shared" si="217"/>
        <v>30</v>
      </c>
      <c r="D1140" s="356">
        <v>30</v>
      </c>
      <c r="E1140" s="358">
        <v>0</v>
      </c>
      <c r="F1140" s="356">
        <v>0</v>
      </c>
      <c r="G1140" s="356">
        <v>0</v>
      </c>
      <c r="H1140" s="356">
        <v>0</v>
      </c>
      <c r="I1140" s="356">
        <v>0</v>
      </c>
    </row>
    <row r="1141" spans="1:9" s="126" customFormat="1">
      <c r="A1141" s="11"/>
      <c r="B1141" s="29" t="s">
        <v>197</v>
      </c>
      <c r="C1141" s="87">
        <f t="shared" si="217"/>
        <v>30</v>
      </c>
      <c r="D1141" s="87">
        <v>30</v>
      </c>
      <c r="E1141" s="58">
        <v>0</v>
      </c>
      <c r="F1141" s="87">
        <v>0</v>
      </c>
      <c r="G1141" s="87">
        <v>0</v>
      </c>
      <c r="H1141" s="87">
        <v>0</v>
      </c>
      <c r="I1141" s="87">
        <v>0</v>
      </c>
    </row>
    <row r="1142" spans="1:9" s="126" customFormat="1" ht="14.25">
      <c r="A1142" s="311" t="s">
        <v>174</v>
      </c>
      <c r="B1142" s="27" t="s">
        <v>196</v>
      </c>
      <c r="C1142" s="166">
        <f t="shared" si="217"/>
        <v>6.5</v>
      </c>
      <c r="D1142" s="166">
        <f t="shared" ref="D1142:I1143" si="219">D1144</f>
        <v>6.5</v>
      </c>
      <c r="E1142" s="166">
        <f t="shared" si="219"/>
        <v>0</v>
      </c>
      <c r="F1142" s="166">
        <f t="shared" si="219"/>
        <v>0</v>
      </c>
      <c r="G1142" s="166">
        <f t="shared" si="219"/>
        <v>0</v>
      </c>
      <c r="H1142" s="166">
        <f t="shared" si="219"/>
        <v>0</v>
      </c>
      <c r="I1142" s="166">
        <f t="shared" si="219"/>
        <v>0</v>
      </c>
    </row>
    <row r="1143" spans="1:9" s="126" customFormat="1">
      <c r="A1143" s="293"/>
      <c r="B1143" s="29" t="s">
        <v>197</v>
      </c>
      <c r="C1143" s="166">
        <f t="shared" si="217"/>
        <v>6.5</v>
      </c>
      <c r="D1143" s="166">
        <f t="shared" si="219"/>
        <v>6.5</v>
      </c>
      <c r="E1143" s="166">
        <f t="shared" si="219"/>
        <v>0</v>
      </c>
      <c r="F1143" s="166">
        <f t="shared" si="219"/>
        <v>0</v>
      </c>
      <c r="G1143" s="166">
        <f t="shared" si="219"/>
        <v>0</v>
      </c>
      <c r="H1143" s="166">
        <f t="shared" si="219"/>
        <v>0</v>
      </c>
      <c r="I1143" s="166">
        <f t="shared" si="219"/>
        <v>0</v>
      </c>
    </row>
    <row r="1144" spans="1:9" s="340" customFormat="1" ht="15">
      <c r="A1144" s="382" t="s">
        <v>303</v>
      </c>
      <c r="B1144" s="361" t="s">
        <v>196</v>
      </c>
      <c r="C1144" s="356">
        <f t="shared" si="217"/>
        <v>6.5</v>
      </c>
      <c r="D1144" s="356">
        <v>6.5</v>
      </c>
      <c r="E1144" s="358">
        <v>0</v>
      </c>
      <c r="F1144" s="356">
        <v>0</v>
      </c>
      <c r="G1144" s="356">
        <v>0</v>
      </c>
      <c r="H1144" s="356">
        <v>0</v>
      </c>
      <c r="I1144" s="356">
        <v>0</v>
      </c>
    </row>
    <row r="1145" spans="1:9" s="126" customFormat="1">
      <c r="A1145" s="11"/>
      <c r="B1145" s="29" t="s">
        <v>197</v>
      </c>
      <c r="C1145" s="87">
        <f t="shared" si="217"/>
        <v>6.5</v>
      </c>
      <c r="D1145" s="87">
        <v>6.5</v>
      </c>
      <c r="E1145" s="58">
        <v>0</v>
      </c>
      <c r="F1145" s="87">
        <v>0</v>
      </c>
      <c r="G1145" s="87">
        <v>0</v>
      </c>
      <c r="H1145" s="87">
        <v>0</v>
      </c>
      <c r="I1145" s="87">
        <v>0</v>
      </c>
    </row>
    <row r="1146" spans="1:9" s="162" customFormat="1">
      <c r="A1146" s="183" t="s">
        <v>231</v>
      </c>
      <c r="B1146" s="160" t="s">
        <v>196</v>
      </c>
      <c r="C1146" s="161">
        <f t="shared" si="217"/>
        <v>8</v>
      </c>
      <c r="D1146" s="184">
        <f t="shared" ref="D1146:I1147" si="220">D1148</f>
        <v>8</v>
      </c>
      <c r="E1146" s="184">
        <f t="shared" si="220"/>
        <v>0</v>
      </c>
      <c r="F1146" s="184">
        <f t="shared" si="220"/>
        <v>0</v>
      </c>
      <c r="G1146" s="184">
        <f t="shared" si="220"/>
        <v>0</v>
      </c>
      <c r="H1146" s="184">
        <f t="shared" si="220"/>
        <v>0</v>
      </c>
      <c r="I1146" s="184">
        <f t="shared" si="220"/>
        <v>0</v>
      </c>
    </row>
    <row r="1147" spans="1:9" s="162" customFormat="1">
      <c r="A1147" s="182"/>
      <c r="B1147" s="163" t="s">
        <v>197</v>
      </c>
      <c r="C1147" s="161">
        <f t="shared" si="217"/>
        <v>8</v>
      </c>
      <c r="D1147" s="184">
        <f t="shared" si="220"/>
        <v>8</v>
      </c>
      <c r="E1147" s="184">
        <f t="shared" si="220"/>
        <v>0</v>
      </c>
      <c r="F1147" s="184">
        <f t="shared" si="220"/>
        <v>0</v>
      </c>
      <c r="G1147" s="184">
        <f t="shared" si="220"/>
        <v>0</v>
      </c>
      <c r="H1147" s="184">
        <f t="shared" si="220"/>
        <v>0</v>
      </c>
      <c r="I1147" s="184">
        <f t="shared" si="220"/>
        <v>0</v>
      </c>
    </row>
    <row r="1148" spans="1:9" s="162" customFormat="1">
      <c r="A1148" s="258" t="s">
        <v>108</v>
      </c>
      <c r="B1148" s="160" t="s">
        <v>196</v>
      </c>
      <c r="C1148" s="161">
        <f t="shared" ref="C1148" si="221">C1149</f>
        <v>8</v>
      </c>
      <c r="D1148" s="161">
        <f t="shared" ref="D1148:I1149" si="222">D1150</f>
        <v>8</v>
      </c>
      <c r="E1148" s="161">
        <f t="shared" si="222"/>
        <v>0</v>
      </c>
      <c r="F1148" s="161">
        <f t="shared" si="222"/>
        <v>0</v>
      </c>
      <c r="G1148" s="161">
        <f t="shared" si="222"/>
        <v>0</v>
      </c>
      <c r="H1148" s="161">
        <f t="shared" si="222"/>
        <v>0</v>
      </c>
      <c r="I1148" s="161">
        <f t="shared" si="222"/>
        <v>0</v>
      </c>
    </row>
    <row r="1149" spans="1:9" s="162" customFormat="1">
      <c r="A1149" s="50"/>
      <c r="B1149" s="163" t="s">
        <v>197</v>
      </c>
      <c r="C1149" s="161">
        <f>D1149+E1149+F1149+G1149+H1149+I1149</f>
        <v>8</v>
      </c>
      <c r="D1149" s="161">
        <f t="shared" si="222"/>
        <v>8</v>
      </c>
      <c r="E1149" s="161">
        <f t="shared" si="222"/>
        <v>0</v>
      </c>
      <c r="F1149" s="161">
        <f t="shared" si="222"/>
        <v>0</v>
      </c>
      <c r="G1149" s="161">
        <f t="shared" si="222"/>
        <v>0</v>
      </c>
      <c r="H1149" s="161">
        <f t="shared" si="222"/>
        <v>0</v>
      </c>
      <c r="I1149" s="161">
        <f t="shared" si="222"/>
        <v>0</v>
      </c>
    </row>
    <row r="1150" spans="1:9" s="340" customFormat="1" ht="15">
      <c r="A1150" s="398" t="s">
        <v>107</v>
      </c>
      <c r="B1150" s="352" t="s">
        <v>196</v>
      </c>
      <c r="C1150" s="353">
        <f>C1151</f>
        <v>8</v>
      </c>
      <c r="D1150" s="353">
        <v>8</v>
      </c>
      <c r="E1150" s="358">
        <v>0</v>
      </c>
      <c r="F1150" s="353">
        <v>0</v>
      </c>
      <c r="G1150" s="353">
        <v>0</v>
      </c>
      <c r="H1150" s="353">
        <v>0</v>
      </c>
      <c r="I1150" s="353">
        <v>0</v>
      </c>
    </row>
    <row r="1151" spans="1:9" s="126" customFormat="1">
      <c r="A1151" s="11"/>
      <c r="B1151" s="107" t="s">
        <v>197</v>
      </c>
      <c r="C1151" s="105">
        <f>D1151+E1151+F1151+G1151+H1151+I1151</f>
        <v>8</v>
      </c>
      <c r="D1151" s="105">
        <v>8</v>
      </c>
      <c r="E1151" s="58">
        <v>0</v>
      </c>
      <c r="F1151" s="105">
        <v>0</v>
      </c>
      <c r="G1151" s="105">
        <v>0</v>
      </c>
      <c r="H1151" s="105">
        <v>0</v>
      </c>
      <c r="I1151" s="105">
        <v>0</v>
      </c>
    </row>
    <row r="1152" spans="1:9" s="162" customFormat="1">
      <c r="A1152" s="130" t="s">
        <v>233</v>
      </c>
      <c r="B1152" s="160" t="s">
        <v>196</v>
      </c>
      <c r="C1152" s="161">
        <f t="shared" si="217"/>
        <v>898.2</v>
      </c>
      <c r="D1152" s="161">
        <f t="shared" ref="D1152:I1153" si="223">D1154+D1158</f>
        <v>898.2</v>
      </c>
      <c r="E1152" s="161">
        <f t="shared" si="223"/>
        <v>0</v>
      </c>
      <c r="F1152" s="161">
        <f t="shared" si="223"/>
        <v>0</v>
      </c>
      <c r="G1152" s="161">
        <f t="shared" si="223"/>
        <v>0</v>
      </c>
      <c r="H1152" s="161">
        <f t="shared" si="223"/>
        <v>0</v>
      </c>
      <c r="I1152" s="161">
        <f t="shared" si="223"/>
        <v>0</v>
      </c>
    </row>
    <row r="1153" spans="1:9" s="162" customFormat="1">
      <c r="A1153" s="182"/>
      <c r="B1153" s="163" t="s">
        <v>197</v>
      </c>
      <c r="C1153" s="161">
        <f t="shared" si="217"/>
        <v>898.2</v>
      </c>
      <c r="D1153" s="161">
        <f t="shared" si="223"/>
        <v>898.2</v>
      </c>
      <c r="E1153" s="161">
        <f t="shared" si="223"/>
        <v>0</v>
      </c>
      <c r="F1153" s="161">
        <f t="shared" si="223"/>
        <v>0</v>
      </c>
      <c r="G1153" s="161">
        <f t="shared" si="223"/>
        <v>0</v>
      </c>
      <c r="H1153" s="161">
        <f t="shared" si="223"/>
        <v>0</v>
      </c>
      <c r="I1153" s="161">
        <f t="shared" si="223"/>
        <v>0</v>
      </c>
    </row>
    <row r="1154" spans="1:9" s="162" customFormat="1">
      <c r="A1154" s="195" t="s">
        <v>737</v>
      </c>
      <c r="B1154" s="160" t="s">
        <v>196</v>
      </c>
      <c r="C1154" s="161">
        <f t="shared" si="217"/>
        <v>1.2</v>
      </c>
      <c r="D1154" s="161">
        <f>D1156</f>
        <v>1.2</v>
      </c>
      <c r="E1154" s="161">
        <f t="shared" ref="E1154:I1155" si="224">E1156</f>
        <v>0</v>
      </c>
      <c r="F1154" s="161">
        <f t="shared" si="224"/>
        <v>0</v>
      </c>
      <c r="G1154" s="161">
        <f t="shared" si="224"/>
        <v>0</v>
      </c>
      <c r="H1154" s="161">
        <f t="shared" si="224"/>
        <v>0</v>
      </c>
      <c r="I1154" s="161">
        <f t="shared" si="224"/>
        <v>0</v>
      </c>
    </row>
    <row r="1155" spans="1:9" s="162" customFormat="1">
      <c r="A1155" s="182"/>
      <c r="B1155" s="163" t="s">
        <v>197</v>
      </c>
      <c r="C1155" s="161">
        <f t="shared" si="217"/>
        <v>1.2</v>
      </c>
      <c r="D1155" s="161">
        <f>D1157</f>
        <v>1.2</v>
      </c>
      <c r="E1155" s="161">
        <f t="shared" si="224"/>
        <v>0</v>
      </c>
      <c r="F1155" s="161">
        <f t="shared" si="224"/>
        <v>0</v>
      </c>
      <c r="G1155" s="161">
        <f t="shared" si="224"/>
        <v>0</v>
      </c>
      <c r="H1155" s="161">
        <f t="shared" si="224"/>
        <v>0</v>
      </c>
      <c r="I1155" s="161">
        <f t="shared" si="224"/>
        <v>0</v>
      </c>
    </row>
    <row r="1156" spans="1:9" s="340" customFormat="1" ht="15">
      <c r="A1156" s="382" t="s">
        <v>150</v>
      </c>
      <c r="B1156" s="352"/>
      <c r="C1156" s="353">
        <f>D1156+E1156+F1156+G1156+H1156+I1156</f>
        <v>1.2</v>
      </c>
      <c r="D1156" s="353">
        <f t="shared" ref="D1156:I1156" si="225">D1157</f>
        <v>1.2</v>
      </c>
      <c r="E1156" s="358">
        <v>0</v>
      </c>
      <c r="F1156" s="353">
        <f t="shared" si="225"/>
        <v>0</v>
      </c>
      <c r="G1156" s="353">
        <f t="shared" si="225"/>
        <v>0</v>
      </c>
      <c r="H1156" s="353">
        <f t="shared" si="225"/>
        <v>0</v>
      </c>
      <c r="I1156" s="353">
        <f t="shared" si="225"/>
        <v>0</v>
      </c>
    </row>
    <row r="1157" spans="1:9" s="126" customFormat="1">
      <c r="A1157" s="129"/>
      <c r="B1157" s="107"/>
      <c r="C1157" s="105">
        <f>D1157+E1157+F1157+G1157+H1157+I1157</f>
        <v>1.2</v>
      </c>
      <c r="D1157" s="105">
        <v>1.2</v>
      </c>
      <c r="E1157" s="58">
        <v>0</v>
      </c>
      <c r="F1157" s="105">
        <v>0</v>
      </c>
      <c r="G1157" s="105">
        <v>0</v>
      </c>
      <c r="H1157" s="105">
        <v>0</v>
      </c>
      <c r="I1157" s="105">
        <v>0</v>
      </c>
    </row>
    <row r="1158" spans="1:9" s="162" customFormat="1">
      <c r="A1158" s="258" t="s">
        <v>738</v>
      </c>
      <c r="B1158" s="160" t="s">
        <v>196</v>
      </c>
      <c r="C1158" s="161">
        <f>C1159</f>
        <v>897</v>
      </c>
      <c r="D1158" s="161">
        <f t="shared" ref="D1158:I1159" si="226">D1160</f>
        <v>897</v>
      </c>
      <c r="E1158" s="161">
        <f t="shared" si="226"/>
        <v>0</v>
      </c>
      <c r="F1158" s="161">
        <f t="shared" si="226"/>
        <v>0</v>
      </c>
      <c r="G1158" s="161">
        <f t="shared" si="226"/>
        <v>0</v>
      </c>
      <c r="H1158" s="161">
        <f t="shared" si="226"/>
        <v>0</v>
      </c>
      <c r="I1158" s="161">
        <f t="shared" si="226"/>
        <v>0</v>
      </c>
    </row>
    <row r="1159" spans="1:9" s="162" customFormat="1">
      <c r="A1159" s="50"/>
      <c r="B1159" s="163" t="s">
        <v>197</v>
      </c>
      <c r="C1159" s="161">
        <f>D1159+E1159+F1159+G1159+H1159+I1159</f>
        <v>897</v>
      </c>
      <c r="D1159" s="161">
        <f t="shared" si="226"/>
        <v>897</v>
      </c>
      <c r="E1159" s="161">
        <f t="shared" si="226"/>
        <v>0</v>
      </c>
      <c r="F1159" s="161">
        <f t="shared" si="226"/>
        <v>0</v>
      </c>
      <c r="G1159" s="161">
        <f t="shared" si="226"/>
        <v>0</v>
      </c>
      <c r="H1159" s="161">
        <f t="shared" si="226"/>
        <v>0</v>
      </c>
      <c r="I1159" s="161">
        <f t="shared" si="226"/>
        <v>0</v>
      </c>
    </row>
    <row r="1160" spans="1:9" s="340" customFormat="1" ht="15">
      <c r="A1160" s="438" t="s">
        <v>103</v>
      </c>
      <c r="B1160" s="352" t="s">
        <v>196</v>
      </c>
      <c r="C1160" s="353">
        <f>C1161</f>
        <v>897</v>
      </c>
      <c r="D1160" s="353">
        <v>897</v>
      </c>
      <c r="E1160" s="356">
        <f>E1161</f>
        <v>0</v>
      </c>
      <c r="F1160" s="353">
        <v>0</v>
      </c>
      <c r="G1160" s="353">
        <v>0</v>
      </c>
      <c r="H1160" s="353">
        <v>0</v>
      </c>
      <c r="I1160" s="353">
        <v>0</v>
      </c>
    </row>
    <row r="1161" spans="1:9" s="126" customFormat="1">
      <c r="A1161" s="24"/>
      <c r="B1161" s="107" t="s">
        <v>197</v>
      </c>
      <c r="C1161" s="105">
        <f>D1161+E1161+F1161+G1161+H1161+I1161</f>
        <v>897</v>
      </c>
      <c r="D1161" s="105">
        <v>897</v>
      </c>
      <c r="E1161" s="87">
        <v>0</v>
      </c>
      <c r="F1161" s="105">
        <v>0</v>
      </c>
      <c r="G1161" s="105">
        <v>0</v>
      </c>
      <c r="H1161" s="105">
        <v>0</v>
      </c>
      <c r="I1161" s="105">
        <v>0</v>
      </c>
    </row>
    <row r="1162" spans="1:9">
      <c r="A1162" s="630" t="s">
        <v>260</v>
      </c>
      <c r="B1162" s="631"/>
      <c r="C1162" s="631"/>
      <c r="D1162" s="631"/>
      <c r="E1162" s="631"/>
      <c r="F1162" s="631"/>
      <c r="G1162" s="631"/>
      <c r="H1162" s="631"/>
      <c r="I1162" s="632"/>
    </row>
    <row r="1163" spans="1:9">
      <c r="A1163" s="34" t="s">
        <v>199</v>
      </c>
      <c r="B1163" s="228" t="s">
        <v>196</v>
      </c>
      <c r="C1163" s="58">
        <f t="shared" ref="C1163:C1190" si="227">D1163+E1163+F1163+G1163+H1163+I1163</f>
        <v>1201.54</v>
      </c>
      <c r="D1163" s="58">
        <f t="shared" ref="D1163:I1164" si="228">D1165+D1253</f>
        <v>665.54</v>
      </c>
      <c r="E1163" s="58">
        <f t="shared" si="228"/>
        <v>536</v>
      </c>
      <c r="F1163" s="58">
        <f t="shared" si="228"/>
        <v>0</v>
      </c>
      <c r="G1163" s="58">
        <f t="shared" si="228"/>
        <v>0</v>
      </c>
      <c r="H1163" s="58">
        <f t="shared" si="228"/>
        <v>0</v>
      </c>
      <c r="I1163" s="58">
        <f t="shared" si="228"/>
        <v>0</v>
      </c>
    </row>
    <row r="1164" spans="1:9">
      <c r="A1164" s="24" t="s">
        <v>224</v>
      </c>
      <c r="B1164" s="229" t="s">
        <v>197</v>
      </c>
      <c r="C1164" s="58">
        <f t="shared" si="227"/>
        <v>1201.54</v>
      </c>
      <c r="D1164" s="58">
        <f t="shared" si="228"/>
        <v>665.54</v>
      </c>
      <c r="E1164" s="58">
        <f t="shared" si="228"/>
        <v>536</v>
      </c>
      <c r="F1164" s="58">
        <f t="shared" si="228"/>
        <v>0</v>
      </c>
      <c r="G1164" s="58">
        <f t="shared" si="228"/>
        <v>0</v>
      </c>
      <c r="H1164" s="58">
        <f t="shared" si="228"/>
        <v>0</v>
      </c>
      <c r="I1164" s="58">
        <f t="shared" si="228"/>
        <v>0</v>
      </c>
    </row>
    <row r="1165" spans="1:9" s="117" customFormat="1">
      <c r="A1165" s="64" t="s">
        <v>212</v>
      </c>
      <c r="B1165" s="165" t="s">
        <v>196</v>
      </c>
      <c r="C1165" s="166">
        <f t="shared" si="227"/>
        <v>508.54</v>
      </c>
      <c r="D1165" s="166">
        <f>D1167</f>
        <v>396.54</v>
      </c>
      <c r="E1165" s="166">
        <f t="shared" ref="E1165:I1168" si="229">E1167</f>
        <v>112</v>
      </c>
      <c r="F1165" s="166">
        <f t="shared" si="229"/>
        <v>0</v>
      </c>
      <c r="G1165" s="166">
        <f t="shared" si="229"/>
        <v>0</v>
      </c>
      <c r="H1165" s="166">
        <f t="shared" si="229"/>
        <v>0</v>
      </c>
      <c r="I1165" s="166">
        <f t="shared" si="229"/>
        <v>0</v>
      </c>
    </row>
    <row r="1166" spans="1:9" s="117" customFormat="1">
      <c r="A1166" s="167" t="s">
        <v>234</v>
      </c>
      <c r="B1166" s="168" t="s">
        <v>197</v>
      </c>
      <c r="C1166" s="166">
        <f t="shared" si="227"/>
        <v>508.54</v>
      </c>
      <c r="D1166" s="166">
        <f>D1168</f>
        <v>396.54</v>
      </c>
      <c r="E1166" s="166">
        <f t="shared" si="229"/>
        <v>112</v>
      </c>
      <c r="F1166" s="166">
        <f t="shared" si="229"/>
        <v>0</v>
      </c>
      <c r="G1166" s="166">
        <f t="shared" si="229"/>
        <v>0</v>
      </c>
      <c r="H1166" s="166">
        <f t="shared" si="229"/>
        <v>0</v>
      </c>
      <c r="I1166" s="166">
        <f t="shared" si="229"/>
        <v>0</v>
      </c>
    </row>
    <row r="1167" spans="1:9">
      <c r="A1167" s="21" t="s">
        <v>259</v>
      </c>
      <c r="B1167" s="8" t="s">
        <v>196</v>
      </c>
      <c r="C1167" s="58">
        <f t="shared" si="227"/>
        <v>508.54</v>
      </c>
      <c r="D1167" s="58">
        <f>D1169</f>
        <v>396.54</v>
      </c>
      <c r="E1167" s="58">
        <f t="shared" si="229"/>
        <v>112</v>
      </c>
      <c r="F1167" s="58">
        <f t="shared" si="229"/>
        <v>0</v>
      </c>
      <c r="G1167" s="58">
        <f t="shared" si="229"/>
        <v>0</v>
      </c>
      <c r="H1167" s="58">
        <f t="shared" si="229"/>
        <v>0</v>
      </c>
      <c r="I1167" s="58">
        <f t="shared" si="229"/>
        <v>0</v>
      </c>
    </row>
    <row r="1168" spans="1:9">
      <c r="A1168" s="18"/>
      <c r="B1168" s="229" t="s">
        <v>197</v>
      </c>
      <c r="C1168" s="58">
        <f t="shared" si="227"/>
        <v>508.54</v>
      </c>
      <c r="D1168" s="58">
        <f>D1170</f>
        <v>396.54</v>
      </c>
      <c r="E1168" s="58">
        <f t="shared" si="229"/>
        <v>112</v>
      </c>
      <c r="F1168" s="58">
        <f t="shared" si="229"/>
        <v>0</v>
      </c>
      <c r="G1168" s="58">
        <f t="shared" si="229"/>
        <v>0</v>
      </c>
      <c r="H1168" s="58">
        <f t="shared" si="229"/>
        <v>0</v>
      </c>
      <c r="I1168" s="58">
        <f t="shared" si="229"/>
        <v>0</v>
      </c>
    </row>
    <row r="1169" spans="1:9">
      <c r="A1169" s="34" t="s">
        <v>232</v>
      </c>
      <c r="B1169" s="228" t="s">
        <v>196</v>
      </c>
      <c r="C1169" s="58">
        <f t="shared" si="227"/>
        <v>508.54</v>
      </c>
      <c r="D1169" s="58">
        <f t="shared" ref="D1169:I1170" si="230">D1171+D1215+D1227</f>
        <v>396.54</v>
      </c>
      <c r="E1169" s="58">
        <f t="shared" si="230"/>
        <v>112</v>
      </c>
      <c r="F1169" s="58">
        <f t="shared" si="230"/>
        <v>0</v>
      </c>
      <c r="G1169" s="58">
        <f t="shared" si="230"/>
        <v>0</v>
      </c>
      <c r="H1169" s="58">
        <f t="shared" si="230"/>
        <v>0</v>
      </c>
      <c r="I1169" s="58">
        <f t="shared" si="230"/>
        <v>0</v>
      </c>
    </row>
    <row r="1170" spans="1:9">
      <c r="A1170" s="11"/>
      <c r="B1170" s="229" t="s">
        <v>197</v>
      </c>
      <c r="C1170" s="58">
        <f t="shared" si="227"/>
        <v>508.54</v>
      </c>
      <c r="D1170" s="58">
        <f t="shared" si="230"/>
        <v>396.54</v>
      </c>
      <c r="E1170" s="58">
        <f t="shared" si="230"/>
        <v>112</v>
      </c>
      <c r="F1170" s="58">
        <f t="shared" si="230"/>
        <v>0</v>
      </c>
      <c r="G1170" s="58">
        <f t="shared" si="230"/>
        <v>0</v>
      </c>
      <c r="H1170" s="58">
        <f t="shared" si="230"/>
        <v>0</v>
      </c>
      <c r="I1170" s="58">
        <f t="shared" si="230"/>
        <v>0</v>
      </c>
    </row>
    <row r="1171" spans="1:9" s="117" customFormat="1">
      <c r="A1171" s="171" t="s">
        <v>228</v>
      </c>
      <c r="B1171" s="165" t="s">
        <v>196</v>
      </c>
      <c r="C1171" s="166">
        <f>D1171+E1171+F1171+G1171+H1171+I1171</f>
        <v>421.13</v>
      </c>
      <c r="D1171" s="166">
        <f t="shared" ref="D1171:I1172" si="231">D1173+D1185+D1189+D1193+D1205+D1211</f>
        <v>341.13</v>
      </c>
      <c r="E1171" s="166">
        <f t="shared" si="231"/>
        <v>80</v>
      </c>
      <c r="F1171" s="166">
        <f t="shared" si="231"/>
        <v>0</v>
      </c>
      <c r="G1171" s="166">
        <f t="shared" si="231"/>
        <v>0</v>
      </c>
      <c r="H1171" s="166">
        <f t="shared" si="231"/>
        <v>0</v>
      </c>
      <c r="I1171" s="166">
        <f t="shared" si="231"/>
        <v>0</v>
      </c>
    </row>
    <row r="1172" spans="1:9" s="117" customFormat="1">
      <c r="A1172" s="167"/>
      <c r="B1172" s="168" t="s">
        <v>197</v>
      </c>
      <c r="C1172" s="166">
        <f t="shared" si="227"/>
        <v>421.13</v>
      </c>
      <c r="D1172" s="166">
        <f t="shared" si="231"/>
        <v>341.13</v>
      </c>
      <c r="E1172" s="166">
        <f t="shared" si="231"/>
        <v>80</v>
      </c>
      <c r="F1172" s="166">
        <f t="shared" si="231"/>
        <v>0</v>
      </c>
      <c r="G1172" s="166">
        <f t="shared" si="231"/>
        <v>0</v>
      </c>
      <c r="H1172" s="166">
        <f t="shared" si="231"/>
        <v>0</v>
      </c>
      <c r="I1172" s="166">
        <f t="shared" si="231"/>
        <v>0</v>
      </c>
    </row>
    <row r="1173" spans="1:9" s="162" customFormat="1" ht="25.5">
      <c r="A1173" s="195" t="s">
        <v>235</v>
      </c>
      <c r="B1173" s="160" t="s">
        <v>196</v>
      </c>
      <c r="C1173" s="161">
        <f t="shared" si="227"/>
        <v>155.5</v>
      </c>
      <c r="D1173" s="161">
        <f t="shared" ref="D1173:I1174" si="232">D1175+D1177+D1179+D1181+D1183</f>
        <v>155.5</v>
      </c>
      <c r="E1173" s="161">
        <f t="shared" si="232"/>
        <v>0</v>
      </c>
      <c r="F1173" s="161">
        <f t="shared" si="232"/>
        <v>0</v>
      </c>
      <c r="G1173" s="161">
        <f t="shared" si="232"/>
        <v>0</v>
      </c>
      <c r="H1173" s="161">
        <f t="shared" si="232"/>
        <v>0</v>
      </c>
      <c r="I1173" s="161">
        <f t="shared" si="232"/>
        <v>0</v>
      </c>
    </row>
    <row r="1174" spans="1:9" s="162" customFormat="1">
      <c r="A1174" s="182"/>
      <c r="B1174" s="163" t="s">
        <v>197</v>
      </c>
      <c r="C1174" s="161">
        <f t="shared" si="227"/>
        <v>155.5</v>
      </c>
      <c r="D1174" s="161">
        <f t="shared" si="232"/>
        <v>155.5</v>
      </c>
      <c r="E1174" s="161">
        <f t="shared" si="232"/>
        <v>0</v>
      </c>
      <c r="F1174" s="161">
        <f t="shared" si="232"/>
        <v>0</v>
      </c>
      <c r="G1174" s="161">
        <f t="shared" si="232"/>
        <v>0</v>
      </c>
      <c r="H1174" s="161">
        <f t="shared" si="232"/>
        <v>0</v>
      </c>
      <c r="I1174" s="161">
        <f t="shared" si="232"/>
        <v>0</v>
      </c>
    </row>
    <row r="1175" spans="1:9" s="340" customFormat="1" ht="14.25">
      <c r="A1175" s="439" t="s">
        <v>495</v>
      </c>
      <c r="B1175" s="357" t="s">
        <v>196</v>
      </c>
      <c r="C1175" s="339">
        <f t="shared" ref="C1175:C1184" si="233">D1175+E1175+F1175+G1175+H1175+I1175</f>
        <v>57</v>
      </c>
      <c r="D1175" s="339">
        <v>57</v>
      </c>
      <c r="E1175" s="339">
        <v>0</v>
      </c>
      <c r="F1175" s="339">
        <v>0</v>
      </c>
      <c r="G1175" s="339">
        <v>0</v>
      </c>
      <c r="H1175" s="339">
        <v>0</v>
      </c>
      <c r="I1175" s="339">
        <v>0</v>
      </c>
    </row>
    <row r="1176" spans="1:9" s="125" customFormat="1">
      <c r="A1176" s="136"/>
      <c r="B1176" s="107" t="s">
        <v>197</v>
      </c>
      <c r="C1176" s="105">
        <f t="shared" si="233"/>
        <v>57</v>
      </c>
      <c r="D1176" s="105">
        <v>57</v>
      </c>
      <c r="E1176" s="105">
        <v>0</v>
      </c>
      <c r="F1176" s="105">
        <v>0</v>
      </c>
      <c r="G1176" s="105">
        <v>0</v>
      </c>
      <c r="H1176" s="105">
        <v>0</v>
      </c>
      <c r="I1176" s="105">
        <v>0</v>
      </c>
    </row>
    <row r="1177" spans="1:9" s="355" customFormat="1" ht="15">
      <c r="A1177" s="440" t="s">
        <v>496</v>
      </c>
      <c r="B1177" s="352" t="s">
        <v>196</v>
      </c>
      <c r="C1177" s="353">
        <f t="shared" si="233"/>
        <v>3.5</v>
      </c>
      <c r="D1177" s="353">
        <v>3.5</v>
      </c>
      <c r="E1177" s="353">
        <v>0</v>
      </c>
      <c r="F1177" s="353">
        <v>0</v>
      </c>
      <c r="G1177" s="353">
        <v>0</v>
      </c>
      <c r="H1177" s="353">
        <v>0</v>
      </c>
      <c r="I1177" s="353">
        <v>0</v>
      </c>
    </row>
    <row r="1178" spans="1:9" s="125" customFormat="1">
      <c r="A1178" s="136"/>
      <c r="B1178" s="107" t="s">
        <v>197</v>
      </c>
      <c r="C1178" s="105">
        <f t="shared" si="233"/>
        <v>3.5</v>
      </c>
      <c r="D1178" s="105">
        <v>3.5</v>
      </c>
      <c r="E1178" s="105">
        <v>0</v>
      </c>
      <c r="F1178" s="105">
        <v>0</v>
      </c>
      <c r="G1178" s="105">
        <v>0</v>
      </c>
      <c r="H1178" s="105">
        <v>0</v>
      </c>
      <c r="I1178" s="105">
        <v>0</v>
      </c>
    </row>
    <row r="1179" spans="1:9" s="355" customFormat="1" ht="15">
      <c r="A1179" s="440" t="s">
        <v>497</v>
      </c>
      <c r="B1179" s="352" t="s">
        <v>196</v>
      </c>
      <c r="C1179" s="353">
        <f t="shared" si="233"/>
        <v>32</v>
      </c>
      <c r="D1179" s="353">
        <v>32</v>
      </c>
      <c r="E1179" s="353">
        <v>0</v>
      </c>
      <c r="F1179" s="353">
        <v>0</v>
      </c>
      <c r="G1179" s="353">
        <v>0</v>
      </c>
      <c r="H1179" s="353">
        <v>0</v>
      </c>
      <c r="I1179" s="353">
        <v>0</v>
      </c>
    </row>
    <row r="1180" spans="1:9" s="125" customFormat="1">
      <c r="A1180" s="136"/>
      <c r="B1180" s="107" t="s">
        <v>197</v>
      </c>
      <c r="C1180" s="105">
        <f t="shared" si="233"/>
        <v>32</v>
      </c>
      <c r="D1180" s="105">
        <v>32</v>
      </c>
      <c r="E1180" s="105">
        <v>0</v>
      </c>
      <c r="F1180" s="105">
        <v>0</v>
      </c>
      <c r="G1180" s="105">
        <v>0</v>
      </c>
      <c r="H1180" s="105">
        <v>0</v>
      </c>
      <c r="I1180" s="105">
        <v>0</v>
      </c>
    </row>
    <row r="1181" spans="1:9" s="363" customFormat="1" ht="15">
      <c r="A1181" s="440" t="s">
        <v>498</v>
      </c>
      <c r="B1181" s="361" t="s">
        <v>196</v>
      </c>
      <c r="C1181" s="356">
        <f t="shared" si="233"/>
        <v>45</v>
      </c>
      <c r="D1181" s="356">
        <v>45</v>
      </c>
      <c r="E1181" s="356">
        <v>0</v>
      </c>
      <c r="F1181" s="356">
        <v>0</v>
      </c>
      <c r="G1181" s="356">
        <v>0</v>
      </c>
      <c r="H1181" s="356">
        <v>0</v>
      </c>
      <c r="I1181" s="356">
        <v>0</v>
      </c>
    </row>
    <row r="1182" spans="1:9" s="212" customFormat="1">
      <c r="A1182" s="24"/>
      <c r="B1182" s="29" t="s">
        <v>197</v>
      </c>
      <c r="C1182" s="87">
        <f t="shared" si="233"/>
        <v>45</v>
      </c>
      <c r="D1182" s="87">
        <v>45</v>
      </c>
      <c r="E1182" s="87">
        <v>0</v>
      </c>
      <c r="F1182" s="87">
        <v>0</v>
      </c>
      <c r="G1182" s="87">
        <v>0</v>
      </c>
      <c r="H1182" s="87">
        <v>0</v>
      </c>
      <c r="I1182" s="87">
        <v>0</v>
      </c>
    </row>
    <row r="1183" spans="1:9" s="363" customFormat="1" ht="15">
      <c r="A1183" s="440" t="s">
        <v>499</v>
      </c>
      <c r="B1183" s="361" t="s">
        <v>196</v>
      </c>
      <c r="C1183" s="356">
        <f t="shared" si="233"/>
        <v>18</v>
      </c>
      <c r="D1183" s="356">
        <v>18</v>
      </c>
      <c r="E1183" s="356">
        <v>0</v>
      </c>
      <c r="F1183" s="356">
        <v>0</v>
      </c>
      <c r="G1183" s="356">
        <v>0</v>
      </c>
      <c r="H1183" s="356">
        <v>0</v>
      </c>
      <c r="I1183" s="356">
        <v>0</v>
      </c>
    </row>
    <row r="1184" spans="1:9" s="212" customFormat="1">
      <c r="A1184" s="24"/>
      <c r="B1184" s="29" t="s">
        <v>197</v>
      </c>
      <c r="C1184" s="87">
        <f t="shared" si="233"/>
        <v>18</v>
      </c>
      <c r="D1184" s="87">
        <v>18</v>
      </c>
      <c r="E1184" s="87">
        <v>0</v>
      </c>
      <c r="F1184" s="87">
        <v>0</v>
      </c>
      <c r="G1184" s="87">
        <v>0</v>
      </c>
      <c r="H1184" s="87">
        <v>0</v>
      </c>
      <c r="I1184" s="87">
        <v>0</v>
      </c>
    </row>
    <row r="1185" spans="1:9" s="363" customFormat="1">
      <c r="A1185" s="390" t="s">
        <v>654</v>
      </c>
      <c r="B1185" s="530" t="s">
        <v>196</v>
      </c>
      <c r="C1185" s="356">
        <f>D1185+E1185+F1185+G1185+H1185+I1185</f>
        <v>24</v>
      </c>
      <c r="D1185" s="356">
        <f t="shared" ref="D1185:I1186" si="234">D1187</f>
        <v>0</v>
      </c>
      <c r="E1185" s="356">
        <f t="shared" si="234"/>
        <v>24</v>
      </c>
      <c r="F1185" s="356">
        <f t="shared" si="234"/>
        <v>0</v>
      </c>
      <c r="G1185" s="356">
        <f t="shared" si="234"/>
        <v>0</v>
      </c>
      <c r="H1185" s="356">
        <f t="shared" si="234"/>
        <v>0</v>
      </c>
      <c r="I1185" s="356">
        <f t="shared" si="234"/>
        <v>0</v>
      </c>
    </row>
    <row r="1186" spans="1:9" s="212" customFormat="1">
      <c r="A1186" s="260"/>
      <c r="B1186" s="320" t="s">
        <v>197</v>
      </c>
      <c r="C1186" s="87">
        <f>D1186+E1186+F1186+G1186+H1186+I1186</f>
        <v>24</v>
      </c>
      <c r="D1186" s="87">
        <f t="shared" si="234"/>
        <v>0</v>
      </c>
      <c r="E1186" s="87">
        <f t="shared" si="234"/>
        <v>24</v>
      </c>
      <c r="F1186" s="87">
        <f t="shared" si="234"/>
        <v>0</v>
      </c>
      <c r="G1186" s="87">
        <f t="shared" si="234"/>
        <v>0</v>
      </c>
      <c r="H1186" s="87">
        <f t="shared" si="234"/>
        <v>0</v>
      </c>
      <c r="I1186" s="87">
        <f t="shared" si="234"/>
        <v>0</v>
      </c>
    </row>
    <row r="1187" spans="1:9" s="212" customFormat="1" ht="30">
      <c r="A1187" s="249" t="s">
        <v>653</v>
      </c>
      <c r="B1187" s="228" t="s">
        <v>196</v>
      </c>
      <c r="C1187" s="87">
        <f>D1187+E1187+F1187+G1187+H1187+I1187</f>
        <v>24</v>
      </c>
      <c r="D1187" s="87">
        <v>0</v>
      </c>
      <c r="E1187" s="87">
        <v>24</v>
      </c>
      <c r="F1187" s="87">
        <v>0</v>
      </c>
      <c r="G1187" s="87">
        <v>0</v>
      </c>
      <c r="H1187" s="87">
        <v>0</v>
      </c>
      <c r="I1187" s="87">
        <v>0</v>
      </c>
    </row>
    <row r="1188" spans="1:9" s="212" customFormat="1">
      <c r="A1188" s="11"/>
      <c r="B1188" s="229" t="s">
        <v>197</v>
      </c>
      <c r="C1188" s="87">
        <f>D1188+E1188+F1188+G1188+H1188+I1188</f>
        <v>24</v>
      </c>
      <c r="D1188" s="87">
        <v>0</v>
      </c>
      <c r="E1188" s="87">
        <v>24</v>
      </c>
      <c r="F1188" s="87">
        <v>0</v>
      </c>
      <c r="G1188" s="87">
        <v>0</v>
      </c>
      <c r="H1188" s="87">
        <v>0</v>
      </c>
      <c r="I1188" s="87">
        <v>0</v>
      </c>
    </row>
    <row r="1189" spans="1:9" s="336" customFormat="1">
      <c r="A1189" s="388" t="s">
        <v>183</v>
      </c>
      <c r="B1189" s="389" t="s">
        <v>196</v>
      </c>
      <c r="C1189" s="335">
        <f t="shared" si="227"/>
        <v>3.43</v>
      </c>
      <c r="D1189" s="335">
        <f t="shared" ref="D1189:I1190" si="235">D1191</f>
        <v>3.43</v>
      </c>
      <c r="E1189" s="335">
        <f t="shared" si="235"/>
        <v>0</v>
      </c>
      <c r="F1189" s="335">
        <f t="shared" si="235"/>
        <v>0</v>
      </c>
      <c r="G1189" s="335">
        <f t="shared" si="235"/>
        <v>0</v>
      </c>
      <c r="H1189" s="335">
        <f t="shared" si="235"/>
        <v>0</v>
      </c>
      <c r="I1189" s="335">
        <f t="shared" si="235"/>
        <v>0</v>
      </c>
    </row>
    <row r="1190" spans="1:9" s="197" customFormat="1">
      <c r="A1190" s="194"/>
      <c r="B1190" s="163" t="s">
        <v>197</v>
      </c>
      <c r="C1190" s="161">
        <f t="shared" si="227"/>
        <v>3.43</v>
      </c>
      <c r="D1190" s="161">
        <f t="shared" si="235"/>
        <v>3.43</v>
      </c>
      <c r="E1190" s="161">
        <f t="shared" si="235"/>
        <v>0</v>
      </c>
      <c r="F1190" s="161">
        <f t="shared" si="235"/>
        <v>0</v>
      </c>
      <c r="G1190" s="161">
        <f t="shared" si="235"/>
        <v>0</v>
      </c>
      <c r="H1190" s="161">
        <f t="shared" si="235"/>
        <v>0</v>
      </c>
      <c r="I1190" s="161">
        <f t="shared" si="235"/>
        <v>0</v>
      </c>
    </row>
    <row r="1191" spans="1:9" s="355" customFormat="1" ht="15">
      <c r="A1191" s="382" t="s">
        <v>111</v>
      </c>
      <c r="B1191" s="352" t="s">
        <v>196</v>
      </c>
      <c r="C1191" s="353">
        <f>C1192</f>
        <v>3.43</v>
      </c>
      <c r="D1191" s="353">
        <v>3.43</v>
      </c>
      <c r="E1191" s="358">
        <v>0</v>
      </c>
      <c r="F1191" s="353">
        <v>0</v>
      </c>
      <c r="G1191" s="353">
        <v>0</v>
      </c>
      <c r="H1191" s="353">
        <v>0</v>
      </c>
      <c r="I1191" s="353">
        <v>0</v>
      </c>
    </row>
    <row r="1192" spans="1:9" s="125" customFormat="1">
      <c r="A1192" s="142"/>
      <c r="B1192" s="107" t="s">
        <v>197</v>
      </c>
      <c r="C1192" s="105">
        <f>D1192+E1192+F1192+G1192+H1192+I1192</f>
        <v>3.43</v>
      </c>
      <c r="D1192" s="105">
        <v>3.43</v>
      </c>
      <c r="E1192" s="58">
        <v>0</v>
      </c>
      <c r="F1192" s="105">
        <v>0</v>
      </c>
      <c r="G1192" s="105">
        <v>0</v>
      </c>
      <c r="H1192" s="105">
        <v>0</v>
      </c>
      <c r="I1192" s="105">
        <v>0</v>
      </c>
    </row>
    <row r="1193" spans="1:9" s="336" customFormat="1">
      <c r="A1193" s="388" t="s">
        <v>184</v>
      </c>
      <c r="B1193" s="389" t="s">
        <v>196</v>
      </c>
      <c r="C1193" s="335">
        <f>D1193+E1193+F1193+G1193+H1193+I1193</f>
        <v>97.2</v>
      </c>
      <c r="D1193" s="335">
        <f t="shared" ref="D1193:I1194" si="236">D1195+D1197+D1199+D1201+D1203</f>
        <v>41.2</v>
      </c>
      <c r="E1193" s="335">
        <f t="shared" si="236"/>
        <v>56</v>
      </c>
      <c r="F1193" s="335">
        <f t="shared" si="236"/>
        <v>0</v>
      </c>
      <c r="G1193" s="335">
        <f t="shared" si="236"/>
        <v>0</v>
      </c>
      <c r="H1193" s="335">
        <f t="shared" si="236"/>
        <v>0</v>
      </c>
      <c r="I1193" s="335">
        <f t="shared" si="236"/>
        <v>0</v>
      </c>
    </row>
    <row r="1194" spans="1:9" s="197" customFormat="1">
      <c r="A1194" s="194"/>
      <c r="B1194" s="163" t="s">
        <v>197</v>
      </c>
      <c r="C1194" s="161">
        <f>D1194+E1194+F1194+G1194+H1194+I1194</f>
        <v>97.2</v>
      </c>
      <c r="D1194" s="161">
        <f t="shared" si="236"/>
        <v>41.2</v>
      </c>
      <c r="E1194" s="161">
        <f t="shared" si="236"/>
        <v>56</v>
      </c>
      <c r="F1194" s="161">
        <f t="shared" si="236"/>
        <v>0</v>
      </c>
      <c r="G1194" s="161">
        <f t="shared" si="236"/>
        <v>0</v>
      </c>
      <c r="H1194" s="161">
        <f t="shared" si="236"/>
        <v>0</v>
      </c>
      <c r="I1194" s="161">
        <f t="shared" si="236"/>
        <v>0</v>
      </c>
    </row>
    <row r="1195" spans="1:9" s="355" customFormat="1" ht="15">
      <c r="A1195" s="382" t="s">
        <v>114</v>
      </c>
      <c r="B1195" s="352" t="s">
        <v>196</v>
      </c>
      <c r="C1195" s="353">
        <f>C1196</f>
        <v>34.200000000000003</v>
      </c>
      <c r="D1195" s="353">
        <v>34.200000000000003</v>
      </c>
      <c r="E1195" s="358">
        <f>E1196</f>
        <v>0</v>
      </c>
      <c r="F1195" s="353">
        <v>0</v>
      </c>
      <c r="G1195" s="353">
        <v>0</v>
      </c>
      <c r="H1195" s="353">
        <v>0</v>
      </c>
      <c r="I1195" s="353">
        <v>0</v>
      </c>
    </row>
    <row r="1196" spans="1:9" s="125" customFormat="1">
      <c r="A1196" s="11"/>
      <c r="B1196" s="107" t="s">
        <v>197</v>
      </c>
      <c r="C1196" s="105">
        <f>D1196+E1196+F1196+G1196+H1196+I1196</f>
        <v>34.200000000000003</v>
      </c>
      <c r="D1196" s="105">
        <v>34.200000000000003</v>
      </c>
      <c r="E1196" s="58">
        <v>0</v>
      </c>
      <c r="F1196" s="105">
        <v>0</v>
      </c>
      <c r="G1196" s="105">
        <v>0</v>
      </c>
      <c r="H1196" s="105">
        <v>0</v>
      </c>
      <c r="I1196" s="105">
        <v>0</v>
      </c>
    </row>
    <row r="1197" spans="1:9" s="355" customFormat="1" ht="15">
      <c r="A1197" s="382" t="s">
        <v>115</v>
      </c>
      <c r="B1197" s="352" t="s">
        <v>196</v>
      </c>
      <c r="C1197" s="353">
        <f>C1198</f>
        <v>7</v>
      </c>
      <c r="D1197" s="353">
        <v>7</v>
      </c>
      <c r="E1197" s="358">
        <f>E1198</f>
        <v>0</v>
      </c>
      <c r="F1197" s="353">
        <v>0</v>
      </c>
      <c r="G1197" s="353">
        <v>0</v>
      </c>
      <c r="H1197" s="353">
        <v>0</v>
      </c>
      <c r="I1197" s="353">
        <v>0</v>
      </c>
    </row>
    <row r="1198" spans="1:9" s="125" customFormat="1">
      <c r="A1198" s="11"/>
      <c r="B1198" s="107" t="s">
        <v>197</v>
      </c>
      <c r="C1198" s="105">
        <f t="shared" ref="C1198:C1206" si="237">D1198+E1198+F1198+G1198+H1198+I1198</f>
        <v>7</v>
      </c>
      <c r="D1198" s="105">
        <v>7</v>
      </c>
      <c r="E1198" s="58">
        <v>0</v>
      </c>
      <c r="F1198" s="105">
        <v>0</v>
      </c>
      <c r="G1198" s="105">
        <v>0</v>
      </c>
      <c r="H1198" s="105">
        <v>0</v>
      </c>
      <c r="I1198" s="105">
        <v>0</v>
      </c>
    </row>
    <row r="1199" spans="1:9" s="212" customFormat="1" ht="15">
      <c r="A1199" s="248" t="s">
        <v>655</v>
      </c>
      <c r="B1199" s="228" t="s">
        <v>196</v>
      </c>
      <c r="C1199" s="87">
        <f t="shared" si="237"/>
        <v>7</v>
      </c>
      <c r="D1199" s="87">
        <v>0</v>
      </c>
      <c r="E1199" s="58">
        <v>7</v>
      </c>
      <c r="F1199" s="87">
        <v>0</v>
      </c>
      <c r="G1199" s="87">
        <v>0</v>
      </c>
      <c r="H1199" s="87">
        <v>0</v>
      </c>
      <c r="I1199" s="87">
        <v>0</v>
      </c>
    </row>
    <row r="1200" spans="1:9" s="212" customFormat="1">
      <c r="A1200" s="11"/>
      <c r="B1200" s="229" t="s">
        <v>197</v>
      </c>
      <c r="C1200" s="87">
        <f t="shared" si="237"/>
        <v>7</v>
      </c>
      <c r="D1200" s="87">
        <v>0</v>
      </c>
      <c r="E1200" s="58">
        <v>7</v>
      </c>
      <c r="F1200" s="87">
        <v>0</v>
      </c>
      <c r="G1200" s="87">
        <v>0</v>
      </c>
      <c r="H1200" s="87">
        <v>0</v>
      </c>
      <c r="I1200" s="87">
        <v>0</v>
      </c>
    </row>
    <row r="1201" spans="1:9" s="212" customFormat="1" ht="15">
      <c r="A1201" s="248" t="s">
        <v>656</v>
      </c>
      <c r="B1201" s="228" t="s">
        <v>196</v>
      </c>
      <c r="C1201" s="87">
        <f t="shared" si="237"/>
        <v>38</v>
      </c>
      <c r="D1201" s="87">
        <v>0</v>
      </c>
      <c r="E1201" s="58">
        <v>38</v>
      </c>
      <c r="F1201" s="87">
        <v>0</v>
      </c>
      <c r="G1201" s="87">
        <v>0</v>
      </c>
      <c r="H1201" s="87">
        <v>0</v>
      </c>
      <c r="I1201" s="87">
        <v>0</v>
      </c>
    </row>
    <row r="1202" spans="1:9" s="212" customFormat="1">
      <c r="A1202" s="11"/>
      <c r="B1202" s="229" t="s">
        <v>197</v>
      </c>
      <c r="C1202" s="87">
        <f t="shared" si="237"/>
        <v>38</v>
      </c>
      <c r="D1202" s="87">
        <v>0</v>
      </c>
      <c r="E1202" s="58">
        <v>38</v>
      </c>
      <c r="F1202" s="87">
        <v>0</v>
      </c>
      <c r="G1202" s="87">
        <v>0</v>
      </c>
      <c r="H1202" s="87">
        <v>0</v>
      </c>
      <c r="I1202" s="87">
        <v>0</v>
      </c>
    </row>
    <row r="1203" spans="1:9" s="212" customFormat="1" ht="15">
      <c r="A1203" s="248" t="s">
        <v>657</v>
      </c>
      <c r="B1203" s="71" t="s">
        <v>196</v>
      </c>
      <c r="C1203" s="87">
        <f t="shared" si="237"/>
        <v>11</v>
      </c>
      <c r="D1203" s="87">
        <v>0</v>
      </c>
      <c r="E1203" s="58">
        <v>11</v>
      </c>
      <c r="F1203" s="87">
        <v>0</v>
      </c>
      <c r="G1203" s="87">
        <v>0</v>
      </c>
      <c r="H1203" s="87">
        <v>0</v>
      </c>
      <c r="I1203" s="87">
        <v>0</v>
      </c>
    </row>
    <row r="1204" spans="1:9" s="212" customFormat="1">
      <c r="A1204" s="11"/>
      <c r="B1204" s="70" t="s">
        <v>197</v>
      </c>
      <c r="C1204" s="87">
        <f t="shared" si="237"/>
        <v>11</v>
      </c>
      <c r="D1204" s="87">
        <v>0</v>
      </c>
      <c r="E1204" s="58">
        <v>11</v>
      </c>
      <c r="F1204" s="87">
        <v>0</v>
      </c>
      <c r="G1204" s="87">
        <v>0</v>
      </c>
      <c r="H1204" s="87">
        <v>0</v>
      </c>
      <c r="I1204" s="87">
        <v>0</v>
      </c>
    </row>
    <row r="1205" spans="1:9" s="197" customFormat="1" ht="25.5">
      <c r="A1205" s="195" t="s">
        <v>185</v>
      </c>
      <c r="B1205" s="160" t="s">
        <v>196</v>
      </c>
      <c r="C1205" s="161">
        <f t="shared" si="237"/>
        <v>70.5</v>
      </c>
      <c r="D1205" s="161">
        <f t="shared" ref="D1205:I1206" si="238">D1207+D1209</f>
        <v>70.5</v>
      </c>
      <c r="E1205" s="161">
        <f t="shared" si="238"/>
        <v>0</v>
      </c>
      <c r="F1205" s="161">
        <f t="shared" si="238"/>
        <v>0</v>
      </c>
      <c r="G1205" s="161">
        <f t="shared" si="238"/>
        <v>0</v>
      </c>
      <c r="H1205" s="161">
        <f t="shared" si="238"/>
        <v>0</v>
      </c>
      <c r="I1205" s="161">
        <f t="shared" si="238"/>
        <v>0</v>
      </c>
    </row>
    <row r="1206" spans="1:9" s="197" customFormat="1">
      <c r="A1206" s="194"/>
      <c r="B1206" s="163" t="s">
        <v>197</v>
      </c>
      <c r="C1206" s="161">
        <f t="shared" si="237"/>
        <v>70.5</v>
      </c>
      <c r="D1206" s="161">
        <f t="shared" si="238"/>
        <v>70.5</v>
      </c>
      <c r="E1206" s="161">
        <f t="shared" si="238"/>
        <v>0</v>
      </c>
      <c r="F1206" s="161">
        <f t="shared" si="238"/>
        <v>0</v>
      </c>
      <c r="G1206" s="161">
        <f t="shared" si="238"/>
        <v>0</v>
      </c>
      <c r="H1206" s="161">
        <f t="shared" si="238"/>
        <v>0</v>
      </c>
      <c r="I1206" s="161">
        <f t="shared" si="238"/>
        <v>0</v>
      </c>
    </row>
    <row r="1207" spans="1:9" s="363" customFormat="1" ht="15">
      <c r="A1207" s="382" t="s">
        <v>325</v>
      </c>
      <c r="B1207" s="361" t="s">
        <v>196</v>
      </c>
      <c r="C1207" s="356">
        <f>C1208</f>
        <v>60.5</v>
      </c>
      <c r="D1207" s="356">
        <v>60.5</v>
      </c>
      <c r="E1207" s="358">
        <v>0</v>
      </c>
      <c r="F1207" s="356">
        <v>0</v>
      </c>
      <c r="G1207" s="356">
        <v>0</v>
      </c>
      <c r="H1207" s="356">
        <v>0</v>
      </c>
      <c r="I1207" s="356">
        <v>0</v>
      </c>
    </row>
    <row r="1208" spans="1:9" s="212" customFormat="1">
      <c r="A1208" s="11"/>
      <c r="B1208" s="29" t="s">
        <v>197</v>
      </c>
      <c r="C1208" s="87">
        <f>D1208+E1208+F1208+G1208+H1208+I1208</f>
        <v>60.5</v>
      </c>
      <c r="D1208" s="356">
        <v>60.5</v>
      </c>
      <c r="E1208" s="358">
        <v>0</v>
      </c>
      <c r="F1208" s="87">
        <v>0</v>
      </c>
      <c r="G1208" s="87">
        <v>0</v>
      </c>
      <c r="H1208" s="87">
        <v>0</v>
      </c>
      <c r="I1208" s="87">
        <v>0</v>
      </c>
    </row>
    <row r="1209" spans="1:9" s="363" customFormat="1" ht="15">
      <c r="A1209" s="382" t="s">
        <v>119</v>
      </c>
      <c r="B1209" s="361" t="s">
        <v>196</v>
      </c>
      <c r="C1209" s="356">
        <f>C1210</f>
        <v>10</v>
      </c>
      <c r="D1209" s="356">
        <v>10</v>
      </c>
      <c r="E1209" s="358">
        <v>0</v>
      </c>
      <c r="F1209" s="356">
        <v>0</v>
      </c>
      <c r="G1209" s="356">
        <v>0</v>
      </c>
      <c r="H1209" s="356">
        <v>0</v>
      </c>
      <c r="I1209" s="356">
        <v>0</v>
      </c>
    </row>
    <row r="1210" spans="1:9" s="212" customFormat="1">
      <c r="A1210" s="11"/>
      <c r="B1210" s="29" t="s">
        <v>197</v>
      </c>
      <c r="C1210" s="87">
        <f>D1210+E1210+F1210+G1210+H1210+I1210</f>
        <v>10</v>
      </c>
      <c r="D1210" s="87">
        <v>10</v>
      </c>
      <c r="E1210" s="58">
        <v>0</v>
      </c>
      <c r="F1210" s="87">
        <v>0</v>
      </c>
      <c r="G1210" s="87">
        <v>0</v>
      </c>
      <c r="H1210" s="87">
        <v>0</v>
      </c>
      <c r="I1210" s="87">
        <v>0</v>
      </c>
    </row>
    <row r="1211" spans="1:9" s="252" customFormat="1">
      <c r="A1211" s="164" t="s">
        <v>658</v>
      </c>
      <c r="B1211" s="71" t="s">
        <v>196</v>
      </c>
      <c r="C1211" s="72">
        <f>D1211+E1211+F1211+G1211+H1211+I1211</f>
        <v>70.5</v>
      </c>
      <c r="D1211" s="72">
        <f>D1213</f>
        <v>70.5</v>
      </c>
      <c r="E1211" s="72">
        <v>0</v>
      </c>
      <c r="F1211" s="72">
        <v>0</v>
      </c>
      <c r="G1211" s="72">
        <v>0</v>
      </c>
      <c r="H1211" s="72">
        <v>0</v>
      </c>
      <c r="I1211" s="72">
        <v>0</v>
      </c>
    </row>
    <row r="1212" spans="1:9" s="252" customFormat="1">
      <c r="A1212" s="69"/>
      <c r="B1212" s="70" t="s">
        <v>197</v>
      </c>
      <c r="C1212" s="72">
        <f>D1212+E1212+F1212+G1212+H1212+I1212</f>
        <v>70.5</v>
      </c>
      <c r="D1212" s="72">
        <f>D1214</f>
        <v>70.5</v>
      </c>
      <c r="E1212" s="72">
        <f>E1214</f>
        <v>0</v>
      </c>
      <c r="F1212" s="72">
        <f>F1214</f>
        <v>0</v>
      </c>
      <c r="G1212" s="72">
        <f>G1214</f>
        <v>0</v>
      </c>
      <c r="H1212" s="72">
        <f>H1214</f>
        <v>0</v>
      </c>
      <c r="I1212" s="72">
        <f>I1214</f>
        <v>0</v>
      </c>
    </row>
    <row r="1213" spans="1:9" s="365" customFormat="1" ht="15">
      <c r="A1213" s="441" t="s">
        <v>504</v>
      </c>
      <c r="B1213" s="364" t="s">
        <v>196</v>
      </c>
      <c r="C1213" s="358">
        <f>D1213+E1213+F1213+G1213+H1213+I1213</f>
        <v>70.5</v>
      </c>
      <c r="D1213" s="358">
        <v>70.5</v>
      </c>
      <c r="E1213" s="358">
        <v>0</v>
      </c>
      <c r="F1213" s="358">
        <v>0</v>
      </c>
      <c r="G1213" s="358">
        <v>0</v>
      </c>
      <c r="H1213" s="358">
        <v>0</v>
      </c>
      <c r="I1213" s="358">
        <v>0</v>
      </c>
    </row>
    <row r="1214" spans="1:9" s="252" customFormat="1">
      <c r="A1214" s="69"/>
      <c r="B1214" s="70" t="s">
        <v>197</v>
      </c>
      <c r="C1214" s="72">
        <f>D1214+E1214+F1214+G1214+H1214+I1214</f>
        <v>70.5</v>
      </c>
      <c r="D1214" s="72">
        <v>70.5</v>
      </c>
      <c r="E1214" s="72">
        <v>0</v>
      </c>
      <c r="F1214" s="72">
        <v>0</v>
      </c>
      <c r="G1214" s="72">
        <v>0</v>
      </c>
      <c r="H1214" s="72">
        <v>0</v>
      </c>
      <c r="I1214" s="72">
        <v>0</v>
      </c>
    </row>
    <row r="1215" spans="1:9" s="162" customFormat="1" ht="16.5" customHeight="1">
      <c r="A1215" s="195" t="s">
        <v>231</v>
      </c>
      <c r="B1215" s="160" t="s">
        <v>196</v>
      </c>
      <c r="C1215" s="161">
        <f t="shared" ref="C1215:C1260" si="239">D1215+E1215+F1215+G1215+H1215+I1215</f>
        <v>77</v>
      </c>
      <c r="D1215" s="161">
        <f t="shared" ref="D1215:I1216" si="240">D1217+D1221</f>
        <v>45</v>
      </c>
      <c r="E1215" s="161">
        <f t="shared" si="240"/>
        <v>32</v>
      </c>
      <c r="F1215" s="161">
        <f t="shared" si="240"/>
        <v>0</v>
      </c>
      <c r="G1215" s="161">
        <f t="shared" si="240"/>
        <v>0</v>
      </c>
      <c r="H1215" s="161">
        <f t="shared" si="240"/>
        <v>0</v>
      </c>
      <c r="I1215" s="161">
        <f t="shared" si="240"/>
        <v>0</v>
      </c>
    </row>
    <row r="1216" spans="1:9" s="162" customFormat="1">
      <c r="A1216" s="182"/>
      <c r="B1216" s="163" t="s">
        <v>197</v>
      </c>
      <c r="C1216" s="161">
        <f t="shared" si="239"/>
        <v>77</v>
      </c>
      <c r="D1216" s="161">
        <f t="shared" si="240"/>
        <v>45</v>
      </c>
      <c r="E1216" s="161">
        <f t="shared" si="240"/>
        <v>32</v>
      </c>
      <c r="F1216" s="161">
        <f t="shared" si="240"/>
        <v>0</v>
      </c>
      <c r="G1216" s="161">
        <f t="shared" si="240"/>
        <v>0</v>
      </c>
      <c r="H1216" s="161">
        <f t="shared" si="240"/>
        <v>0</v>
      </c>
      <c r="I1216" s="161">
        <f t="shared" si="240"/>
        <v>0</v>
      </c>
    </row>
    <row r="1217" spans="1:9" s="162" customFormat="1" ht="28.5">
      <c r="A1217" s="531" t="s">
        <v>659</v>
      </c>
      <c r="B1217" s="165" t="s">
        <v>196</v>
      </c>
      <c r="C1217" s="105">
        <f>D1217+E1217+F1217+G1217+H1217+I1217</f>
        <v>12</v>
      </c>
      <c r="D1217" s="161">
        <f t="shared" ref="D1217:I1218" si="241">D1219</f>
        <v>0</v>
      </c>
      <c r="E1217" s="161">
        <f t="shared" si="241"/>
        <v>12</v>
      </c>
      <c r="F1217" s="161">
        <f t="shared" si="241"/>
        <v>0</v>
      </c>
      <c r="G1217" s="161">
        <f t="shared" si="241"/>
        <v>0</v>
      </c>
      <c r="H1217" s="161">
        <f t="shared" si="241"/>
        <v>0</v>
      </c>
      <c r="I1217" s="161">
        <f t="shared" si="241"/>
        <v>0</v>
      </c>
    </row>
    <row r="1218" spans="1:9" s="162" customFormat="1">
      <c r="A1218" s="231"/>
      <c r="B1218" s="168" t="s">
        <v>197</v>
      </c>
      <c r="C1218" s="105">
        <f>D1218+E1218+F1218+G1218+H1218+I1218</f>
        <v>12</v>
      </c>
      <c r="D1218" s="161">
        <f t="shared" si="241"/>
        <v>0</v>
      </c>
      <c r="E1218" s="161">
        <f t="shared" si="241"/>
        <v>12</v>
      </c>
      <c r="F1218" s="161">
        <f t="shared" si="241"/>
        <v>0</v>
      </c>
      <c r="G1218" s="161">
        <f t="shared" si="241"/>
        <v>0</v>
      </c>
      <c r="H1218" s="161">
        <f t="shared" si="241"/>
        <v>0</v>
      </c>
      <c r="I1218" s="161">
        <f t="shared" si="241"/>
        <v>0</v>
      </c>
    </row>
    <row r="1219" spans="1:9" s="126" customFormat="1" ht="25.5">
      <c r="A1219" s="102" t="s">
        <v>660</v>
      </c>
      <c r="B1219" s="71" t="s">
        <v>196</v>
      </c>
      <c r="C1219" s="105">
        <f>D1219+E1219+F1219+G1219+H1219+I1219</f>
        <v>12</v>
      </c>
      <c r="D1219" s="105">
        <v>0</v>
      </c>
      <c r="E1219" s="104">
        <v>12</v>
      </c>
      <c r="F1219" s="105">
        <v>0</v>
      </c>
      <c r="G1219" s="105">
        <v>0</v>
      </c>
      <c r="H1219" s="105">
        <v>0</v>
      </c>
      <c r="I1219" s="105">
        <v>0</v>
      </c>
    </row>
    <row r="1220" spans="1:9" s="126" customFormat="1">
      <c r="A1220" s="101"/>
      <c r="B1220" s="29" t="s">
        <v>197</v>
      </c>
      <c r="C1220" s="105">
        <f>D1220+E1220+F1220+G1220+H1220+I1220</f>
        <v>12</v>
      </c>
      <c r="D1220" s="105">
        <v>0</v>
      </c>
      <c r="E1220" s="104">
        <v>12</v>
      </c>
      <c r="F1220" s="105">
        <v>0</v>
      </c>
      <c r="G1220" s="105">
        <v>0</v>
      </c>
      <c r="H1220" s="105">
        <v>0</v>
      </c>
      <c r="I1220" s="105">
        <v>0</v>
      </c>
    </row>
    <row r="1221" spans="1:9" s="162" customFormat="1">
      <c r="A1221" s="192" t="s">
        <v>356</v>
      </c>
      <c r="B1221" s="160" t="s">
        <v>196</v>
      </c>
      <c r="C1221" s="161">
        <f t="shared" si="239"/>
        <v>65</v>
      </c>
      <c r="D1221" s="161">
        <f t="shared" ref="D1221:I1222" si="242">D1223+D1225</f>
        <v>45</v>
      </c>
      <c r="E1221" s="161">
        <f t="shared" si="242"/>
        <v>20</v>
      </c>
      <c r="F1221" s="161">
        <f t="shared" si="242"/>
        <v>0</v>
      </c>
      <c r="G1221" s="161">
        <f t="shared" si="242"/>
        <v>0</v>
      </c>
      <c r="H1221" s="161">
        <f t="shared" si="242"/>
        <v>0</v>
      </c>
      <c r="I1221" s="161">
        <f t="shared" si="242"/>
        <v>0</v>
      </c>
    </row>
    <row r="1222" spans="1:9" s="162" customFormat="1">
      <c r="A1222" s="182"/>
      <c r="B1222" s="163" t="s">
        <v>197</v>
      </c>
      <c r="C1222" s="161">
        <f t="shared" si="239"/>
        <v>65</v>
      </c>
      <c r="D1222" s="161">
        <f t="shared" si="242"/>
        <v>45</v>
      </c>
      <c r="E1222" s="161">
        <f t="shared" si="242"/>
        <v>20</v>
      </c>
      <c r="F1222" s="161">
        <f t="shared" si="242"/>
        <v>0</v>
      </c>
      <c r="G1222" s="161">
        <f t="shared" si="242"/>
        <v>0</v>
      </c>
      <c r="H1222" s="161">
        <f t="shared" si="242"/>
        <v>0</v>
      </c>
      <c r="I1222" s="161">
        <f t="shared" si="242"/>
        <v>0</v>
      </c>
    </row>
    <row r="1223" spans="1:9" s="363" customFormat="1">
      <c r="A1223" s="360" t="s">
        <v>175</v>
      </c>
      <c r="B1223" s="427" t="s">
        <v>196</v>
      </c>
      <c r="C1223" s="356">
        <f>D1223+E1223+F1223+G1223+H1223+I1223</f>
        <v>45</v>
      </c>
      <c r="D1223" s="356">
        <v>45</v>
      </c>
      <c r="E1223" s="356">
        <f>E1224</f>
        <v>0</v>
      </c>
      <c r="F1223" s="356">
        <v>0</v>
      </c>
      <c r="G1223" s="356">
        <v>0</v>
      </c>
      <c r="H1223" s="356">
        <v>0</v>
      </c>
      <c r="I1223" s="356">
        <v>0</v>
      </c>
    </row>
    <row r="1224" spans="1:9" s="214" customFormat="1">
      <c r="A1224" s="101"/>
      <c r="B1224" s="66" t="s">
        <v>197</v>
      </c>
      <c r="C1224" s="72">
        <f>D1224+E1224+F1224+G1224+H1224+I1224</f>
        <v>45</v>
      </c>
      <c r="D1224" s="72">
        <v>45</v>
      </c>
      <c r="E1224" s="72">
        <v>0</v>
      </c>
      <c r="F1224" s="72">
        <v>0</v>
      </c>
      <c r="G1224" s="72">
        <v>0</v>
      </c>
      <c r="H1224" s="72">
        <v>0</v>
      </c>
      <c r="I1224" s="72">
        <v>0</v>
      </c>
    </row>
    <row r="1225" spans="1:9" s="363" customFormat="1">
      <c r="A1225" s="102" t="s">
        <v>661</v>
      </c>
      <c r="B1225" s="66" t="s">
        <v>196</v>
      </c>
      <c r="C1225" s="72">
        <f>D1225+E1225+F1225+G1225+H1225+I1225</f>
        <v>20</v>
      </c>
      <c r="D1225" s="356">
        <v>0</v>
      </c>
      <c r="E1225" s="72">
        <v>20</v>
      </c>
      <c r="F1225" s="356">
        <v>0</v>
      </c>
      <c r="G1225" s="356">
        <v>0</v>
      </c>
      <c r="H1225" s="356">
        <v>0</v>
      </c>
      <c r="I1225" s="356">
        <v>0</v>
      </c>
    </row>
    <row r="1226" spans="1:9" s="214" customFormat="1">
      <c r="A1226" s="101"/>
      <c r="B1226" s="32" t="s">
        <v>197</v>
      </c>
      <c r="C1226" s="72">
        <f>D1226+E1226+F1226+G1226+H1226+I1226</f>
        <v>20</v>
      </c>
      <c r="D1226" s="72">
        <v>0</v>
      </c>
      <c r="E1226" s="72">
        <v>20</v>
      </c>
      <c r="F1226" s="72">
        <v>0</v>
      </c>
      <c r="G1226" s="72">
        <v>0</v>
      </c>
      <c r="H1226" s="72">
        <v>0</v>
      </c>
      <c r="I1226" s="72">
        <v>0</v>
      </c>
    </row>
    <row r="1227" spans="1:9" s="162" customFormat="1">
      <c r="A1227" s="169" t="s">
        <v>229</v>
      </c>
      <c r="B1227" s="160" t="s">
        <v>196</v>
      </c>
      <c r="C1227" s="161">
        <f t="shared" si="239"/>
        <v>10.41</v>
      </c>
      <c r="D1227" s="161">
        <f t="shared" ref="D1227:I1228" si="243">D1229+D1237+D1245</f>
        <v>10.41</v>
      </c>
      <c r="E1227" s="161">
        <f t="shared" si="243"/>
        <v>0</v>
      </c>
      <c r="F1227" s="161">
        <f t="shared" si="243"/>
        <v>0</v>
      </c>
      <c r="G1227" s="161">
        <f t="shared" si="243"/>
        <v>0</v>
      </c>
      <c r="H1227" s="161">
        <f t="shared" si="243"/>
        <v>0</v>
      </c>
      <c r="I1227" s="161">
        <f t="shared" si="243"/>
        <v>0</v>
      </c>
    </row>
    <row r="1228" spans="1:9" s="162" customFormat="1">
      <c r="A1228" s="182"/>
      <c r="B1228" s="163" t="s">
        <v>197</v>
      </c>
      <c r="C1228" s="161">
        <f t="shared" si="239"/>
        <v>10.41</v>
      </c>
      <c r="D1228" s="161">
        <f t="shared" si="243"/>
        <v>10.41</v>
      </c>
      <c r="E1228" s="161">
        <f t="shared" si="243"/>
        <v>0</v>
      </c>
      <c r="F1228" s="161">
        <f t="shared" si="243"/>
        <v>0</v>
      </c>
      <c r="G1228" s="161">
        <f t="shared" si="243"/>
        <v>0</v>
      </c>
      <c r="H1228" s="161">
        <f t="shared" si="243"/>
        <v>0</v>
      </c>
      <c r="I1228" s="161">
        <f t="shared" si="243"/>
        <v>0</v>
      </c>
    </row>
    <row r="1229" spans="1:9" s="162" customFormat="1" ht="14.25">
      <c r="A1229" s="263" t="s">
        <v>116</v>
      </c>
      <c r="B1229" s="160" t="s">
        <v>196</v>
      </c>
      <c r="C1229" s="161">
        <f>D1229+E1229+F1229+G1229+H1229+I1229</f>
        <v>2.1</v>
      </c>
      <c r="D1229" s="161">
        <f t="shared" ref="D1229:I1230" si="244">D1231+D1233+D1235</f>
        <v>2.1</v>
      </c>
      <c r="E1229" s="161">
        <f t="shared" si="244"/>
        <v>0</v>
      </c>
      <c r="F1229" s="161">
        <f t="shared" si="244"/>
        <v>0</v>
      </c>
      <c r="G1229" s="161">
        <f t="shared" si="244"/>
        <v>0</v>
      </c>
      <c r="H1229" s="161">
        <f t="shared" si="244"/>
        <v>0</v>
      </c>
      <c r="I1229" s="161">
        <f t="shared" si="244"/>
        <v>0</v>
      </c>
    </row>
    <row r="1230" spans="1:9" s="162" customFormat="1">
      <c r="A1230" s="182"/>
      <c r="B1230" s="163" t="s">
        <v>197</v>
      </c>
      <c r="C1230" s="161">
        <f>D1230+E1230+F1230+G1230+H1230+I1230</f>
        <v>2.1</v>
      </c>
      <c r="D1230" s="161">
        <f t="shared" si="244"/>
        <v>2.1</v>
      </c>
      <c r="E1230" s="161">
        <f t="shared" si="244"/>
        <v>0</v>
      </c>
      <c r="F1230" s="161">
        <f t="shared" si="244"/>
        <v>0</v>
      </c>
      <c r="G1230" s="161">
        <f t="shared" si="244"/>
        <v>0</v>
      </c>
      <c r="H1230" s="161">
        <f t="shared" si="244"/>
        <v>0</v>
      </c>
      <c r="I1230" s="161">
        <f t="shared" si="244"/>
        <v>0</v>
      </c>
    </row>
    <row r="1231" spans="1:9" s="340" customFormat="1" ht="15">
      <c r="A1231" s="384" t="s">
        <v>112</v>
      </c>
      <c r="B1231" s="383" t="s">
        <v>196</v>
      </c>
      <c r="C1231" s="339">
        <f>C1232</f>
        <v>1</v>
      </c>
      <c r="D1231" s="339">
        <v>1</v>
      </c>
      <c r="E1231" s="358">
        <f>E1232</f>
        <v>0</v>
      </c>
      <c r="F1231" s="339">
        <v>0</v>
      </c>
      <c r="G1231" s="339">
        <v>0</v>
      </c>
      <c r="H1231" s="339">
        <v>0</v>
      </c>
      <c r="I1231" s="339">
        <v>0</v>
      </c>
    </row>
    <row r="1232" spans="1:9" s="126" customFormat="1">
      <c r="A1232" s="101"/>
      <c r="B1232" s="262" t="s">
        <v>197</v>
      </c>
      <c r="C1232" s="104">
        <f>D1232+E1232+F1232+G1232+H1232+I1232</f>
        <v>1</v>
      </c>
      <c r="D1232" s="104">
        <v>1</v>
      </c>
      <c r="E1232" s="58">
        <v>0</v>
      </c>
      <c r="F1232" s="104">
        <v>0</v>
      </c>
      <c r="G1232" s="104">
        <v>0</v>
      </c>
      <c r="H1232" s="104">
        <v>0</v>
      </c>
      <c r="I1232" s="104">
        <v>0</v>
      </c>
    </row>
    <row r="1233" spans="1:9" s="340" customFormat="1" ht="15">
      <c r="A1233" s="384" t="s">
        <v>117</v>
      </c>
      <c r="B1233" s="383" t="s">
        <v>196</v>
      </c>
      <c r="C1233" s="339">
        <f>C1234</f>
        <v>0.1</v>
      </c>
      <c r="D1233" s="339">
        <v>0.1</v>
      </c>
      <c r="E1233" s="358">
        <f>E1234</f>
        <v>0</v>
      </c>
      <c r="F1233" s="339">
        <v>0</v>
      </c>
      <c r="G1233" s="339">
        <v>0</v>
      </c>
      <c r="H1233" s="339">
        <v>0</v>
      </c>
      <c r="I1233" s="339">
        <v>0</v>
      </c>
    </row>
    <row r="1234" spans="1:9" s="126" customFormat="1">
      <c r="A1234" s="101"/>
      <c r="B1234" s="262" t="s">
        <v>197</v>
      </c>
      <c r="C1234" s="104">
        <f t="shared" ref="C1234:C1241" si="245">D1234+E1234+F1234+G1234+H1234+I1234</f>
        <v>0.1</v>
      </c>
      <c r="D1234" s="104">
        <v>0.1</v>
      </c>
      <c r="E1234" s="58">
        <v>0</v>
      </c>
      <c r="F1234" s="104">
        <v>0</v>
      </c>
      <c r="G1234" s="104">
        <v>0</v>
      </c>
      <c r="H1234" s="104">
        <v>0</v>
      </c>
      <c r="I1234" s="104">
        <v>0</v>
      </c>
    </row>
    <row r="1235" spans="1:9" s="340" customFormat="1" ht="15">
      <c r="A1235" s="384" t="s">
        <v>118</v>
      </c>
      <c r="B1235" s="383" t="s">
        <v>196</v>
      </c>
      <c r="C1235" s="104">
        <f t="shared" si="245"/>
        <v>1</v>
      </c>
      <c r="D1235" s="339">
        <v>1</v>
      </c>
      <c r="E1235" s="358">
        <f>E1236</f>
        <v>0</v>
      </c>
      <c r="F1235" s="339">
        <v>0</v>
      </c>
      <c r="G1235" s="339">
        <v>0</v>
      </c>
      <c r="H1235" s="339">
        <v>0</v>
      </c>
      <c r="I1235" s="339">
        <v>0</v>
      </c>
    </row>
    <row r="1236" spans="1:9" s="126" customFormat="1">
      <c r="A1236" s="11"/>
      <c r="B1236" s="262" t="s">
        <v>197</v>
      </c>
      <c r="C1236" s="104">
        <f t="shared" si="245"/>
        <v>1</v>
      </c>
      <c r="D1236" s="104">
        <v>1</v>
      </c>
      <c r="E1236" s="58">
        <v>0</v>
      </c>
      <c r="F1236" s="104">
        <v>0</v>
      </c>
      <c r="G1236" s="104">
        <v>0</v>
      </c>
      <c r="H1236" s="104">
        <v>0</v>
      </c>
      <c r="I1236" s="104">
        <v>0</v>
      </c>
    </row>
    <row r="1237" spans="1:9" s="197" customFormat="1">
      <c r="A1237" s="96" t="s">
        <v>662</v>
      </c>
      <c r="B1237" s="160" t="s">
        <v>196</v>
      </c>
      <c r="C1237" s="161">
        <f t="shared" si="245"/>
        <v>6.3</v>
      </c>
      <c r="D1237" s="161">
        <f t="shared" ref="D1237:I1238" si="246">D1239+D1241+D1243</f>
        <v>6.3</v>
      </c>
      <c r="E1237" s="161">
        <f t="shared" si="246"/>
        <v>0</v>
      </c>
      <c r="F1237" s="161">
        <f t="shared" si="246"/>
        <v>0</v>
      </c>
      <c r="G1237" s="161">
        <f t="shared" si="246"/>
        <v>0</v>
      </c>
      <c r="H1237" s="161">
        <f t="shared" si="246"/>
        <v>0</v>
      </c>
      <c r="I1237" s="161">
        <f t="shared" si="246"/>
        <v>0</v>
      </c>
    </row>
    <row r="1238" spans="1:9" s="197" customFormat="1">
      <c r="A1238" s="194"/>
      <c r="B1238" s="163" t="s">
        <v>197</v>
      </c>
      <c r="C1238" s="161">
        <f t="shared" si="245"/>
        <v>6.3</v>
      </c>
      <c r="D1238" s="161">
        <f t="shared" si="246"/>
        <v>6.3</v>
      </c>
      <c r="E1238" s="161">
        <f t="shared" si="246"/>
        <v>0</v>
      </c>
      <c r="F1238" s="161">
        <f t="shared" si="246"/>
        <v>0</v>
      </c>
      <c r="G1238" s="161">
        <f t="shared" si="246"/>
        <v>0</v>
      </c>
      <c r="H1238" s="161">
        <f t="shared" si="246"/>
        <v>0</v>
      </c>
      <c r="I1238" s="161">
        <f t="shared" si="246"/>
        <v>0</v>
      </c>
    </row>
    <row r="1239" spans="1:9" s="355" customFormat="1">
      <c r="A1239" s="360" t="s">
        <v>176</v>
      </c>
      <c r="B1239" s="426" t="s">
        <v>196</v>
      </c>
      <c r="C1239" s="353">
        <f t="shared" si="245"/>
        <v>3</v>
      </c>
      <c r="D1239" s="353">
        <v>3</v>
      </c>
      <c r="E1239" s="356">
        <v>0</v>
      </c>
      <c r="F1239" s="353">
        <v>0</v>
      </c>
      <c r="G1239" s="353">
        <v>0</v>
      </c>
      <c r="H1239" s="353">
        <v>0</v>
      </c>
      <c r="I1239" s="353">
        <v>0</v>
      </c>
    </row>
    <row r="1240" spans="1:9" s="126" customFormat="1">
      <c r="A1240" s="11"/>
      <c r="B1240" s="262" t="s">
        <v>197</v>
      </c>
      <c r="C1240" s="104">
        <f t="shared" si="245"/>
        <v>3</v>
      </c>
      <c r="D1240" s="104">
        <v>3</v>
      </c>
      <c r="E1240" s="58">
        <v>0</v>
      </c>
      <c r="F1240" s="104">
        <v>0</v>
      </c>
      <c r="G1240" s="104">
        <v>0</v>
      </c>
      <c r="H1240" s="104">
        <v>0</v>
      </c>
      <c r="I1240" s="104">
        <v>0</v>
      </c>
    </row>
    <row r="1241" spans="1:9" s="355" customFormat="1">
      <c r="A1241" s="360" t="s">
        <v>177</v>
      </c>
      <c r="B1241" s="426" t="s">
        <v>196</v>
      </c>
      <c r="C1241" s="353">
        <f t="shared" si="245"/>
        <v>3</v>
      </c>
      <c r="D1241" s="353">
        <v>3</v>
      </c>
      <c r="E1241" s="356">
        <v>0</v>
      </c>
      <c r="F1241" s="353">
        <v>0</v>
      </c>
      <c r="G1241" s="353">
        <v>0</v>
      </c>
      <c r="H1241" s="353">
        <v>0</v>
      </c>
      <c r="I1241" s="353">
        <v>0</v>
      </c>
    </row>
    <row r="1242" spans="1:9" s="126" customFormat="1">
      <c r="A1242" s="11"/>
      <c r="B1242" s="262" t="s">
        <v>197</v>
      </c>
      <c r="C1242" s="104">
        <f>D1242+E1242+H1242+I1242</f>
        <v>3</v>
      </c>
      <c r="D1242" s="104">
        <v>3</v>
      </c>
      <c r="E1242" s="58">
        <v>0</v>
      </c>
      <c r="F1242" s="104">
        <v>0</v>
      </c>
      <c r="G1242" s="104">
        <v>0</v>
      </c>
      <c r="H1242" s="104">
        <v>0</v>
      </c>
      <c r="I1242" s="104">
        <v>0</v>
      </c>
    </row>
    <row r="1243" spans="1:9" s="355" customFormat="1">
      <c r="A1243" s="360" t="s">
        <v>178</v>
      </c>
      <c r="B1243" s="426" t="s">
        <v>196</v>
      </c>
      <c r="C1243" s="353">
        <f>D1243+E1243+F1243+G1243+H1243+I1243</f>
        <v>0.3</v>
      </c>
      <c r="D1243" s="353">
        <v>0.3</v>
      </c>
      <c r="E1243" s="356">
        <v>0</v>
      </c>
      <c r="F1243" s="353">
        <v>0</v>
      </c>
      <c r="G1243" s="353">
        <v>0</v>
      </c>
      <c r="H1243" s="353">
        <v>0</v>
      </c>
      <c r="I1243" s="353">
        <v>0</v>
      </c>
    </row>
    <row r="1244" spans="1:9" s="126" customFormat="1">
      <c r="A1244" s="11"/>
      <c r="B1244" s="262" t="s">
        <v>197</v>
      </c>
      <c r="C1244" s="104">
        <f>D1244+E1244+F1244+I1244</f>
        <v>0.3</v>
      </c>
      <c r="D1244" s="104">
        <v>0.3</v>
      </c>
      <c r="E1244" s="58">
        <v>0</v>
      </c>
      <c r="F1244" s="104">
        <v>0</v>
      </c>
      <c r="G1244" s="104">
        <v>0</v>
      </c>
      <c r="H1244" s="104">
        <v>0</v>
      </c>
      <c r="I1244" s="104">
        <v>0</v>
      </c>
    </row>
    <row r="1245" spans="1:9" s="393" customFormat="1">
      <c r="A1245" s="390" t="s">
        <v>183</v>
      </c>
      <c r="B1245" s="391" t="s">
        <v>196</v>
      </c>
      <c r="C1245" s="392">
        <f>D1245+E1245+F1245+G1245+H1245+I1245</f>
        <v>2.0099999999999998</v>
      </c>
      <c r="D1245" s="392">
        <f>D1247+D1249+D1251</f>
        <v>2.0099999999999998</v>
      </c>
      <c r="E1245" s="392">
        <f>E1247+E1249+E1251</f>
        <v>0</v>
      </c>
      <c r="F1245" s="392">
        <f>F1246</f>
        <v>0</v>
      </c>
      <c r="G1245" s="392">
        <f>G1246</f>
        <v>0</v>
      </c>
      <c r="H1245" s="392">
        <f>H1246</f>
        <v>0</v>
      </c>
      <c r="I1245" s="392">
        <f>I1246</f>
        <v>0</v>
      </c>
    </row>
    <row r="1246" spans="1:9" s="197" customFormat="1">
      <c r="A1246" s="260"/>
      <c r="B1246" s="163" t="s">
        <v>197</v>
      </c>
      <c r="C1246" s="161">
        <f>D1246+E1246+F1246+G1246+H1246+I1246</f>
        <v>2.0099999999999998</v>
      </c>
      <c r="D1246" s="161">
        <f>D1248+D1250+D1252</f>
        <v>2.0099999999999998</v>
      </c>
      <c r="E1246" s="161">
        <f>E1248+E1250+E1252</f>
        <v>0</v>
      </c>
      <c r="F1246" s="161">
        <v>0</v>
      </c>
      <c r="G1246" s="161">
        <v>0</v>
      </c>
      <c r="H1246" s="161">
        <v>0</v>
      </c>
      <c r="I1246" s="161">
        <v>0</v>
      </c>
    </row>
    <row r="1247" spans="1:9" s="340" customFormat="1" ht="15">
      <c r="A1247" s="382" t="s">
        <v>112</v>
      </c>
      <c r="B1247" s="383" t="s">
        <v>196</v>
      </c>
      <c r="C1247" s="339">
        <f>C1248</f>
        <v>0.96</v>
      </c>
      <c r="D1247" s="339">
        <v>0.96</v>
      </c>
      <c r="E1247" s="358">
        <v>0</v>
      </c>
      <c r="F1247" s="339">
        <v>0</v>
      </c>
      <c r="G1247" s="339">
        <v>0</v>
      </c>
      <c r="H1247" s="339">
        <v>0</v>
      </c>
      <c r="I1247" s="339">
        <v>0</v>
      </c>
    </row>
    <row r="1248" spans="1:9" s="126" customFormat="1">
      <c r="A1248" s="101"/>
      <c r="B1248" s="262" t="s">
        <v>197</v>
      </c>
      <c r="C1248" s="104">
        <f>D1248+E1248+F1248+G1248+H1248+I1248</f>
        <v>0.96</v>
      </c>
      <c r="D1248" s="104">
        <v>0.96</v>
      </c>
      <c r="E1248" s="58">
        <v>0</v>
      </c>
      <c r="F1248" s="104">
        <v>0</v>
      </c>
      <c r="G1248" s="104">
        <v>0</v>
      </c>
      <c r="H1248" s="104">
        <v>0</v>
      </c>
      <c r="I1248" s="104">
        <v>0</v>
      </c>
    </row>
    <row r="1249" spans="1:9" s="340" customFormat="1" ht="15">
      <c r="A1249" s="384" t="s">
        <v>113</v>
      </c>
      <c r="B1249" s="383" t="s">
        <v>196</v>
      </c>
      <c r="C1249" s="339">
        <f>C1250</f>
        <v>0.97</v>
      </c>
      <c r="D1249" s="339">
        <v>0.97</v>
      </c>
      <c r="E1249" s="358">
        <v>0</v>
      </c>
      <c r="F1249" s="339">
        <v>0</v>
      </c>
      <c r="G1249" s="339">
        <v>0</v>
      </c>
      <c r="H1249" s="339">
        <v>0</v>
      </c>
      <c r="I1249" s="339">
        <v>0</v>
      </c>
    </row>
    <row r="1250" spans="1:9" s="126" customFormat="1">
      <c r="A1250" s="11"/>
      <c r="B1250" s="262" t="s">
        <v>197</v>
      </c>
      <c r="C1250" s="104">
        <f>D1250+E1250+F1250+G1250+H1250+I1250</f>
        <v>0.97</v>
      </c>
      <c r="D1250" s="104">
        <v>0.97</v>
      </c>
      <c r="E1250" s="58">
        <v>0</v>
      </c>
      <c r="F1250" s="104">
        <v>0</v>
      </c>
      <c r="G1250" s="104">
        <v>0</v>
      </c>
      <c r="H1250" s="104">
        <v>0</v>
      </c>
      <c r="I1250" s="104">
        <v>0</v>
      </c>
    </row>
    <row r="1251" spans="1:9" s="340" customFormat="1" ht="15">
      <c r="A1251" s="384" t="s">
        <v>178</v>
      </c>
      <c r="B1251" s="383" t="s">
        <v>196</v>
      </c>
      <c r="C1251" s="339">
        <f>C1252</f>
        <v>0.08</v>
      </c>
      <c r="D1251" s="339">
        <v>0.08</v>
      </c>
      <c r="E1251" s="358">
        <v>0</v>
      </c>
      <c r="F1251" s="339">
        <v>0</v>
      </c>
      <c r="G1251" s="339">
        <v>0</v>
      </c>
      <c r="H1251" s="339">
        <v>0</v>
      </c>
      <c r="I1251" s="339">
        <v>0</v>
      </c>
    </row>
    <row r="1252" spans="1:9" s="126" customFormat="1" ht="15">
      <c r="A1252" s="261"/>
      <c r="B1252" s="262" t="s">
        <v>197</v>
      </c>
      <c r="C1252" s="104">
        <f>D1252+E1252+F1252+G1252+H1252+I1252</f>
        <v>0.08</v>
      </c>
      <c r="D1252" s="339">
        <v>0.08</v>
      </c>
      <c r="E1252" s="358">
        <v>0</v>
      </c>
      <c r="F1252" s="104">
        <v>0</v>
      </c>
      <c r="G1252" s="104">
        <v>0</v>
      </c>
      <c r="H1252" s="104">
        <v>0</v>
      </c>
      <c r="I1252" s="104">
        <v>0</v>
      </c>
    </row>
    <row r="1253" spans="1:9" s="162" customFormat="1">
      <c r="A1253" s="143" t="s">
        <v>211</v>
      </c>
      <c r="B1253" s="160" t="s">
        <v>196</v>
      </c>
      <c r="C1253" s="161">
        <f t="shared" si="239"/>
        <v>693</v>
      </c>
      <c r="D1253" s="161">
        <f>D1255</f>
        <v>269</v>
      </c>
      <c r="E1253" s="161">
        <f t="shared" ref="E1253:I1256" si="247">E1255</f>
        <v>424</v>
      </c>
      <c r="F1253" s="161">
        <f t="shared" si="247"/>
        <v>0</v>
      </c>
      <c r="G1253" s="161">
        <f t="shared" si="247"/>
        <v>0</v>
      </c>
      <c r="H1253" s="161">
        <f t="shared" si="247"/>
        <v>0</v>
      </c>
      <c r="I1253" s="161">
        <f t="shared" si="247"/>
        <v>0</v>
      </c>
    </row>
    <row r="1254" spans="1:9" s="162" customFormat="1">
      <c r="A1254" s="199" t="s">
        <v>227</v>
      </c>
      <c r="B1254" s="163" t="s">
        <v>197</v>
      </c>
      <c r="C1254" s="161">
        <f t="shared" si="239"/>
        <v>693</v>
      </c>
      <c r="D1254" s="161">
        <f>D1256</f>
        <v>269</v>
      </c>
      <c r="E1254" s="161">
        <f t="shared" si="247"/>
        <v>424</v>
      </c>
      <c r="F1254" s="161">
        <f t="shared" si="247"/>
        <v>0</v>
      </c>
      <c r="G1254" s="161">
        <f t="shared" si="247"/>
        <v>0</v>
      </c>
      <c r="H1254" s="161">
        <f t="shared" si="247"/>
        <v>0</v>
      </c>
      <c r="I1254" s="161">
        <f t="shared" si="247"/>
        <v>0</v>
      </c>
    </row>
    <row r="1255" spans="1:9" s="126" customFormat="1">
      <c r="A1255" s="111" t="s">
        <v>259</v>
      </c>
      <c r="B1255" s="112" t="s">
        <v>196</v>
      </c>
      <c r="C1255" s="104">
        <f t="shared" si="239"/>
        <v>693</v>
      </c>
      <c r="D1255" s="104">
        <f>D1257</f>
        <v>269</v>
      </c>
      <c r="E1255" s="104">
        <f t="shared" si="247"/>
        <v>424</v>
      </c>
      <c r="F1255" s="104">
        <f t="shared" si="247"/>
        <v>0</v>
      </c>
      <c r="G1255" s="104">
        <f t="shared" si="247"/>
        <v>0</v>
      </c>
      <c r="H1255" s="104">
        <f t="shared" si="247"/>
        <v>0</v>
      </c>
      <c r="I1255" s="104">
        <f t="shared" si="247"/>
        <v>0</v>
      </c>
    </row>
    <row r="1256" spans="1:9" s="126" customFormat="1">
      <c r="A1256" s="113"/>
      <c r="B1256" s="234" t="s">
        <v>197</v>
      </c>
      <c r="C1256" s="104">
        <f t="shared" si="239"/>
        <v>693</v>
      </c>
      <c r="D1256" s="104">
        <f>D1258</f>
        <v>269</v>
      </c>
      <c r="E1256" s="104">
        <f t="shared" si="247"/>
        <v>424</v>
      </c>
      <c r="F1256" s="104">
        <f t="shared" si="247"/>
        <v>0</v>
      </c>
      <c r="G1256" s="104">
        <f t="shared" si="247"/>
        <v>0</v>
      </c>
      <c r="H1256" s="104">
        <f t="shared" si="247"/>
        <v>0</v>
      </c>
      <c r="I1256" s="104">
        <f t="shared" si="247"/>
        <v>0</v>
      </c>
    </row>
    <row r="1257" spans="1:9" s="126" customFormat="1">
      <c r="A1257" s="114" t="s">
        <v>232</v>
      </c>
      <c r="B1257" s="103" t="s">
        <v>196</v>
      </c>
      <c r="C1257" s="104">
        <f t="shared" si="239"/>
        <v>693</v>
      </c>
      <c r="D1257" s="104">
        <f t="shared" ref="D1257:I1258" si="248">D1259+D1291</f>
        <v>269</v>
      </c>
      <c r="E1257" s="104">
        <f t="shared" si="248"/>
        <v>424</v>
      </c>
      <c r="F1257" s="104">
        <f t="shared" si="248"/>
        <v>0</v>
      </c>
      <c r="G1257" s="104">
        <f t="shared" si="248"/>
        <v>0</v>
      </c>
      <c r="H1257" s="104">
        <f t="shared" si="248"/>
        <v>0</v>
      </c>
      <c r="I1257" s="104">
        <f t="shared" si="248"/>
        <v>0</v>
      </c>
    </row>
    <row r="1258" spans="1:9" s="126" customFormat="1">
      <c r="A1258" s="110"/>
      <c r="B1258" s="107" t="s">
        <v>197</v>
      </c>
      <c r="C1258" s="104">
        <f t="shared" si="239"/>
        <v>693</v>
      </c>
      <c r="D1258" s="104">
        <f t="shared" si="248"/>
        <v>269</v>
      </c>
      <c r="E1258" s="104">
        <f t="shared" si="248"/>
        <v>424</v>
      </c>
      <c r="F1258" s="104">
        <f t="shared" si="248"/>
        <v>0</v>
      </c>
      <c r="G1258" s="104">
        <f t="shared" si="248"/>
        <v>0</v>
      </c>
      <c r="H1258" s="104">
        <f t="shared" si="248"/>
        <v>0</v>
      </c>
      <c r="I1258" s="104">
        <f t="shared" si="248"/>
        <v>0</v>
      </c>
    </row>
    <row r="1259" spans="1:9" s="162" customFormat="1">
      <c r="A1259" s="169" t="s">
        <v>228</v>
      </c>
      <c r="B1259" s="160" t="s">
        <v>196</v>
      </c>
      <c r="C1259" s="161">
        <f t="shared" si="239"/>
        <v>491</v>
      </c>
      <c r="D1259" s="161">
        <f t="shared" ref="D1259:I1260" si="249">D1261+D1285</f>
        <v>253</v>
      </c>
      <c r="E1259" s="161">
        <f t="shared" si="249"/>
        <v>238</v>
      </c>
      <c r="F1259" s="161">
        <f t="shared" si="249"/>
        <v>0</v>
      </c>
      <c r="G1259" s="161">
        <f t="shared" si="249"/>
        <v>0</v>
      </c>
      <c r="H1259" s="161">
        <f t="shared" si="249"/>
        <v>0</v>
      </c>
      <c r="I1259" s="161">
        <f t="shared" si="249"/>
        <v>0</v>
      </c>
    </row>
    <row r="1260" spans="1:9" s="162" customFormat="1">
      <c r="A1260" s="182"/>
      <c r="B1260" s="163" t="s">
        <v>197</v>
      </c>
      <c r="C1260" s="161">
        <f t="shared" si="239"/>
        <v>491</v>
      </c>
      <c r="D1260" s="161">
        <f t="shared" si="249"/>
        <v>253</v>
      </c>
      <c r="E1260" s="161">
        <f t="shared" si="249"/>
        <v>238</v>
      </c>
      <c r="F1260" s="161">
        <f t="shared" si="249"/>
        <v>0</v>
      </c>
      <c r="G1260" s="161">
        <f t="shared" si="249"/>
        <v>0</v>
      </c>
      <c r="H1260" s="161">
        <f t="shared" si="249"/>
        <v>0</v>
      </c>
      <c r="I1260" s="161">
        <f t="shared" si="249"/>
        <v>0</v>
      </c>
    </row>
    <row r="1261" spans="1:9" s="197" customFormat="1">
      <c r="A1261" s="195" t="s">
        <v>295</v>
      </c>
      <c r="B1261" s="160" t="s">
        <v>196</v>
      </c>
      <c r="C1261" s="161">
        <f t="shared" ref="C1261:C1304" si="250">D1261+E1261+F1261+G1261+H1261+I1261</f>
        <v>429</v>
      </c>
      <c r="D1261" s="161">
        <f t="shared" ref="D1261:I1262" si="251">D1263+D1265+D1267+D1269+D1271+D1273+D1275+D1277+D1279+D1281+D1283</f>
        <v>221</v>
      </c>
      <c r="E1261" s="161">
        <f t="shared" si="251"/>
        <v>208</v>
      </c>
      <c r="F1261" s="161">
        <f t="shared" si="251"/>
        <v>0</v>
      </c>
      <c r="G1261" s="161">
        <f t="shared" si="251"/>
        <v>0</v>
      </c>
      <c r="H1261" s="161">
        <f t="shared" si="251"/>
        <v>0</v>
      </c>
      <c r="I1261" s="161">
        <f t="shared" si="251"/>
        <v>0</v>
      </c>
    </row>
    <row r="1262" spans="1:9" s="197" customFormat="1">
      <c r="A1262" s="182"/>
      <c r="B1262" s="163" t="s">
        <v>197</v>
      </c>
      <c r="C1262" s="161">
        <f t="shared" si="250"/>
        <v>429</v>
      </c>
      <c r="D1262" s="161">
        <f t="shared" si="251"/>
        <v>221</v>
      </c>
      <c r="E1262" s="161">
        <f t="shared" si="251"/>
        <v>208</v>
      </c>
      <c r="F1262" s="161">
        <f t="shared" si="251"/>
        <v>0</v>
      </c>
      <c r="G1262" s="161">
        <f t="shared" si="251"/>
        <v>0</v>
      </c>
      <c r="H1262" s="161">
        <f t="shared" si="251"/>
        <v>0</v>
      </c>
      <c r="I1262" s="161">
        <f t="shared" si="251"/>
        <v>0</v>
      </c>
    </row>
    <row r="1263" spans="1:9" s="355" customFormat="1" ht="15">
      <c r="A1263" s="384" t="s">
        <v>144</v>
      </c>
      <c r="B1263" s="352" t="s">
        <v>196</v>
      </c>
      <c r="C1263" s="353">
        <f t="shared" si="250"/>
        <v>28</v>
      </c>
      <c r="D1263" s="353">
        <v>28</v>
      </c>
      <c r="E1263" s="358">
        <f>E1264</f>
        <v>0</v>
      </c>
      <c r="F1263" s="353">
        <v>0</v>
      </c>
      <c r="G1263" s="353">
        <v>0</v>
      </c>
      <c r="H1263" s="353">
        <v>0</v>
      </c>
      <c r="I1263" s="353">
        <v>0</v>
      </c>
    </row>
    <row r="1264" spans="1:9" s="125" customFormat="1">
      <c r="A1264" s="11"/>
      <c r="B1264" s="107" t="s">
        <v>197</v>
      </c>
      <c r="C1264" s="105">
        <f t="shared" si="250"/>
        <v>28</v>
      </c>
      <c r="D1264" s="105">
        <v>28</v>
      </c>
      <c r="E1264" s="58">
        <v>0</v>
      </c>
      <c r="F1264" s="105">
        <v>0</v>
      </c>
      <c r="G1264" s="105">
        <v>0</v>
      </c>
      <c r="H1264" s="105">
        <v>0</v>
      </c>
      <c r="I1264" s="105">
        <v>0</v>
      </c>
    </row>
    <row r="1265" spans="1:9" s="363" customFormat="1" ht="15">
      <c r="A1265" s="384" t="s">
        <v>145</v>
      </c>
      <c r="B1265" s="361" t="s">
        <v>196</v>
      </c>
      <c r="C1265" s="356">
        <f t="shared" si="250"/>
        <v>91</v>
      </c>
      <c r="D1265" s="356">
        <v>91</v>
      </c>
      <c r="E1265" s="358">
        <f>E1266</f>
        <v>0</v>
      </c>
      <c r="F1265" s="356">
        <v>0</v>
      </c>
      <c r="G1265" s="356">
        <v>0</v>
      </c>
      <c r="H1265" s="356">
        <v>0</v>
      </c>
      <c r="I1265" s="356">
        <v>0</v>
      </c>
    </row>
    <row r="1266" spans="1:9" s="212" customFormat="1">
      <c r="A1266" s="11"/>
      <c r="B1266" s="29" t="s">
        <v>197</v>
      </c>
      <c r="C1266" s="87">
        <f t="shared" si="250"/>
        <v>91</v>
      </c>
      <c r="D1266" s="87">
        <v>91</v>
      </c>
      <c r="E1266" s="58">
        <v>0</v>
      </c>
      <c r="F1266" s="87">
        <v>0</v>
      </c>
      <c r="G1266" s="87">
        <v>0</v>
      </c>
      <c r="H1266" s="87">
        <v>0</v>
      </c>
      <c r="I1266" s="87">
        <v>0</v>
      </c>
    </row>
    <row r="1267" spans="1:9" s="363" customFormat="1" ht="15">
      <c r="A1267" s="384" t="s">
        <v>146</v>
      </c>
      <c r="B1267" s="361" t="s">
        <v>196</v>
      </c>
      <c r="C1267" s="356">
        <f t="shared" si="250"/>
        <v>36</v>
      </c>
      <c r="D1267" s="356">
        <v>36</v>
      </c>
      <c r="E1267" s="358">
        <f>E1268</f>
        <v>0</v>
      </c>
      <c r="F1267" s="356">
        <v>0</v>
      </c>
      <c r="G1267" s="356">
        <v>0</v>
      </c>
      <c r="H1267" s="356">
        <v>0</v>
      </c>
      <c r="I1267" s="356">
        <v>0</v>
      </c>
    </row>
    <row r="1268" spans="1:9" s="212" customFormat="1">
      <c r="A1268" s="11"/>
      <c r="B1268" s="29" t="s">
        <v>197</v>
      </c>
      <c r="C1268" s="87">
        <f t="shared" si="250"/>
        <v>36</v>
      </c>
      <c r="D1268" s="87">
        <v>36</v>
      </c>
      <c r="E1268" s="58">
        <v>0</v>
      </c>
      <c r="F1268" s="87">
        <v>0</v>
      </c>
      <c r="G1268" s="87">
        <v>0</v>
      </c>
      <c r="H1268" s="87">
        <v>0</v>
      </c>
      <c r="I1268" s="87">
        <v>0</v>
      </c>
    </row>
    <row r="1269" spans="1:9" s="363" customFormat="1" ht="15">
      <c r="A1269" s="384" t="s">
        <v>190</v>
      </c>
      <c r="B1269" s="361" t="s">
        <v>196</v>
      </c>
      <c r="C1269" s="356">
        <f t="shared" si="250"/>
        <v>32</v>
      </c>
      <c r="D1269" s="356">
        <v>32</v>
      </c>
      <c r="E1269" s="358">
        <f>E1270</f>
        <v>0</v>
      </c>
      <c r="F1269" s="356">
        <v>0</v>
      </c>
      <c r="G1269" s="356">
        <v>0</v>
      </c>
      <c r="H1269" s="356">
        <v>0</v>
      </c>
      <c r="I1269" s="356">
        <v>0</v>
      </c>
    </row>
    <row r="1270" spans="1:9" s="212" customFormat="1">
      <c r="A1270" s="11"/>
      <c r="B1270" s="29" t="s">
        <v>197</v>
      </c>
      <c r="C1270" s="87">
        <f t="shared" si="250"/>
        <v>32</v>
      </c>
      <c r="D1270" s="87">
        <v>32</v>
      </c>
      <c r="E1270" s="58">
        <v>0</v>
      </c>
      <c r="F1270" s="87">
        <v>0</v>
      </c>
      <c r="G1270" s="87">
        <v>0</v>
      </c>
      <c r="H1270" s="87">
        <v>0</v>
      </c>
      <c r="I1270" s="87">
        <v>0</v>
      </c>
    </row>
    <row r="1271" spans="1:9" s="363" customFormat="1" ht="15">
      <c r="A1271" s="384" t="s">
        <v>189</v>
      </c>
      <c r="B1271" s="361" t="s">
        <v>196</v>
      </c>
      <c r="C1271" s="356">
        <f>C1272</f>
        <v>17</v>
      </c>
      <c r="D1271" s="356">
        <v>17</v>
      </c>
      <c r="E1271" s="358">
        <v>0</v>
      </c>
      <c r="F1271" s="356">
        <v>0</v>
      </c>
      <c r="G1271" s="356">
        <v>0</v>
      </c>
      <c r="H1271" s="356">
        <v>0</v>
      </c>
      <c r="I1271" s="356">
        <v>0</v>
      </c>
    </row>
    <row r="1272" spans="1:9" s="212" customFormat="1">
      <c r="A1272" s="11"/>
      <c r="B1272" s="29" t="s">
        <v>197</v>
      </c>
      <c r="C1272" s="87">
        <f>D1272+E1272+F1272+G1272+H1272+I1272</f>
        <v>17</v>
      </c>
      <c r="D1272" s="87">
        <v>17</v>
      </c>
      <c r="E1272" s="58">
        <v>0</v>
      </c>
      <c r="F1272" s="87">
        <v>0</v>
      </c>
      <c r="G1272" s="87">
        <v>0</v>
      </c>
      <c r="H1272" s="87">
        <v>0</v>
      </c>
      <c r="I1272" s="87">
        <v>0</v>
      </c>
    </row>
    <row r="1273" spans="1:9" s="363" customFormat="1" ht="15">
      <c r="A1273" s="384" t="s">
        <v>147</v>
      </c>
      <c r="B1273" s="361" t="s">
        <v>196</v>
      </c>
      <c r="C1273" s="356">
        <f>C1274</f>
        <v>17</v>
      </c>
      <c r="D1273" s="356">
        <v>17</v>
      </c>
      <c r="E1273" s="358">
        <v>0</v>
      </c>
      <c r="F1273" s="356">
        <v>0</v>
      </c>
      <c r="G1273" s="356">
        <v>0</v>
      </c>
      <c r="H1273" s="356">
        <v>0</v>
      </c>
      <c r="I1273" s="356">
        <v>0</v>
      </c>
    </row>
    <row r="1274" spans="1:9" s="212" customFormat="1">
      <c r="A1274" s="11"/>
      <c r="B1274" s="29" t="s">
        <v>197</v>
      </c>
      <c r="C1274" s="87">
        <f t="shared" ref="C1274:C1284" si="252">D1274+E1274+F1274+G1274+H1274+I1274</f>
        <v>17</v>
      </c>
      <c r="D1274" s="87">
        <v>17</v>
      </c>
      <c r="E1274" s="58">
        <v>0</v>
      </c>
      <c r="F1274" s="87">
        <v>0</v>
      </c>
      <c r="G1274" s="87">
        <v>0</v>
      </c>
      <c r="H1274" s="87">
        <v>0</v>
      </c>
      <c r="I1274" s="87">
        <v>0</v>
      </c>
    </row>
    <row r="1275" spans="1:9" s="125" customFormat="1" ht="15">
      <c r="A1275" s="249" t="s">
        <v>663</v>
      </c>
      <c r="B1275" s="228" t="s">
        <v>196</v>
      </c>
      <c r="C1275" s="105">
        <f t="shared" si="252"/>
        <v>14</v>
      </c>
      <c r="D1275" s="105">
        <v>0</v>
      </c>
      <c r="E1275" s="58">
        <v>14</v>
      </c>
      <c r="F1275" s="105">
        <v>0</v>
      </c>
      <c r="G1275" s="105">
        <v>0</v>
      </c>
      <c r="H1275" s="105">
        <v>0</v>
      </c>
      <c r="I1275" s="105">
        <v>0</v>
      </c>
    </row>
    <row r="1276" spans="1:9" s="125" customFormat="1">
      <c r="A1276" s="11"/>
      <c r="B1276" s="229" t="s">
        <v>197</v>
      </c>
      <c r="C1276" s="105">
        <f t="shared" si="252"/>
        <v>14</v>
      </c>
      <c r="D1276" s="105">
        <v>0</v>
      </c>
      <c r="E1276" s="58">
        <v>14</v>
      </c>
      <c r="F1276" s="105">
        <v>0</v>
      </c>
      <c r="G1276" s="105">
        <v>0</v>
      </c>
      <c r="H1276" s="105">
        <v>0</v>
      </c>
      <c r="I1276" s="105">
        <v>0</v>
      </c>
    </row>
    <row r="1277" spans="1:9" s="125" customFormat="1" ht="15">
      <c r="A1277" s="249" t="s">
        <v>664</v>
      </c>
      <c r="B1277" s="228" t="s">
        <v>196</v>
      </c>
      <c r="C1277" s="105">
        <f t="shared" si="252"/>
        <v>6</v>
      </c>
      <c r="D1277" s="105">
        <v>0</v>
      </c>
      <c r="E1277" s="58">
        <v>6</v>
      </c>
      <c r="F1277" s="105">
        <v>0</v>
      </c>
      <c r="G1277" s="105">
        <v>0</v>
      </c>
      <c r="H1277" s="105">
        <v>0</v>
      </c>
      <c r="I1277" s="105">
        <v>0</v>
      </c>
    </row>
    <row r="1278" spans="1:9" s="125" customFormat="1">
      <c r="A1278" s="11"/>
      <c r="B1278" s="229" t="s">
        <v>197</v>
      </c>
      <c r="C1278" s="105">
        <f t="shared" si="252"/>
        <v>6</v>
      </c>
      <c r="D1278" s="105">
        <v>0</v>
      </c>
      <c r="E1278" s="58">
        <v>6</v>
      </c>
      <c r="F1278" s="105">
        <v>0</v>
      </c>
      <c r="G1278" s="105">
        <v>0</v>
      </c>
      <c r="H1278" s="105">
        <v>0</v>
      </c>
      <c r="I1278" s="105">
        <v>0</v>
      </c>
    </row>
    <row r="1279" spans="1:9" s="125" customFormat="1" ht="15">
      <c r="A1279" s="249" t="s">
        <v>665</v>
      </c>
      <c r="B1279" s="228" t="s">
        <v>196</v>
      </c>
      <c r="C1279" s="105">
        <f t="shared" si="252"/>
        <v>81</v>
      </c>
      <c r="D1279" s="105">
        <v>0</v>
      </c>
      <c r="E1279" s="58">
        <v>81</v>
      </c>
      <c r="F1279" s="105">
        <v>0</v>
      </c>
      <c r="G1279" s="105">
        <v>0</v>
      </c>
      <c r="H1279" s="105">
        <v>0</v>
      </c>
      <c r="I1279" s="105">
        <v>0</v>
      </c>
    </row>
    <row r="1280" spans="1:9" s="125" customFormat="1">
      <c r="A1280" s="11"/>
      <c r="B1280" s="229" t="s">
        <v>197</v>
      </c>
      <c r="C1280" s="105">
        <f t="shared" si="252"/>
        <v>81</v>
      </c>
      <c r="D1280" s="105">
        <v>0</v>
      </c>
      <c r="E1280" s="58">
        <v>81</v>
      </c>
      <c r="F1280" s="105">
        <v>0</v>
      </c>
      <c r="G1280" s="105">
        <v>0</v>
      </c>
      <c r="H1280" s="105">
        <v>0</v>
      </c>
      <c r="I1280" s="105">
        <v>0</v>
      </c>
    </row>
    <row r="1281" spans="1:9" s="125" customFormat="1" ht="15">
      <c r="A1281" s="249" t="s">
        <v>666</v>
      </c>
      <c r="B1281" s="228" t="s">
        <v>196</v>
      </c>
      <c r="C1281" s="105">
        <f t="shared" si="252"/>
        <v>3</v>
      </c>
      <c r="D1281" s="105">
        <v>0</v>
      </c>
      <c r="E1281" s="58">
        <v>3</v>
      </c>
      <c r="F1281" s="105">
        <v>0</v>
      </c>
      <c r="G1281" s="105">
        <v>0</v>
      </c>
      <c r="H1281" s="105">
        <v>0</v>
      </c>
      <c r="I1281" s="105">
        <v>0</v>
      </c>
    </row>
    <row r="1282" spans="1:9" s="125" customFormat="1">
      <c r="A1282" s="11"/>
      <c r="B1282" s="229" t="s">
        <v>197</v>
      </c>
      <c r="C1282" s="105">
        <f t="shared" si="252"/>
        <v>3</v>
      </c>
      <c r="D1282" s="105">
        <v>0</v>
      </c>
      <c r="E1282" s="58">
        <v>3</v>
      </c>
      <c r="F1282" s="105">
        <v>0</v>
      </c>
      <c r="G1282" s="105">
        <v>0</v>
      </c>
      <c r="H1282" s="105">
        <v>0</v>
      </c>
      <c r="I1282" s="105">
        <v>0</v>
      </c>
    </row>
    <row r="1283" spans="1:9" s="125" customFormat="1" ht="15">
      <c r="A1283" s="249" t="s">
        <v>667</v>
      </c>
      <c r="B1283" s="228" t="s">
        <v>196</v>
      </c>
      <c r="C1283" s="105">
        <f t="shared" si="252"/>
        <v>104</v>
      </c>
      <c r="D1283" s="105">
        <v>0</v>
      </c>
      <c r="E1283" s="58">
        <v>104</v>
      </c>
      <c r="F1283" s="105">
        <v>0</v>
      </c>
      <c r="G1283" s="105">
        <v>0</v>
      </c>
      <c r="H1283" s="105">
        <v>0</v>
      </c>
      <c r="I1283" s="105">
        <v>0</v>
      </c>
    </row>
    <row r="1284" spans="1:9" s="125" customFormat="1">
      <c r="A1284" s="11"/>
      <c r="B1284" s="229" t="s">
        <v>197</v>
      </c>
      <c r="C1284" s="105">
        <f t="shared" si="252"/>
        <v>104</v>
      </c>
      <c r="D1284" s="105">
        <v>0</v>
      </c>
      <c r="E1284" s="58">
        <v>104</v>
      </c>
      <c r="F1284" s="105">
        <v>0</v>
      </c>
      <c r="G1284" s="105">
        <v>0</v>
      </c>
      <c r="H1284" s="105">
        <v>0</v>
      </c>
      <c r="I1284" s="105">
        <v>0</v>
      </c>
    </row>
    <row r="1285" spans="1:9" s="197" customFormat="1">
      <c r="A1285" s="195" t="s">
        <v>182</v>
      </c>
      <c r="B1285" s="160" t="s">
        <v>196</v>
      </c>
      <c r="C1285" s="161">
        <f t="shared" si="250"/>
        <v>62</v>
      </c>
      <c r="D1285" s="161">
        <f t="shared" ref="D1285:I1286" si="253">D1287+D1289</f>
        <v>32</v>
      </c>
      <c r="E1285" s="161">
        <f t="shared" si="253"/>
        <v>30</v>
      </c>
      <c r="F1285" s="161">
        <f t="shared" si="253"/>
        <v>0</v>
      </c>
      <c r="G1285" s="161">
        <f t="shared" si="253"/>
        <v>0</v>
      </c>
      <c r="H1285" s="161">
        <f t="shared" si="253"/>
        <v>0</v>
      </c>
      <c r="I1285" s="161">
        <f t="shared" si="253"/>
        <v>0</v>
      </c>
    </row>
    <row r="1286" spans="1:9" s="197" customFormat="1">
      <c r="A1286" s="182"/>
      <c r="B1286" s="163" t="s">
        <v>197</v>
      </c>
      <c r="C1286" s="161">
        <f t="shared" si="250"/>
        <v>62</v>
      </c>
      <c r="D1286" s="161">
        <f t="shared" si="253"/>
        <v>32</v>
      </c>
      <c r="E1286" s="161">
        <f t="shared" si="253"/>
        <v>30</v>
      </c>
      <c r="F1286" s="161">
        <f t="shared" si="253"/>
        <v>0</v>
      </c>
      <c r="G1286" s="161">
        <f t="shared" si="253"/>
        <v>0</v>
      </c>
      <c r="H1286" s="161">
        <f t="shared" si="253"/>
        <v>0</v>
      </c>
      <c r="I1286" s="161">
        <f t="shared" si="253"/>
        <v>0</v>
      </c>
    </row>
    <row r="1287" spans="1:9" s="355" customFormat="1" ht="15">
      <c r="A1287" s="382" t="s">
        <v>148</v>
      </c>
      <c r="B1287" s="352" t="s">
        <v>196</v>
      </c>
      <c r="C1287" s="353">
        <f t="shared" si="250"/>
        <v>32</v>
      </c>
      <c r="D1287" s="353">
        <v>32</v>
      </c>
      <c r="E1287" s="358">
        <v>0</v>
      </c>
      <c r="F1287" s="353">
        <v>0</v>
      </c>
      <c r="G1287" s="353">
        <v>0</v>
      </c>
      <c r="H1287" s="353">
        <v>0</v>
      </c>
      <c r="I1287" s="353">
        <v>0</v>
      </c>
    </row>
    <row r="1288" spans="1:9" s="125" customFormat="1">
      <c r="A1288" s="11"/>
      <c r="B1288" s="107" t="s">
        <v>197</v>
      </c>
      <c r="C1288" s="105">
        <f t="shared" si="250"/>
        <v>32</v>
      </c>
      <c r="D1288" s="353">
        <v>32</v>
      </c>
      <c r="E1288" s="358">
        <v>0</v>
      </c>
      <c r="F1288" s="105">
        <v>0</v>
      </c>
      <c r="G1288" s="105">
        <v>0</v>
      </c>
      <c r="H1288" s="105">
        <v>0</v>
      </c>
      <c r="I1288" s="105">
        <v>0</v>
      </c>
    </row>
    <row r="1289" spans="1:9" s="125" customFormat="1" ht="15">
      <c r="A1289" s="249" t="s">
        <v>668</v>
      </c>
      <c r="B1289" s="71" t="s">
        <v>196</v>
      </c>
      <c r="C1289" s="105">
        <f>D1289+E1289+F1289+G1289+H1289+I1289</f>
        <v>30</v>
      </c>
      <c r="D1289" s="105">
        <v>0</v>
      </c>
      <c r="E1289" s="58">
        <v>30</v>
      </c>
      <c r="F1289" s="105">
        <v>0</v>
      </c>
      <c r="G1289" s="105">
        <v>0</v>
      </c>
      <c r="H1289" s="105">
        <v>0</v>
      </c>
      <c r="I1289" s="105">
        <v>0</v>
      </c>
    </row>
    <row r="1290" spans="1:9" s="125" customFormat="1">
      <c r="A1290" s="11"/>
      <c r="B1290" s="70" t="s">
        <v>197</v>
      </c>
      <c r="C1290" s="105">
        <f>D1290+E1290+F1290+G1290+H1290+I1290</f>
        <v>30</v>
      </c>
      <c r="D1290" s="105">
        <v>0</v>
      </c>
      <c r="E1290" s="58">
        <v>30</v>
      </c>
      <c r="F1290" s="105">
        <v>0</v>
      </c>
      <c r="G1290" s="105">
        <v>0</v>
      </c>
      <c r="H1290" s="105">
        <v>0</v>
      </c>
      <c r="I1290" s="105">
        <v>0</v>
      </c>
    </row>
    <row r="1291" spans="1:9" s="162" customFormat="1">
      <c r="A1291" s="192" t="s">
        <v>231</v>
      </c>
      <c r="B1291" s="185" t="s">
        <v>196</v>
      </c>
      <c r="C1291" s="161">
        <f t="shared" si="250"/>
        <v>202</v>
      </c>
      <c r="D1291" s="161">
        <f t="shared" ref="D1291:I1291" si="254">D1292</f>
        <v>16</v>
      </c>
      <c r="E1291" s="161">
        <f t="shared" si="254"/>
        <v>186</v>
      </c>
      <c r="F1291" s="161">
        <f t="shared" si="254"/>
        <v>0</v>
      </c>
      <c r="G1291" s="161">
        <f t="shared" si="254"/>
        <v>0</v>
      </c>
      <c r="H1291" s="161">
        <f t="shared" si="254"/>
        <v>0</v>
      </c>
      <c r="I1291" s="161">
        <f t="shared" si="254"/>
        <v>0</v>
      </c>
    </row>
    <row r="1292" spans="1:9" s="162" customFormat="1">
      <c r="A1292" s="194"/>
      <c r="B1292" s="185" t="s">
        <v>197</v>
      </c>
      <c r="C1292" s="161">
        <f t="shared" si="250"/>
        <v>202</v>
      </c>
      <c r="D1292" s="161">
        <f>D1294+D1304+D1316</f>
        <v>16</v>
      </c>
      <c r="E1292" s="161">
        <f>E1294+E1304+E1316</f>
        <v>186</v>
      </c>
      <c r="F1292" s="161">
        <f>F1294+F1304</f>
        <v>0</v>
      </c>
      <c r="G1292" s="161">
        <f>G1294+G1304</f>
        <v>0</v>
      </c>
      <c r="H1292" s="161">
        <f>H1294+H1304</f>
        <v>0</v>
      </c>
      <c r="I1292" s="161">
        <f>I1294+I1296</f>
        <v>0</v>
      </c>
    </row>
    <row r="1293" spans="1:9" s="162" customFormat="1" ht="14.25">
      <c r="A1293" s="314" t="s">
        <v>179</v>
      </c>
      <c r="B1293" s="160" t="s">
        <v>196</v>
      </c>
      <c r="C1293" s="161">
        <f>D1293+E1293+F1293+G1293+H1293+I1293</f>
        <v>88</v>
      </c>
      <c r="D1293" s="161">
        <f t="shared" ref="D1293:I1294" si="255">D1295+D1297+D1299+D1301</f>
        <v>16</v>
      </c>
      <c r="E1293" s="161">
        <f t="shared" si="255"/>
        <v>72</v>
      </c>
      <c r="F1293" s="161">
        <f t="shared" si="255"/>
        <v>0</v>
      </c>
      <c r="G1293" s="161">
        <f t="shared" si="255"/>
        <v>0</v>
      </c>
      <c r="H1293" s="161">
        <f t="shared" si="255"/>
        <v>0</v>
      </c>
      <c r="I1293" s="161">
        <f t="shared" si="255"/>
        <v>0</v>
      </c>
    </row>
    <row r="1294" spans="1:9" s="162" customFormat="1">
      <c r="A1294" s="50"/>
      <c r="B1294" s="163" t="s">
        <v>197</v>
      </c>
      <c r="C1294" s="161">
        <f>D1294+E1294+F1294+G1294+H1294+I1294</f>
        <v>88</v>
      </c>
      <c r="D1294" s="161">
        <f t="shared" si="255"/>
        <v>16</v>
      </c>
      <c r="E1294" s="161">
        <f t="shared" si="255"/>
        <v>72</v>
      </c>
      <c r="F1294" s="161">
        <f t="shared" si="255"/>
        <v>0</v>
      </c>
      <c r="G1294" s="161">
        <f t="shared" si="255"/>
        <v>0</v>
      </c>
      <c r="H1294" s="161">
        <f t="shared" si="255"/>
        <v>0</v>
      </c>
      <c r="I1294" s="161">
        <f t="shared" si="255"/>
        <v>0</v>
      </c>
    </row>
    <row r="1295" spans="1:9" s="126" customFormat="1" ht="15">
      <c r="A1295" s="248" t="s">
        <v>180</v>
      </c>
      <c r="B1295" s="103" t="s">
        <v>196</v>
      </c>
      <c r="C1295" s="104">
        <f>D1295+E1295+F1295+G1295+I1295</f>
        <v>63</v>
      </c>
      <c r="D1295" s="104">
        <v>0</v>
      </c>
      <c r="E1295" s="58">
        <f>E1296</f>
        <v>63</v>
      </c>
      <c r="F1295" s="104">
        <v>0</v>
      </c>
      <c r="G1295" s="104">
        <v>0</v>
      </c>
      <c r="H1295" s="104">
        <v>0</v>
      </c>
      <c r="I1295" s="104">
        <v>0</v>
      </c>
    </row>
    <row r="1296" spans="1:9" s="126" customFormat="1">
      <c r="A1296" s="11"/>
      <c r="B1296" s="107" t="s">
        <v>197</v>
      </c>
      <c r="C1296" s="104">
        <f t="shared" ref="C1296:C1302" si="256">D1296+E1296+F1296+G1296+H1296+I1296</f>
        <v>63</v>
      </c>
      <c r="D1296" s="104">
        <v>0</v>
      </c>
      <c r="E1296" s="58">
        <v>63</v>
      </c>
      <c r="F1296" s="104">
        <v>0</v>
      </c>
      <c r="G1296" s="104">
        <v>0</v>
      </c>
      <c r="H1296" s="104">
        <v>0</v>
      </c>
      <c r="I1296" s="104">
        <v>0</v>
      </c>
    </row>
    <row r="1297" spans="1:9" s="340" customFormat="1" ht="15">
      <c r="A1297" s="382" t="s">
        <v>449</v>
      </c>
      <c r="B1297" s="352" t="s">
        <v>196</v>
      </c>
      <c r="C1297" s="339">
        <f t="shared" si="256"/>
        <v>3</v>
      </c>
      <c r="D1297" s="339">
        <v>3</v>
      </c>
      <c r="E1297" s="358">
        <v>0</v>
      </c>
      <c r="F1297" s="339">
        <v>0</v>
      </c>
      <c r="G1297" s="339">
        <v>0</v>
      </c>
      <c r="H1297" s="339">
        <v>0</v>
      </c>
      <c r="I1297" s="339">
        <v>0</v>
      </c>
    </row>
    <row r="1298" spans="1:9" s="126" customFormat="1">
      <c r="A1298" s="11"/>
      <c r="B1298" s="107" t="s">
        <v>197</v>
      </c>
      <c r="C1298" s="104">
        <f t="shared" si="256"/>
        <v>3</v>
      </c>
      <c r="D1298" s="104">
        <v>3</v>
      </c>
      <c r="E1298" s="58">
        <v>0</v>
      </c>
      <c r="F1298" s="104">
        <v>0</v>
      </c>
      <c r="G1298" s="104">
        <v>0</v>
      </c>
      <c r="H1298" s="104">
        <v>0</v>
      </c>
      <c r="I1298" s="104">
        <v>0</v>
      </c>
    </row>
    <row r="1299" spans="1:9" s="340" customFormat="1" ht="15">
      <c r="A1299" s="382" t="s">
        <v>374</v>
      </c>
      <c r="B1299" s="352" t="s">
        <v>196</v>
      </c>
      <c r="C1299" s="339">
        <f t="shared" si="256"/>
        <v>13</v>
      </c>
      <c r="D1299" s="339">
        <v>13</v>
      </c>
      <c r="E1299" s="358">
        <v>0</v>
      </c>
      <c r="F1299" s="339">
        <v>0</v>
      </c>
      <c r="G1299" s="339">
        <v>0</v>
      </c>
      <c r="H1299" s="339">
        <v>0</v>
      </c>
      <c r="I1299" s="339">
        <v>0</v>
      </c>
    </row>
    <row r="1300" spans="1:9" s="126" customFormat="1">
      <c r="A1300" s="11"/>
      <c r="B1300" s="107" t="s">
        <v>197</v>
      </c>
      <c r="C1300" s="104">
        <f t="shared" si="256"/>
        <v>13</v>
      </c>
      <c r="D1300" s="104">
        <v>13</v>
      </c>
      <c r="E1300" s="58">
        <v>0</v>
      </c>
      <c r="F1300" s="104">
        <v>0</v>
      </c>
      <c r="G1300" s="104">
        <v>0</v>
      </c>
      <c r="H1300" s="104">
        <v>0</v>
      </c>
      <c r="I1300" s="104">
        <v>0</v>
      </c>
    </row>
    <row r="1301" spans="1:9" s="340" customFormat="1" ht="15">
      <c r="A1301" s="382" t="s">
        <v>661</v>
      </c>
      <c r="B1301" s="364" t="s">
        <v>196</v>
      </c>
      <c r="C1301" s="104">
        <f t="shared" si="256"/>
        <v>9</v>
      </c>
      <c r="D1301" s="339">
        <v>0</v>
      </c>
      <c r="E1301" s="532">
        <v>9</v>
      </c>
      <c r="F1301" s="339">
        <v>0</v>
      </c>
      <c r="G1301" s="339">
        <v>0</v>
      </c>
      <c r="H1301" s="339">
        <v>0</v>
      </c>
      <c r="I1301" s="339">
        <v>0</v>
      </c>
    </row>
    <row r="1302" spans="1:9" s="126" customFormat="1">
      <c r="A1302" s="11"/>
      <c r="B1302" s="229" t="s">
        <v>197</v>
      </c>
      <c r="C1302" s="104">
        <f t="shared" si="256"/>
        <v>9</v>
      </c>
      <c r="D1302" s="104">
        <v>0</v>
      </c>
      <c r="E1302" s="144">
        <v>9</v>
      </c>
      <c r="F1302" s="104">
        <v>0</v>
      </c>
      <c r="G1302" s="104">
        <v>0</v>
      </c>
      <c r="H1302" s="104">
        <v>0</v>
      </c>
      <c r="I1302" s="104">
        <v>0</v>
      </c>
    </row>
    <row r="1303" spans="1:9" s="336" customFormat="1" ht="14.25">
      <c r="A1303" s="533" t="s">
        <v>669</v>
      </c>
      <c r="B1303" s="364" t="s">
        <v>196</v>
      </c>
      <c r="C1303" s="335">
        <f t="shared" si="250"/>
        <v>79</v>
      </c>
      <c r="D1303" s="335">
        <f>D1305+D1307</f>
        <v>0</v>
      </c>
      <c r="E1303" s="335">
        <f>E1304</f>
        <v>79</v>
      </c>
      <c r="F1303" s="335">
        <f t="shared" ref="F1303:I1304" si="257">F1305</f>
        <v>0</v>
      </c>
      <c r="G1303" s="335">
        <f t="shared" si="257"/>
        <v>0</v>
      </c>
      <c r="H1303" s="335">
        <f t="shared" si="257"/>
        <v>0</v>
      </c>
      <c r="I1303" s="335">
        <f t="shared" si="257"/>
        <v>0</v>
      </c>
    </row>
    <row r="1304" spans="1:9" s="162" customFormat="1">
      <c r="A1304" s="11"/>
      <c r="B1304" s="229" t="s">
        <v>197</v>
      </c>
      <c r="C1304" s="161">
        <f t="shared" si="250"/>
        <v>79</v>
      </c>
      <c r="D1304" s="161">
        <f>D1306+D1308</f>
        <v>0</v>
      </c>
      <c r="E1304" s="161">
        <f>E1306+E1308+E1310+E1312+E1314</f>
        <v>79</v>
      </c>
      <c r="F1304" s="161">
        <f t="shared" si="257"/>
        <v>0</v>
      </c>
      <c r="G1304" s="161">
        <f t="shared" si="257"/>
        <v>0</v>
      </c>
      <c r="H1304" s="161">
        <f t="shared" si="257"/>
        <v>0</v>
      </c>
      <c r="I1304" s="161">
        <f t="shared" si="257"/>
        <v>0</v>
      </c>
    </row>
    <row r="1305" spans="1:9" s="126" customFormat="1" ht="15">
      <c r="A1305" s="248" t="s">
        <v>670</v>
      </c>
      <c r="B1305" s="228" t="s">
        <v>196</v>
      </c>
      <c r="C1305" s="104">
        <f t="shared" ref="C1305:C1312" si="258">D1305+E1305+F1305+G1305+H1305+I1305</f>
        <v>24</v>
      </c>
      <c r="D1305" s="104">
        <v>0</v>
      </c>
      <c r="E1305" s="322">
        <v>24</v>
      </c>
      <c r="F1305" s="104">
        <v>0</v>
      </c>
      <c r="G1305" s="104">
        <v>0</v>
      </c>
      <c r="H1305" s="104">
        <v>0</v>
      </c>
      <c r="I1305" s="104">
        <v>0</v>
      </c>
    </row>
    <row r="1306" spans="1:9" s="126" customFormat="1">
      <c r="A1306" s="11"/>
      <c r="B1306" s="229" t="s">
        <v>197</v>
      </c>
      <c r="C1306" s="104">
        <f t="shared" si="258"/>
        <v>24</v>
      </c>
      <c r="D1306" s="104">
        <v>0</v>
      </c>
      <c r="E1306" s="322">
        <v>24</v>
      </c>
      <c r="F1306" s="104">
        <v>0</v>
      </c>
      <c r="G1306" s="104">
        <v>0</v>
      </c>
      <c r="H1306" s="104">
        <v>0</v>
      </c>
      <c r="I1306" s="104">
        <v>0</v>
      </c>
    </row>
    <row r="1307" spans="1:9" s="126" customFormat="1" ht="15">
      <c r="A1307" s="248" t="s">
        <v>671</v>
      </c>
      <c r="B1307" s="228" t="s">
        <v>196</v>
      </c>
      <c r="C1307" s="104">
        <f t="shared" si="258"/>
        <v>10</v>
      </c>
      <c r="D1307" s="104">
        <v>0</v>
      </c>
      <c r="E1307" s="322">
        <v>10</v>
      </c>
      <c r="F1307" s="104">
        <v>0</v>
      </c>
      <c r="G1307" s="104">
        <v>0</v>
      </c>
      <c r="H1307" s="104">
        <v>0</v>
      </c>
      <c r="I1307" s="104">
        <v>0</v>
      </c>
    </row>
    <row r="1308" spans="1:9" s="126" customFormat="1">
      <c r="A1308" s="11"/>
      <c r="B1308" s="229" t="s">
        <v>197</v>
      </c>
      <c r="C1308" s="104">
        <f t="shared" si="258"/>
        <v>10</v>
      </c>
      <c r="D1308" s="104">
        <v>0</v>
      </c>
      <c r="E1308" s="322">
        <v>10</v>
      </c>
      <c r="F1308" s="104">
        <v>0</v>
      </c>
      <c r="G1308" s="104">
        <v>0</v>
      </c>
      <c r="H1308" s="104">
        <v>0</v>
      </c>
      <c r="I1308" s="104">
        <v>0</v>
      </c>
    </row>
    <row r="1309" spans="1:9" s="126" customFormat="1" ht="15">
      <c r="A1309" s="248" t="s">
        <v>672</v>
      </c>
      <c r="B1309" s="228" t="s">
        <v>196</v>
      </c>
      <c r="C1309" s="104">
        <f t="shared" si="258"/>
        <v>11</v>
      </c>
      <c r="D1309" s="104">
        <v>0</v>
      </c>
      <c r="E1309" s="322">
        <v>11</v>
      </c>
      <c r="F1309" s="104">
        <v>0</v>
      </c>
      <c r="G1309" s="104">
        <v>0</v>
      </c>
      <c r="H1309" s="104">
        <v>0</v>
      </c>
      <c r="I1309" s="104">
        <v>0</v>
      </c>
    </row>
    <row r="1310" spans="1:9" s="126" customFormat="1">
      <c r="A1310" s="7"/>
      <c r="B1310" s="229" t="s">
        <v>197</v>
      </c>
      <c r="C1310" s="104">
        <f t="shared" si="258"/>
        <v>11</v>
      </c>
      <c r="D1310" s="104">
        <v>0</v>
      </c>
      <c r="E1310" s="322">
        <v>11</v>
      </c>
      <c r="F1310" s="104">
        <v>0</v>
      </c>
      <c r="G1310" s="104">
        <v>0</v>
      </c>
      <c r="H1310" s="104">
        <v>0</v>
      </c>
      <c r="I1310" s="104">
        <v>0</v>
      </c>
    </row>
    <row r="1311" spans="1:9" s="126" customFormat="1" ht="15">
      <c r="A1311" s="248" t="s">
        <v>673</v>
      </c>
      <c r="B1311" s="228" t="s">
        <v>196</v>
      </c>
      <c r="C1311" s="104">
        <f t="shared" si="258"/>
        <v>12</v>
      </c>
      <c r="D1311" s="104">
        <v>0</v>
      </c>
      <c r="E1311" s="322">
        <v>12</v>
      </c>
      <c r="F1311" s="104">
        <v>0</v>
      </c>
      <c r="G1311" s="104">
        <v>0</v>
      </c>
      <c r="H1311" s="104">
        <v>0</v>
      </c>
      <c r="I1311" s="104">
        <v>0</v>
      </c>
    </row>
    <row r="1312" spans="1:9" s="126" customFormat="1">
      <c r="A1312" s="11"/>
      <c r="B1312" s="229" t="s">
        <v>197</v>
      </c>
      <c r="C1312" s="104">
        <f t="shared" si="258"/>
        <v>12</v>
      </c>
      <c r="D1312" s="104">
        <v>0</v>
      </c>
      <c r="E1312" s="322">
        <v>12</v>
      </c>
      <c r="F1312" s="104">
        <v>0</v>
      </c>
      <c r="G1312" s="104">
        <v>0</v>
      </c>
      <c r="H1312" s="104">
        <v>0</v>
      </c>
      <c r="I1312" s="104">
        <v>0</v>
      </c>
    </row>
    <row r="1313" spans="1:9" s="126" customFormat="1" ht="15">
      <c r="A1313" s="248" t="s">
        <v>674</v>
      </c>
      <c r="B1313" s="228" t="s">
        <v>196</v>
      </c>
      <c r="C1313" s="104">
        <f t="shared" ref="C1313:C1318" si="259">D1313+E1313+F1313+G1313+H1313+I1313</f>
        <v>22</v>
      </c>
      <c r="D1313" s="104">
        <v>0</v>
      </c>
      <c r="E1313" s="322">
        <v>22</v>
      </c>
      <c r="F1313" s="104">
        <v>0</v>
      </c>
      <c r="G1313" s="104">
        <v>0</v>
      </c>
      <c r="H1313" s="104">
        <v>0</v>
      </c>
      <c r="I1313" s="104">
        <v>0</v>
      </c>
    </row>
    <row r="1314" spans="1:9" s="126" customFormat="1">
      <c r="A1314" s="11"/>
      <c r="B1314" s="229" t="s">
        <v>197</v>
      </c>
      <c r="C1314" s="104">
        <f t="shared" si="259"/>
        <v>22</v>
      </c>
      <c r="D1314" s="104">
        <v>0</v>
      </c>
      <c r="E1314" s="322">
        <v>22</v>
      </c>
      <c r="F1314" s="104">
        <v>0</v>
      </c>
      <c r="G1314" s="104">
        <v>0</v>
      </c>
      <c r="H1314" s="104">
        <v>0</v>
      </c>
      <c r="I1314" s="104">
        <v>0</v>
      </c>
    </row>
    <row r="1315" spans="1:9" s="340" customFormat="1" ht="14.25">
      <c r="A1315" s="533" t="s">
        <v>675</v>
      </c>
      <c r="B1315" s="364" t="s">
        <v>196</v>
      </c>
      <c r="C1315" s="339">
        <f t="shared" si="259"/>
        <v>35</v>
      </c>
      <c r="D1315" s="339">
        <f t="shared" ref="D1315:I1316" si="260">D1317</f>
        <v>0</v>
      </c>
      <c r="E1315" s="339">
        <f t="shared" si="260"/>
        <v>35</v>
      </c>
      <c r="F1315" s="339">
        <f t="shared" si="260"/>
        <v>0</v>
      </c>
      <c r="G1315" s="339">
        <f t="shared" si="260"/>
        <v>0</v>
      </c>
      <c r="H1315" s="339">
        <f t="shared" si="260"/>
        <v>0</v>
      </c>
      <c r="I1315" s="339">
        <f t="shared" si="260"/>
        <v>0</v>
      </c>
    </row>
    <row r="1316" spans="1:9" s="126" customFormat="1">
      <c r="A1316" s="7"/>
      <c r="B1316" s="70" t="s">
        <v>197</v>
      </c>
      <c r="C1316" s="104">
        <f t="shared" si="259"/>
        <v>35</v>
      </c>
      <c r="D1316" s="104">
        <f t="shared" si="260"/>
        <v>0</v>
      </c>
      <c r="E1316" s="104">
        <f t="shared" si="260"/>
        <v>35</v>
      </c>
      <c r="F1316" s="104">
        <f t="shared" si="260"/>
        <v>0</v>
      </c>
      <c r="G1316" s="104">
        <f t="shared" si="260"/>
        <v>0</v>
      </c>
      <c r="H1316" s="104">
        <f t="shared" si="260"/>
        <v>0</v>
      </c>
      <c r="I1316" s="104">
        <f t="shared" si="260"/>
        <v>0</v>
      </c>
    </row>
    <row r="1317" spans="1:9" s="126" customFormat="1" ht="15">
      <c r="A1317" s="248" t="s">
        <v>676</v>
      </c>
      <c r="B1317" s="71" t="s">
        <v>196</v>
      </c>
      <c r="C1317" s="104">
        <f t="shared" si="259"/>
        <v>35</v>
      </c>
      <c r="D1317" s="104">
        <v>0</v>
      </c>
      <c r="E1317" s="144">
        <v>35</v>
      </c>
      <c r="F1317" s="104">
        <v>0</v>
      </c>
      <c r="G1317" s="104">
        <v>0</v>
      </c>
      <c r="H1317" s="104">
        <v>0</v>
      </c>
      <c r="I1317" s="104">
        <v>0</v>
      </c>
    </row>
    <row r="1318" spans="1:9" s="126" customFormat="1">
      <c r="A1318" s="7"/>
      <c r="B1318" s="70" t="s">
        <v>197</v>
      </c>
      <c r="C1318" s="104">
        <f t="shared" si="259"/>
        <v>35</v>
      </c>
      <c r="D1318" s="104">
        <v>0</v>
      </c>
      <c r="E1318" s="144">
        <v>35</v>
      </c>
      <c r="F1318" s="104">
        <v>0</v>
      </c>
      <c r="G1318" s="104">
        <v>0</v>
      </c>
      <c r="H1318" s="104">
        <v>0</v>
      </c>
      <c r="I1318" s="104">
        <v>0</v>
      </c>
    </row>
    <row r="1319" spans="1:9">
      <c r="A1319" s="592" t="s">
        <v>264</v>
      </c>
      <c r="B1319" s="593"/>
      <c r="C1319" s="593"/>
      <c r="D1319" s="593"/>
      <c r="E1319" s="593"/>
      <c r="F1319" s="593"/>
      <c r="G1319" s="593"/>
      <c r="H1319" s="593"/>
      <c r="I1319" s="594"/>
    </row>
    <row r="1320" spans="1:9">
      <c r="A1320" s="34" t="s">
        <v>199</v>
      </c>
      <c r="B1320" s="228" t="s">
        <v>196</v>
      </c>
      <c r="C1320" s="58">
        <f t="shared" ref="C1320:C1333" si="261">D1320+E1320+F1320+G1320+H1320+I1320</f>
        <v>360</v>
      </c>
      <c r="D1320" s="58">
        <f t="shared" ref="D1320:I1329" si="262">D1322</f>
        <v>36</v>
      </c>
      <c r="E1320" s="58">
        <f t="shared" si="262"/>
        <v>324</v>
      </c>
      <c r="F1320" s="58">
        <f t="shared" si="262"/>
        <v>0</v>
      </c>
      <c r="G1320" s="58">
        <f t="shared" si="262"/>
        <v>0</v>
      </c>
      <c r="H1320" s="58">
        <f t="shared" si="262"/>
        <v>0</v>
      </c>
      <c r="I1320" s="58">
        <f t="shared" si="262"/>
        <v>0</v>
      </c>
    </row>
    <row r="1321" spans="1:9">
      <c r="A1321" s="24" t="s">
        <v>224</v>
      </c>
      <c r="B1321" s="229" t="s">
        <v>197</v>
      </c>
      <c r="C1321" s="58">
        <f t="shared" si="261"/>
        <v>360</v>
      </c>
      <c r="D1321" s="58">
        <f t="shared" si="262"/>
        <v>36</v>
      </c>
      <c r="E1321" s="58">
        <f t="shared" si="262"/>
        <v>324</v>
      </c>
      <c r="F1321" s="58">
        <f t="shared" si="262"/>
        <v>0</v>
      </c>
      <c r="G1321" s="58">
        <f t="shared" si="262"/>
        <v>0</v>
      </c>
      <c r="H1321" s="58">
        <f t="shared" si="262"/>
        <v>0</v>
      </c>
      <c r="I1321" s="58">
        <f t="shared" si="262"/>
        <v>0</v>
      </c>
    </row>
    <row r="1322" spans="1:9">
      <c r="A1322" s="64" t="s">
        <v>249</v>
      </c>
      <c r="B1322" s="27" t="s">
        <v>196</v>
      </c>
      <c r="C1322" s="58">
        <f t="shared" si="261"/>
        <v>360</v>
      </c>
      <c r="D1322" s="58">
        <f t="shared" si="262"/>
        <v>36</v>
      </c>
      <c r="E1322" s="58">
        <f t="shared" si="262"/>
        <v>324</v>
      </c>
      <c r="F1322" s="58">
        <f t="shared" si="262"/>
        <v>0</v>
      </c>
      <c r="G1322" s="58">
        <f t="shared" si="262"/>
        <v>0</v>
      </c>
      <c r="H1322" s="58">
        <f t="shared" si="262"/>
        <v>0</v>
      </c>
      <c r="I1322" s="58">
        <f t="shared" si="262"/>
        <v>0</v>
      </c>
    </row>
    <row r="1323" spans="1:9">
      <c r="A1323" s="24" t="s">
        <v>237</v>
      </c>
      <c r="B1323" s="29" t="s">
        <v>197</v>
      </c>
      <c r="C1323" s="58">
        <f t="shared" si="261"/>
        <v>360</v>
      </c>
      <c r="D1323" s="58">
        <f t="shared" si="262"/>
        <v>36</v>
      </c>
      <c r="E1323" s="58">
        <f t="shared" si="262"/>
        <v>324</v>
      </c>
      <c r="F1323" s="58">
        <f t="shared" si="262"/>
        <v>0</v>
      </c>
      <c r="G1323" s="58">
        <f t="shared" si="262"/>
        <v>0</v>
      </c>
      <c r="H1323" s="58">
        <f t="shared" si="262"/>
        <v>0</v>
      </c>
      <c r="I1323" s="58">
        <f t="shared" si="262"/>
        <v>0</v>
      </c>
    </row>
    <row r="1324" spans="1:9">
      <c r="A1324" s="21" t="s">
        <v>259</v>
      </c>
      <c r="B1324" s="8" t="s">
        <v>196</v>
      </c>
      <c r="C1324" s="58">
        <f t="shared" si="261"/>
        <v>360</v>
      </c>
      <c r="D1324" s="58">
        <f t="shared" si="262"/>
        <v>36</v>
      </c>
      <c r="E1324" s="58">
        <f t="shared" si="262"/>
        <v>324</v>
      </c>
      <c r="F1324" s="58">
        <f t="shared" si="262"/>
        <v>0</v>
      </c>
      <c r="G1324" s="58">
        <f t="shared" si="262"/>
        <v>0</v>
      </c>
      <c r="H1324" s="58">
        <f t="shared" si="262"/>
        <v>0</v>
      </c>
      <c r="I1324" s="58">
        <f t="shared" si="262"/>
        <v>0</v>
      </c>
    </row>
    <row r="1325" spans="1:9">
      <c r="A1325" s="18"/>
      <c r="B1325" s="229" t="s">
        <v>197</v>
      </c>
      <c r="C1325" s="58">
        <f t="shared" si="261"/>
        <v>360</v>
      </c>
      <c r="D1325" s="58">
        <f t="shared" si="262"/>
        <v>36</v>
      </c>
      <c r="E1325" s="58">
        <f t="shared" si="262"/>
        <v>324</v>
      </c>
      <c r="F1325" s="58">
        <f t="shared" si="262"/>
        <v>0</v>
      </c>
      <c r="G1325" s="58">
        <f t="shared" si="262"/>
        <v>0</v>
      </c>
      <c r="H1325" s="58">
        <f t="shared" si="262"/>
        <v>0</v>
      </c>
      <c r="I1325" s="58">
        <f t="shared" si="262"/>
        <v>0</v>
      </c>
    </row>
    <row r="1326" spans="1:9">
      <c r="A1326" s="31" t="s">
        <v>232</v>
      </c>
      <c r="B1326" s="28" t="s">
        <v>196</v>
      </c>
      <c r="C1326" s="58">
        <f t="shared" si="261"/>
        <v>360</v>
      </c>
      <c r="D1326" s="58">
        <f t="shared" ref="D1326:I1327" si="263">D1328+D1340</f>
        <v>36</v>
      </c>
      <c r="E1326" s="58">
        <f t="shared" si="263"/>
        <v>324</v>
      </c>
      <c r="F1326" s="58">
        <f t="shared" si="263"/>
        <v>0</v>
      </c>
      <c r="G1326" s="58">
        <f t="shared" si="263"/>
        <v>0</v>
      </c>
      <c r="H1326" s="58">
        <f t="shared" si="263"/>
        <v>0</v>
      </c>
      <c r="I1326" s="58">
        <f t="shared" si="263"/>
        <v>0</v>
      </c>
    </row>
    <row r="1327" spans="1:9">
      <c r="A1327" s="11"/>
      <c r="B1327" s="36" t="s">
        <v>197</v>
      </c>
      <c r="C1327" s="58">
        <f t="shared" si="261"/>
        <v>360</v>
      </c>
      <c r="D1327" s="58">
        <f t="shared" si="263"/>
        <v>36</v>
      </c>
      <c r="E1327" s="58">
        <f t="shared" si="263"/>
        <v>324</v>
      </c>
      <c r="F1327" s="58">
        <f t="shared" si="263"/>
        <v>0</v>
      </c>
      <c r="G1327" s="58">
        <f t="shared" si="263"/>
        <v>0</v>
      </c>
      <c r="H1327" s="58">
        <f t="shared" si="263"/>
        <v>0</v>
      </c>
      <c r="I1327" s="58">
        <f t="shared" si="263"/>
        <v>0</v>
      </c>
    </row>
    <row r="1328" spans="1:9" s="162" customFormat="1">
      <c r="A1328" s="183" t="s">
        <v>228</v>
      </c>
      <c r="B1328" s="160" t="s">
        <v>196</v>
      </c>
      <c r="C1328" s="161">
        <f t="shared" si="261"/>
        <v>260</v>
      </c>
      <c r="D1328" s="161">
        <f t="shared" si="262"/>
        <v>36</v>
      </c>
      <c r="E1328" s="161">
        <f t="shared" si="262"/>
        <v>224</v>
      </c>
      <c r="F1328" s="161">
        <f t="shared" si="262"/>
        <v>0</v>
      </c>
      <c r="G1328" s="161">
        <f t="shared" si="262"/>
        <v>0</v>
      </c>
      <c r="H1328" s="161">
        <f t="shared" si="262"/>
        <v>0</v>
      </c>
      <c r="I1328" s="161">
        <f t="shared" si="262"/>
        <v>0</v>
      </c>
    </row>
    <row r="1329" spans="1:9" s="162" customFormat="1">
      <c r="A1329" s="182"/>
      <c r="B1329" s="163" t="s">
        <v>197</v>
      </c>
      <c r="C1329" s="161">
        <f t="shared" si="261"/>
        <v>260</v>
      </c>
      <c r="D1329" s="161">
        <f t="shared" si="262"/>
        <v>36</v>
      </c>
      <c r="E1329" s="161">
        <f t="shared" si="262"/>
        <v>224</v>
      </c>
      <c r="F1329" s="161">
        <f t="shared" si="262"/>
        <v>0</v>
      </c>
      <c r="G1329" s="161">
        <f t="shared" si="262"/>
        <v>0</v>
      </c>
      <c r="H1329" s="161">
        <f t="shared" si="262"/>
        <v>0</v>
      </c>
      <c r="I1329" s="161">
        <f t="shared" si="262"/>
        <v>0</v>
      </c>
    </row>
    <row r="1330" spans="1:9" s="336" customFormat="1">
      <c r="A1330" s="397" t="s">
        <v>265</v>
      </c>
      <c r="B1330" s="389" t="s">
        <v>196</v>
      </c>
      <c r="C1330" s="335">
        <f t="shared" si="261"/>
        <v>260</v>
      </c>
      <c r="D1330" s="335">
        <f t="shared" ref="D1330:I1331" si="264">D1332+D1334+D1336+D1338</f>
        <v>36</v>
      </c>
      <c r="E1330" s="335">
        <f t="shared" si="264"/>
        <v>224</v>
      </c>
      <c r="F1330" s="335">
        <f t="shared" si="264"/>
        <v>0</v>
      </c>
      <c r="G1330" s="335">
        <f t="shared" si="264"/>
        <v>0</v>
      </c>
      <c r="H1330" s="335">
        <f t="shared" si="264"/>
        <v>0</v>
      </c>
      <c r="I1330" s="335">
        <f t="shared" si="264"/>
        <v>0</v>
      </c>
    </row>
    <row r="1331" spans="1:9" s="162" customFormat="1">
      <c r="A1331" s="182"/>
      <c r="B1331" s="163" t="s">
        <v>197</v>
      </c>
      <c r="C1331" s="161">
        <f>D1331+E1331+F1331+G1331+H1331+I1331</f>
        <v>260</v>
      </c>
      <c r="D1331" s="335">
        <f t="shared" si="264"/>
        <v>36</v>
      </c>
      <c r="E1331" s="335">
        <f t="shared" si="264"/>
        <v>224</v>
      </c>
      <c r="F1331" s="335">
        <f t="shared" si="264"/>
        <v>0</v>
      </c>
      <c r="G1331" s="335">
        <f t="shared" si="264"/>
        <v>0</v>
      </c>
      <c r="H1331" s="335">
        <f t="shared" si="264"/>
        <v>0</v>
      </c>
      <c r="I1331" s="335">
        <f t="shared" si="264"/>
        <v>0</v>
      </c>
    </row>
    <row r="1332" spans="1:9" s="363" customFormat="1">
      <c r="A1332" s="396" t="s">
        <v>20</v>
      </c>
      <c r="B1332" s="361" t="s">
        <v>196</v>
      </c>
      <c r="C1332" s="356">
        <f t="shared" si="261"/>
        <v>36</v>
      </c>
      <c r="D1332" s="356">
        <f>D1333</f>
        <v>36</v>
      </c>
      <c r="E1332" s="356">
        <v>0</v>
      </c>
      <c r="F1332" s="356">
        <v>0</v>
      </c>
      <c r="G1332" s="356">
        <v>0</v>
      </c>
      <c r="H1332" s="356">
        <v>0</v>
      </c>
      <c r="I1332" s="356">
        <v>0</v>
      </c>
    </row>
    <row r="1333" spans="1:9" s="89" customFormat="1">
      <c r="A1333" s="11"/>
      <c r="B1333" s="29" t="s">
        <v>197</v>
      </c>
      <c r="C1333" s="58">
        <f t="shared" si="261"/>
        <v>36</v>
      </c>
      <c r="D1333" s="58">
        <f>11+25</f>
        <v>36</v>
      </c>
      <c r="E1333" s="72">
        <v>0</v>
      </c>
      <c r="F1333" s="58">
        <v>0</v>
      </c>
      <c r="G1333" s="58">
        <v>0</v>
      </c>
      <c r="H1333" s="58">
        <v>0</v>
      </c>
      <c r="I1333" s="58">
        <v>0</v>
      </c>
    </row>
    <row r="1334" spans="1:9" s="363" customFormat="1">
      <c r="A1334" s="100" t="s">
        <v>677</v>
      </c>
      <c r="B1334" s="27" t="s">
        <v>196</v>
      </c>
      <c r="C1334" s="58">
        <f t="shared" ref="C1334:C1339" si="265">D1334+E1334+F1334+G1334+H1334+I1334</f>
        <v>150</v>
      </c>
      <c r="D1334" s="356">
        <v>0</v>
      </c>
      <c r="E1334" s="58">
        <v>150</v>
      </c>
      <c r="F1334" s="356">
        <v>0</v>
      </c>
      <c r="G1334" s="356">
        <v>0</v>
      </c>
      <c r="H1334" s="356">
        <v>0</v>
      </c>
      <c r="I1334" s="356">
        <v>0</v>
      </c>
    </row>
    <row r="1335" spans="1:9" s="89" customFormat="1">
      <c r="A1335" s="11"/>
      <c r="B1335" s="29" t="s">
        <v>197</v>
      </c>
      <c r="C1335" s="58">
        <f t="shared" si="265"/>
        <v>150</v>
      </c>
      <c r="D1335" s="58">
        <v>0</v>
      </c>
      <c r="E1335" s="58">
        <v>150</v>
      </c>
      <c r="F1335" s="58">
        <v>0</v>
      </c>
      <c r="G1335" s="58">
        <v>0</v>
      </c>
      <c r="H1335" s="58">
        <v>0</v>
      </c>
      <c r="I1335" s="58">
        <v>0</v>
      </c>
    </row>
    <row r="1336" spans="1:9" s="363" customFormat="1">
      <c r="A1336" s="100" t="s">
        <v>678</v>
      </c>
      <c r="B1336" s="27" t="s">
        <v>196</v>
      </c>
      <c r="C1336" s="58">
        <f t="shared" si="265"/>
        <v>54</v>
      </c>
      <c r="D1336" s="356">
        <v>0</v>
      </c>
      <c r="E1336" s="58">
        <v>54</v>
      </c>
      <c r="F1336" s="356">
        <v>0</v>
      </c>
      <c r="G1336" s="356">
        <v>0</v>
      </c>
      <c r="H1336" s="356">
        <v>0</v>
      </c>
      <c r="I1336" s="356">
        <v>0</v>
      </c>
    </row>
    <row r="1337" spans="1:9" s="89" customFormat="1">
      <c r="A1337" s="11"/>
      <c r="B1337" s="29" t="s">
        <v>197</v>
      </c>
      <c r="C1337" s="58">
        <f t="shared" si="265"/>
        <v>54</v>
      </c>
      <c r="D1337" s="58">
        <v>0</v>
      </c>
      <c r="E1337" s="58">
        <v>54</v>
      </c>
      <c r="F1337" s="58">
        <v>0</v>
      </c>
      <c r="G1337" s="58">
        <v>0</v>
      </c>
      <c r="H1337" s="58">
        <v>0</v>
      </c>
      <c r="I1337" s="58">
        <v>0</v>
      </c>
    </row>
    <row r="1338" spans="1:9" s="363" customFormat="1">
      <c r="A1338" s="100" t="s">
        <v>679</v>
      </c>
      <c r="B1338" s="27" t="s">
        <v>196</v>
      </c>
      <c r="C1338" s="58">
        <f t="shared" si="265"/>
        <v>20</v>
      </c>
      <c r="D1338" s="356">
        <v>0</v>
      </c>
      <c r="E1338" s="58">
        <v>20</v>
      </c>
      <c r="F1338" s="356">
        <v>0</v>
      </c>
      <c r="G1338" s="356">
        <v>0</v>
      </c>
      <c r="H1338" s="356">
        <v>0</v>
      </c>
      <c r="I1338" s="356">
        <v>0</v>
      </c>
    </row>
    <row r="1339" spans="1:9" s="89" customFormat="1">
      <c r="A1339" s="11"/>
      <c r="B1339" s="29" t="s">
        <v>197</v>
      </c>
      <c r="C1339" s="58">
        <f t="shared" si="265"/>
        <v>20</v>
      </c>
      <c r="D1339" s="58">
        <v>0</v>
      </c>
      <c r="E1339" s="58">
        <v>20</v>
      </c>
      <c r="F1339" s="58">
        <v>0</v>
      </c>
      <c r="G1339" s="58">
        <v>0</v>
      </c>
      <c r="H1339" s="58">
        <v>0</v>
      </c>
      <c r="I1339" s="58">
        <v>0</v>
      </c>
    </row>
    <row r="1340" spans="1:9" s="363" customFormat="1">
      <c r="A1340" s="187" t="s">
        <v>233</v>
      </c>
      <c r="B1340" s="27" t="s">
        <v>196</v>
      </c>
      <c r="C1340" s="58">
        <f t="shared" ref="C1340:C1345" si="266">D1340+E1340+F1340+G1340+H1340+I1340</f>
        <v>100</v>
      </c>
      <c r="D1340" s="58">
        <f t="shared" ref="D1340:I1343" si="267">D1342</f>
        <v>0</v>
      </c>
      <c r="E1340" s="58">
        <f t="shared" si="267"/>
        <v>100</v>
      </c>
      <c r="F1340" s="58">
        <f t="shared" si="267"/>
        <v>0</v>
      </c>
      <c r="G1340" s="58">
        <f t="shared" si="267"/>
        <v>0</v>
      </c>
      <c r="H1340" s="58">
        <f t="shared" si="267"/>
        <v>0</v>
      </c>
      <c r="I1340" s="58">
        <f t="shared" si="267"/>
        <v>0</v>
      </c>
    </row>
    <row r="1341" spans="1:9" s="89" customFormat="1">
      <c r="A1341" s="11"/>
      <c r="B1341" s="29" t="s">
        <v>197</v>
      </c>
      <c r="C1341" s="58">
        <f t="shared" si="266"/>
        <v>100</v>
      </c>
      <c r="D1341" s="58">
        <f t="shared" si="267"/>
        <v>0</v>
      </c>
      <c r="E1341" s="58">
        <f t="shared" si="267"/>
        <v>100</v>
      </c>
      <c r="F1341" s="58">
        <f t="shared" si="267"/>
        <v>0</v>
      </c>
      <c r="G1341" s="58">
        <f t="shared" si="267"/>
        <v>0</v>
      </c>
      <c r="H1341" s="58">
        <f t="shared" si="267"/>
        <v>0</v>
      </c>
      <c r="I1341" s="58">
        <f t="shared" si="267"/>
        <v>0</v>
      </c>
    </row>
    <row r="1342" spans="1:9" s="363" customFormat="1">
      <c r="A1342" s="515" t="s">
        <v>680</v>
      </c>
      <c r="B1342" s="535" t="s">
        <v>196</v>
      </c>
      <c r="C1342" s="58">
        <f t="shared" si="266"/>
        <v>100</v>
      </c>
      <c r="D1342" s="58">
        <f t="shared" si="267"/>
        <v>0</v>
      </c>
      <c r="E1342" s="58">
        <f t="shared" si="267"/>
        <v>100</v>
      </c>
      <c r="F1342" s="58">
        <f t="shared" si="267"/>
        <v>0</v>
      </c>
      <c r="G1342" s="58">
        <f t="shared" si="267"/>
        <v>0</v>
      </c>
      <c r="H1342" s="58">
        <f t="shared" si="267"/>
        <v>0</v>
      </c>
      <c r="I1342" s="58">
        <f t="shared" si="267"/>
        <v>0</v>
      </c>
    </row>
    <row r="1343" spans="1:9" s="89" customFormat="1">
      <c r="A1343" s="536"/>
      <c r="B1343" s="537" t="s">
        <v>197</v>
      </c>
      <c r="C1343" s="58">
        <f t="shared" si="266"/>
        <v>100</v>
      </c>
      <c r="D1343" s="58">
        <f t="shared" si="267"/>
        <v>0</v>
      </c>
      <c r="E1343" s="58">
        <f t="shared" si="267"/>
        <v>100</v>
      </c>
      <c r="F1343" s="58">
        <f t="shared" si="267"/>
        <v>0</v>
      </c>
      <c r="G1343" s="58">
        <f t="shared" si="267"/>
        <v>0</v>
      </c>
      <c r="H1343" s="58">
        <f t="shared" si="267"/>
        <v>0</v>
      </c>
      <c r="I1343" s="58">
        <f t="shared" si="267"/>
        <v>0</v>
      </c>
    </row>
    <row r="1344" spans="1:9" s="363" customFormat="1">
      <c r="A1344" s="100" t="s">
        <v>681</v>
      </c>
      <c r="B1344" s="27" t="s">
        <v>196</v>
      </c>
      <c r="C1344" s="58">
        <f t="shared" si="266"/>
        <v>100</v>
      </c>
      <c r="D1344" s="356">
        <v>0</v>
      </c>
      <c r="E1344" s="58">
        <v>100</v>
      </c>
      <c r="F1344" s="356">
        <v>0</v>
      </c>
      <c r="G1344" s="356">
        <v>0</v>
      </c>
      <c r="H1344" s="356">
        <v>0</v>
      </c>
      <c r="I1344" s="356">
        <v>0</v>
      </c>
    </row>
    <row r="1345" spans="1:9" s="89" customFormat="1">
      <c r="A1345" s="11"/>
      <c r="B1345" s="29" t="s">
        <v>197</v>
      </c>
      <c r="C1345" s="58">
        <f t="shared" si="266"/>
        <v>100</v>
      </c>
      <c r="D1345" s="58">
        <v>0</v>
      </c>
      <c r="E1345" s="58">
        <v>100</v>
      </c>
      <c r="F1345" s="58">
        <v>0</v>
      </c>
      <c r="G1345" s="58">
        <v>0</v>
      </c>
      <c r="H1345" s="58">
        <v>0</v>
      </c>
      <c r="I1345" s="58">
        <v>0</v>
      </c>
    </row>
    <row r="1346" spans="1:9">
      <c r="A1346" s="592" t="s">
        <v>269</v>
      </c>
      <c r="B1346" s="593"/>
      <c r="C1346" s="593"/>
      <c r="D1346" s="593"/>
      <c r="E1346" s="593"/>
      <c r="F1346" s="593"/>
      <c r="G1346" s="593"/>
      <c r="H1346" s="593"/>
      <c r="I1346" s="594"/>
    </row>
    <row r="1347" spans="1:9">
      <c r="A1347" s="34" t="s">
        <v>199</v>
      </c>
      <c r="B1347" s="228" t="s">
        <v>196</v>
      </c>
      <c r="C1347" s="58">
        <f t="shared" ref="C1347:C1356" si="268">D1347+E1347+F1347+G1347+H1347+I1347</f>
        <v>6972.7000000000007</v>
      </c>
      <c r="D1347" s="72">
        <f>D1349</f>
        <v>2655.7000000000003</v>
      </c>
      <c r="E1347" s="72">
        <f>E1349</f>
        <v>4317</v>
      </c>
      <c r="F1347" s="72">
        <f t="shared" ref="F1347:I1348" si="269">F1349</f>
        <v>0</v>
      </c>
      <c r="G1347" s="72">
        <f t="shared" si="269"/>
        <v>0</v>
      </c>
      <c r="H1347" s="72">
        <f t="shared" si="269"/>
        <v>0</v>
      </c>
      <c r="I1347" s="72">
        <f t="shared" si="269"/>
        <v>0</v>
      </c>
    </row>
    <row r="1348" spans="1:9">
      <c r="A1348" s="24" t="s">
        <v>224</v>
      </c>
      <c r="B1348" s="229" t="s">
        <v>197</v>
      </c>
      <c r="C1348" s="58">
        <f t="shared" si="268"/>
        <v>6972.7000000000007</v>
      </c>
      <c r="D1348" s="72">
        <f>D1350</f>
        <v>2655.7000000000003</v>
      </c>
      <c r="E1348" s="72">
        <f>E1350</f>
        <v>4317</v>
      </c>
      <c r="F1348" s="72">
        <f t="shared" si="269"/>
        <v>0</v>
      </c>
      <c r="G1348" s="72">
        <f t="shared" si="269"/>
        <v>0</v>
      </c>
      <c r="H1348" s="72">
        <f t="shared" si="269"/>
        <v>0</v>
      </c>
      <c r="I1348" s="72">
        <f t="shared" si="269"/>
        <v>0</v>
      </c>
    </row>
    <row r="1349" spans="1:9">
      <c r="A1349" s="64" t="s">
        <v>249</v>
      </c>
      <c r="B1349" s="27" t="s">
        <v>196</v>
      </c>
      <c r="C1349" s="58">
        <f t="shared" si="268"/>
        <v>6972.7000000000007</v>
      </c>
      <c r="D1349" s="58">
        <f t="shared" ref="D1349:I1352" si="270">D1351</f>
        <v>2655.7000000000003</v>
      </c>
      <c r="E1349" s="58">
        <f t="shared" si="270"/>
        <v>4317</v>
      </c>
      <c r="F1349" s="58">
        <f t="shared" si="270"/>
        <v>0</v>
      </c>
      <c r="G1349" s="58">
        <f t="shared" si="270"/>
        <v>0</v>
      </c>
      <c r="H1349" s="58">
        <f t="shared" si="270"/>
        <v>0</v>
      </c>
      <c r="I1349" s="58">
        <f t="shared" si="270"/>
        <v>0</v>
      </c>
    </row>
    <row r="1350" spans="1:9">
      <c r="A1350" s="24" t="s">
        <v>237</v>
      </c>
      <c r="B1350" s="29" t="s">
        <v>197</v>
      </c>
      <c r="C1350" s="58">
        <f t="shared" si="268"/>
        <v>6972.7000000000007</v>
      </c>
      <c r="D1350" s="58">
        <f t="shared" si="270"/>
        <v>2655.7000000000003</v>
      </c>
      <c r="E1350" s="58">
        <f t="shared" si="270"/>
        <v>4317</v>
      </c>
      <c r="F1350" s="58">
        <f t="shared" si="270"/>
        <v>0</v>
      </c>
      <c r="G1350" s="58">
        <f t="shared" si="270"/>
        <v>0</v>
      </c>
      <c r="H1350" s="58">
        <f t="shared" si="270"/>
        <v>0</v>
      </c>
      <c r="I1350" s="58">
        <f t="shared" si="270"/>
        <v>0</v>
      </c>
    </row>
    <row r="1351" spans="1:9">
      <c r="A1351" s="21" t="s">
        <v>259</v>
      </c>
      <c r="B1351" s="8" t="s">
        <v>196</v>
      </c>
      <c r="C1351" s="58">
        <f t="shared" si="268"/>
        <v>6972.7000000000007</v>
      </c>
      <c r="D1351" s="58">
        <f t="shared" si="270"/>
        <v>2655.7000000000003</v>
      </c>
      <c r="E1351" s="58">
        <f t="shared" si="270"/>
        <v>4317</v>
      </c>
      <c r="F1351" s="58">
        <f t="shared" si="270"/>
        <v>0</v>
      </c>
      <c r="G1351" s="58">
        <f t="shared" si="270"/>
        <v>0</v>
      </c>
      <c r="H1351" s="58">
        <f t="shared" si="270"/>
        <v>0</v>
      </c>
      <c r="I1351" s="58">
        <f t="shared" si="270"/>
        <v>0</v>
      </c>
    </row>
    <row r="1352" spans="1:9">
      <c r="A1352" s="18"/>
      <c r="B1352" s="229" t="s">
        <v>197</v>
      </c>
      <c r="C1352" s="58">
        <f t="shared" si="268"/>
        <v>6972.7000000000007</v>
      </c>
      <c r="D1352" s="58">
        <f t="shared" si="270"/>
        <v>2655.7000000000003</v>
      </c>
      <c r="E1352" s="58">
        <f t="shared" si="270"/>
        <v>4317</v>
      </c>
      <c r="F1352" s="58">
        <f t="shared" si="270"/>
        <v>0</v>
      </c>
      <c r="G1352" s="58">
        <f t="shared" si="270"/>
        <v>0</v>
      </c>
      <c r="H1352" s="58">
        <f t="shared" si="270"/>
        <v>0</v>
      </c>
      <c r="I1352" s="58">
        <f t="shared" si="270"/>
        <v>0</v>
      </c>
    </row>
    <row r="1353" spans="1:9">
      <c r="A1353" s="31" t="s">
        <v>232</v>
      </c>
      <c r="B1353" s="28" t="s">
        <v>196</v>
      </c>
      <c r="C1353" s="58">
        <f t="shared" si="268"/>
        <v>6972.7000000000007</v>
      </c>
      <c r="D1353" s="58">
        <f t="shared" ref="D1353:I1354" si="271">D1355</f>
        <v>2655.7000000000003</v>
      </c>
      <c r="E1353" s="58">
        <f t="shared" si="271"/>
        <v>4317</v>
      </c>
      <c r="F1353" s="58">
        <f t="shared" si="271"/>
        <v>0</v>
      </c>
      <c r="G1353" s="58">
        <f t="shared" si="271"/>
        <v>0</v>
      </c>
      <c r="H1353" s="58">
        <f t="shared" si="271"/>
        <v>0</v>
      </c>
      <c r="I1353" s="58">
        <f t="shared" si="271"/>
        <v>0</v>
      </c>
    </row>
    <row r="1354" spans="1:9">
      <c r="A1354" s="11"/>
      <c r="B1354" s="36" t="s">
        <v>197</v>
      </c>
      <c r="C1354" s="58">
        <f t="shared" si="268"/>
        <v>6972.7000000000007</v>
      </c>
      <c r="D1354" s="58">
        <f t="shared" si="271"/>
        <v>2655.7000000000003</v>
      </c>
      <c r="E1354" s="58">
        <f t="shared" si="271"/>
        <v>4317</v>
      </c>
      <c r="F1354" s="58">
        <f t="shared" si="271"/>
        <v>0</v>
      </c>
      <c r="G1354" s="58">
        <f t="shared" si="271"/>
        <v>0</v>
      </c>
      <c r="H1354" s="58">
        <f t="shared" si="271"/>
        <v>0</v>
      </c>
      <c r="I1354" s="58">
        <f t="shared" si="271"/>
        <v>0</v>
      </c>
    </row>
    <row r="1355" spans="1:9" s="117" customFormat="1">
      <c r="A1355" s="187" t="s">
        <v>228</v>
      </c>
      <c r="B1355" s="165" t="s">
        <v>196</v>
      </c>
      <c r="C1355" s="166">
        <f t="shared" si="268"/>
        <v>6972.7000000000007</v>
      </c>
      <c r="D1355" s="166">
        <f t="shared" ref="D1355:I1356" si="272">D1357+D1359+D1361+D1363+D1365+D1367+D1369+D1371+D1373+D1375+D1377+D1379+D1381</f>
        <v>2655.7000000000003</v>
      </c>
      <c r="E1355" s="166">
        <f t="shared" si="272"/>
        <v>4317</v>
      </c>
      <c r="F1355" s="166">
        <f t="shared" si="272"/>
        <v>0</v>
      </c>
      <c r="G1355" s="166">
        <f t="shared" si="272"/>
        <v>0</v>
      </c>
      <c r="H1355" s="166">
        <f t="shared" si="272"/>
        <v>0</v>
      </c>
      <c r="I1355" s="166">
        <f t="shared" si="272"/>
        <v>0</v>
      </c>
    </row>
    <row r="1356" spans="1:9" s="117" customFormat="1">
      <c r="A1356" s="167"/>
      <c r="B1356" s="168" t="s">
        <v>197</v>
      </c>
      <c r="C1356" s="166">
        <f t="shared" si="268"/>
        <v>6972.7000000000007</v>
      </c>
      <c r="D1356" s="166">
        <f t="shared" si="272"/>
        <v>2655.7000000000003</v>
      </c>
      <c r="E1356" s="166">
        <f t="shared" si="272"/>
        <v>4317</v>
      </c>
      <c r="F1356" s="166">
        <f t="shared" si="272"/>
        <v>0</v>
      </c>
      <c r="G1356" s="166">
        <f t="shared" si="272"/>
        <v>0</v>
      </c>
      <c r="H1356" s="166">
        <f t="shared" si="272"/>
        <v>0</v>
      </c>
      <c r="I1356" s="166">
        <f t="shared" si="272"/>
        <v>0</v>
      </c>
    </row>
    <row r="1357" spans="1:9" s="355" customFormat="1">
      <c r="A1357" s="401" t="s">
        <v>156</v>
      </c>
      <c r="B1357" s="399" t="s">
        <v>196</v>
      </c>
      <c r="C1357" s="353">
        <f t="shared" ref="C1357:C1375" si="273">D1357+E1357+F1357+G1357+H1357+I1357</f>
        <v>66.17</v>
      </c>
      <c r="D1357" s="353">
        <v>66.17</v>
      </c>
      <c r="E1357" s="356">
        <v>0</v>
      </c>
      <c r="F1357" s="353">
        <v>0</v>
      </c>
      <c r="G1357" s="353">
        <v>0</v>
      </c>
      <c r="H1357" s="353">
        <v>0</v>
      </c>
      <c r="I1357" s="353">
        <v>0</v>
      </c>
    </row>
    <row r="1358" spans="1:9" s="126" customFormat="1">
      <c r="A1358" s="129"/>
      <c r="B1358" s="134" t="s">
        <v>197</v>
      </c>
      <c r="C1358" s="104">
        <f t="shared" si="273"/>
        <v>66.17</v>
      </c>
      <c r="D1358" s="353">
        <v>66.17</v>
      </c>
      <c r="E1358" s="356">
        <v>0</v>
      </c>
      <c r="F1358" s="104">
        <v>0</v>
      </c>
      <c r="G1358" s="104">
        <v>0</v>
      </c>
      <c r="H1358" s="104">
        <v>0</v>
      </c>
      <c r="I1358" s="104">
        <v>0</v>
      </c>
    </row>
    <row r="1359" spans="1:9" s="355" customFormat="1">
      <c r="A1359" s="401" t="s">
        <v>157</v>
      </c>
      <c r="B1359" s="399" t="s">
        <v>196</v>
      </c>
      <c r="C1359" s="353">
        <f t="shared" si="273"/>
        <v>1060</v>
      </c>
      <c r="D1359" s="353">
        <v>1060</v>
      </c>
      <c r="E1359" s="356">
        <v>0</v>
      </c>
      <c r="F1359" s="353">
        <v>0</v>
      </c>
      <c r="G1359" s="353">
        <v>0</v>
      </c>
      <c r="H1359" s="353">
        <v>0</v>
      </c>
      <c r="I1359" s="353">
        <v>0</v>
      </c>
    </row>
    <row r="1360" spans="1:9" s="126" customFormat="1">
      <c r="A1360" s="129"/>
      <c r="B1360" s="134" t="s">
        <v>197</v>
      </c>
      <c r="C1360" s="104">
        <f t="shared" si="273"/>
        <v>1060</v>
      </c>
      <c r="D1360" s="104">
        <v>1060</v>
      </c>
      <c r="E1360" s="87">
        <v>0</v>
      </c>
      <c r="F1360" s="104">
        <v>0</v>
      </c>
      <c r="G1360" s="104">
        <v>0</v>
      </c>
      <c r="H1360" s="104">
        <v>0</v>
      </c>
      <c r="I1360" s="104">
        <v>0</v>
      </c>
    </row>
    <row r="1361" spans="1:9" s="355" customFormat="1">
      <c r="A1361" s="401" t="s">
        <v>158</v>
      </c>
      <c r="B1361" s="399" t="s">
        <v>196</v>
      </c>
      <c r="C1361" s="353">
        <f t="shared" si="273"/>
        <v>598</v>
      </c>
      <c r="D1361" s="353">
        <v>598</v>
      </c>
      <c r="E1361" s="356">
        <v>0</v>
      </c>
      <c r="F1361" s="353">
        <v>0</v>
      </c>
      <c r="G1361" s="353">
        <v>0</v>
      </c>
      <c r="H1361" s="353">
        <v>0</v>
      </c>
      <c r="I1361" s="353">
        <v>0</v>
      </c>
    </row>
    <row r="1362" spans="1:9" s="126" customFormat="1">
      <c r="A1362" s="129"/>
      <c r="B1362" s="134" t="s">
        <v>197</v>
      </c>
      <c r="C1362" s="104">
        <f t="shared" si="273"/>
        <v>598</v>
      </c>
      <c r="D1362" s="353">
        <v>598</v>
      </c>
      <c r="E1362" s="356">
        <v>0</v>
      </c>
      <c r="F1362" s="104">
        <v>0</v>
      </c>
      <c r="G1362" s="104">
        <v>0</v>
      </c>
      <c r="H1362" s="104">
        <v>0</v>
      </c>
      <c r="I1362" s="104">
        <v>0</v>
      </c>
    </row>
    <row r="1363" spans="1:9" s="355" customFormat="1">
      <c r="A1363" s="401" t="s">
        <v>159</v>
      </c>
      <c r="B1363" s="399" t="s">
        <v>196</v>
      </c>
      <c r="C1363" s="353">
        <f t="shared" si="273"/>
        <v>105</v>
      </c>
      <c r="D1363" s="353">
        <v>105</v>
      </c>
      <c r="E1363" s="356">
        <v>0</v>
      </c>
      <c r="F1363" s="353">
        <v>0</v>
      </c>
      <c r="G1363" s="353">
        <v>0</v>
      </c>
      <c r="H1363" s="353">
        <v>0</v>
      </c>
      <c r="I1363" s="353">
        <v>0</v>
      </c>
    </row>
    <row r="1364" spans="1:9" s="126" customFormat="1">
      <c r="A1364" s="129"/>
      <c r="B1364" s="134" t="s">
        <v>197</v>
      </c>
      <c r="C1364" s="104">
        <f t="shared" si="273"/>
        <v>105</v>
      </c>
      <c r="D1364" s="104">
        <v>105</v>
      </c>
      <c r="E1364" s="87">
        <v>0</v>
      </c>
      <c r="F1364" s="104">
        <v>0</v>
      </c>
      <c r="G1364" s="104">
        <v>0</v>
      </c>
      <c r="H1364" s="104">
        <v>0</v>
      </c>
      <c r="I1364" s="104">
        <v>0</v>
      </c>
    </row>
    <row r="1365" spans="1:9" s="355" customFormat="1">
      <c r="A1365" s="401" t="s">
        <v>160</v>
      </c>
      <c r="B1365" s="399" t="s">
        <v>196</v>
      </c>
      <c r="C1365" s="353">
        <f t="shared" si="273"/>
        <v>35.4</v>
      </c>
      <c r="D1365" s="353">
        <v>35.4</v>
      </c>
      <c r="E1365" s="356">
        <v>0</v>
      </c>
      <c r="F1365" s="353">
        <v>0</v>
      </c>
      <c r="G1365" s="353">
        <v>0</v>
      </c>
      <c r="H1365" s="353">
        <v>0</v>
      </c>
      <c r="I1365" s="353">
        <v>0</v>
      </c>
    </row>
    <row r="1366" spans="1:9" s="126" customFormat="1">
      <c r="A1366" s="129"/>
      <c r="B1366" s="134" t="s">
        <v>197</v>
      </c>
      <c r="C1366" s="104">
        <f t="shared" si="273"/>
        <v>35.4</v>
      </c>
      <c r="D1366" s="353">
        <v>35.4</v>
      </c>
      <c r="E1366" s="356">
        <v>0</v>
      </c>
      <c r="F1366" s="104">
        <v>0</v>
      </c>
      <c r="G1366" s="104">
        <v>0</v>
      </c>
      <c r="H1366" s="104">
        <v>0</v>
      </c>
      <c r="I1366" s="104">
        <v>0</v>
      </c>
    </row>
    <row r="1367" spans="1:9" s="355" customFormat="1" ht="25.5">
      <c r="A1367" s="369" t="s">
        <v>386</v>
      </c>
      <c r="B1367" s="399" t="s">
        <v>196</v>
      </c>
      <c r="C1367" s="353">
        <f t="shared" si="273"/>
        <v>627.13</v>
      </c>
      <c r="D1367" s="353">
        <v>627.13</v>
      </c>
      <c r="E1367" s="356">
        <v>0</v>
      </c>
      <c r="F1367" s="353">
        <v>0</v>
      </c>
      <c r="G1367" s="353">
        <v>0</v>
      </c>
      <c r="H1367" s="353">
        <v>0</v>
      </c>
      <c r="I1367" s="353">
        <v>0</v>
      </c>
    </row>
    <row r="1368" spans="1:9" s="126" customFormat="1">
      <c r="A1368" s="129"/>
      <c r="B1368" s="134" t="s">
        <v>197</v>
      </c>
      <c r="C1368" s="104">
        <f t="shared" si="273"/>
        <v>627.13</v>
      </c>
      <c r="D1368" s="353">
        <v>627.13</v>
      </c>
      <c r="E1368" s="356">
        <v>0</v>
      </c>
      <c r="F1368" s="104">
        <v>0</v>
      </c>
      <c r="G1368" s="104">
        <v>0</v>
      </c>
      <c r="H1368" s="104">
        <v>0</v>
      </c>
      <c r="I1368" s="104">
        <v>0</v>
      </c>
    </row>
    <row r="1369" spans="1:9" s="355" customFormat="1">
      <c r="A1369" s="401" t="s">
        <v>405</v>
      </c>
      <c r="B1369" s="399" t="s">
        <v>196</v>
      </c>
      <c r="C1369" s="353">
        <f t="shared" si="273"/>
        <v>117</v>
      </c>
      <c r="D1369" s="353">
        <v>117</v>
      </c>
      <c r="E1369" s="356">
        <v>0</v>
      </c>
      <c r="F1369" s="353">
        <v>0</v>
      </c>
      <c r="G1369" s="353">
        <v>0</v>
      </c>
      <c r="H1369" s="353">
        <v>0</v>
      </c>
      <c r="I1369" s="353">
        <v>0</v>
      </c>
    </row>
    <row r="1370" spans="1:9" s="126" customFormat="1">
      <c r="A1370" s="129"/>
      <c r="B1370" s="134" t="s">
        <v>197</v>
      </c>
      <c r="C1370" s="104">
        <f t="shared" si="273"/>
        <v>117</v>
      </c>
      <c r="D1370" s="104">
        <v>117</v>
      </c>
      <c r="E1370" s="87">
        <v>0</v>
      </c>
      <c r="F1370" s="104">
        <v>0</v>
      </c>
      <c r="G1370" s="104">
        <v>0</v>
      </c>
      <c r="H1370" s="104">
        <v>0</v>
      </c>
      <c r="I1370" s="104">
        <v>0</v>
      </c>
    </row>
    <row r="1371" spans="1:9" s="355" customFormat="1">
      <c r="A1371" s="385" t="s">
        <v>155</v>
      </c>
      <c r="B1371" s="399" t="s">
        <v>196</v>
      </c>
      <c r="C1371" s="353">
        <f t="shared" si="273"/>
        <v>47</v>
      </c>
      <c r="D1371" s="353">
        <v>47</v>
      </c>
      <c r="E1371" s="356">
        <v>0</v>
      </c>
      <c r="F1371" s="353">
        <v>0</v>
      </c>
      <c r="G1371" s="353">
        <v>0</v>
      </c>
      <c r="H1371" s="353">
        <v>0</v>
      </c>
      <c r="I1371" s="353">
        <v>0</v>
      </c>
    </row>
    <row r="1372" spans="1:9" s="126" customFormat="1">
      <c r="A1372" s="129"/>
      <c r="B1372" s="134" t="s">
        <v>197</v>
      </c>
      <c r="C1372" s="104">
        <f t="shared" si="273"/>
        <v>47</v>
      </c>
      <c r="D1372" s="353">
        <v>47</v>
      </c>
      <c r="E1372" s="87">
        <v>0</v>
      </c>
      <c r="F1372" s="104">
        <v>0</v>
      </c>
      <c r="G1372" s="104">
        <v>0</v>
      </c>
      <c r="H1372" s="104">
        <v>0</v>
      </c>
      <c r="I1372" s="104">
        <v>0</v>
      </c>
    </row>
    <row r="1373" spans="1:9" s="126" customFormat="1">
      <c r="A1373" s="217" t="s">
        <v>455</v>
      </c>
      <c r="B1373" s="131" t="s">
        <v>196</v>
      </c>
      <c r="C1373" s="104">
        <f t="shared" si="273"/>
        <v>79</v>
      </c>
      <c r="D1373" s="104">
        <v>0</v>
      </c>
      <c r="E1373" s="87">
        <v>79</v>
      </c>
      <c r="F1373" s="104">
        <v>0</v>
      </c>
      <c r="G1373" s="104">
        <v>0</v>
      </c>
      <c r="H1373" s="104">
        <v>0</v>
      </c>
      <c r="I1373" s="104">
        <v>0</v>
      </c>
    </row>
    <row r="1374" spans="1:9" s="126" customFormat="1">
      <c r="A1374" s="129"/>
      <c r="B1374" s="134" t="s">
        <v>197</v>
      </c>
      <c r="C1374" s="104">
        <f t="shared" si="273"/>
        <v>79</v>
      </c>
      <c r="D1374" s="104">
        <v>0</v>
      </c>
      <c r="E1374" s="87">
        <v>79</v>
      </c>
      <c r="F1374" s="104">
        <v>0</v>
      </c>
      <c r="G1374" s="104">
        <v>0</v>
      </c>
      <c r="H1374" s="104">
        <v>0</v>
      </c>
      <c r="I1374" s="104">
        <v>0</v>
      </c>
    </row>
    <row r="1375" spans="1:9" s="128" customFormat="1">
      <c r="A1375" s="494" t="s">
        <v>682</v>
      </c>
      <c r="B1375" s="538" t="s">
        <v>196</v>
      </c>
      <c r="C1375" s="99">
        <f t="shared" si="273"/>
        <v>1519</v>
      </c>
      <c r="D1375" s="99">
        <v>0</v>
      </c>
      <c r="E1375" s="87">
        <v>1519</v>
      </c>
      <c r="F1375" s="99">
        <v>0</v>
      </c>
      <c r="G1375" s="99">
        <v>0</v>
      </c>
      <c r="H1375" s="99">
        <v>0</v>
      </c>
      <c r="I1375" s="99">
        <v>0</v>
      </c>
    </row>
    <row r="1376" spans="1:9" s="128" customFormat="1">
      <c r="A1376" s="461"/>
      <c r="B1376" s="506" t="s">
        <v>197</v>
      </c>
      <c r="C1376" s="104">
        <f t="shared" ref="C1376:C1382" si="274">D1376+E1376+F1376+G1376+H1376+I1376</f>
        <v>1519</v>
      </c>
      <c r="D1376" s="99">
        <v>0</v>
      </c>
      <c r="E1376" s="87">
        <v>1519</v>
      </c>
      <c r="F1376" s="99">
        <v>0</v>
      </c>
      <c r="G1376" s="99">
        <v>0</v>
      </c>
      <c r="H1376" s="99">
        <v>0</v>
      </c>
      <c r="I1376" s="99">
        <v>0</v>
      </c>
    </row>
    <row r="1377" spans="1:9" s="126" customFormat="1">
      <c r="A1377" s="519" t="s">
        <v>683</v>
      </c>
      <c r="B1377" s="538" t="s">
        <v>196</v>
      </c>
      <c r="C1377" s="104">
        <f t="shared" si="274"/>
        <v>1165</v>
      </c>
      <c r="D1377" s="104">
        <v>0</v>
      </c>
      <c r="E1377" s="87">
        <v>1165</v>
      </c>
      <c r="F1377" s="104">
        <v>0</v>
      </c>
      <c r="G1377" s="104">
        <v>0</v>
      </c>
      <c r="H1377" s="104">
        <v>0</v>
      </c>
      <c r="I1377" s="104">
        <v>0</v>
      </c>
    </row>
    <row r="1378" spans="1:9" s="126" customFormat="1">
      <c r="A1378" s="461"/>
      <c r="B1378" s="506" t="s">
        <v>197</v>
      </c>
      <c r="C1378" s="104">
        <f t="shared" si="274"/>
        <v>1165</v>
      </c>
      <c r="D1378" s="104">
        <v>0</v>
      </c>
      <c r="E1378" s="87">
        <v>1165</v>
      </c>
      <c r="F1378" s="104">
        <v>0</v>
      </c>
      <c r="G1378" s="104">
        <v>0</v>
      </c>
      <c r="H1378" s="104">
        <v>0</v>
      </c>
      <c r="I1378" s="104">
        <v>0</v>
      </c>
    </row>
    <row r="1379" spans="1:9" s="128" customFormat="1">
      <c r="A1379" s="494" t="s">
        <v>684</v>
      </c>
      <c r="B1379" s="538" t="s">
        <v>196</v>
      </c>
      <c r="C1379" s="104">
        <f t="shared" si="274"/>
        <v>1525</v>
      </c>
      <c r="D1379" s="99">
        <v>0</v>
      </c>
      <c r="E1379" s="87">
        <v>1525</v>
      </c>
      <c r="F1379" s="99">
        <v>0</v>
      </c>
      <c r="G1379" s="99">
        <v>0</v>
      </c>
      <c r="H1379" s="99">
        <v>0</v>
      </c>
      <c r="I1379" s="99">
        <v>0</v>
      </c>
    </row>
    <row r="1380" spans="1:9" s="128" customFormat="1">
      <c r="A1380" s="461"/>
      <c r="B1380" s="506" t="s">
        <v>197</v>
      </c>
      <c r="C1380" s="104">
        <f t="shared" si="274"/>
        <v>1525</v>
      </c>
      <c r="D1380" s="99">
        <v>0</v>
      </c>
      <c r="E1380" s="87">
        <v>1525</v>
      </c>
      <c r="F1380" s="99">
        <v>0</v>
      </c>
      <c r="G1380" s="99">
        <v>0</v>
      </c>
      <c r="H1380" s="99">
        <v>0</v>
      </c>
      <c r="I1380" s="99">
        <v>0</v>
      </c>
    </row>
    <row r="1381" spans="1:9" s="126" customFormat="1">
      <c r="A1381" s="519" t="s">
        <v>685</v>
      </c>
      <c r="B1381" s="538" t="s">
        <v>196</v>
      </c>
      <c r="C1381" s="104">
        <f t="shared" si="274"/>
        <v>29</v>
      </c>
      <c r="D1381" s="104">
        <v>0</v>
      </c>
      <c r="E1381" s="104">
        <v>29</v>
      </c>
      <c r="F1381" s="104">
        <v>0</v>
      </c>
      <c r="G1381" s="104">
        <v>0</v>
      </c>
      <c r="H1381" s="104">
        <v>0</v>
      </c>
      <c r="I1381" s="104">
        <v>0</v>
      </c>
    </row>
    <row r="1382" spans="1:9" s="126" customFormat="1">
      <c r="A1382" s="461"/>
      <c r="B1382" s="506" t="s">
        <v>197</v>
      </c>
      <c r="C1382" s="104">
        <f t="shared" si="274"/>
        <v>29</v>
      </c>
      <c r="D1382" s="104">
        <v>0</v>
      </c>
      <c r="E1382" s="104">
        <v>29</v>
      </c>
      <c r="F1382" s="104">
        <v>0</v>
      </c>
      <c r="G1382" s="104">
        <v>0</v>
      </c>
      <c r="H1382" s="104">
        <v>0</v>
      </c>
      <c r="I1382" s="104">
        <v>0</v>
      </c>
    </row>
    <row r="1383" spans="1:9">
      <c r="A1383" s="627" t="s">
        <v>214</v>
      </c>
      <c r="B1383" s="628"/>
      <c r="C1383" s="628"/>
      <c r="D1383" s="628"/>
      <c r="E1383" s="628"/>
      <c r="F1383" s="628"/>
      <c r="G1383" s="628"/>
      <c r="H1383" s="628"/>
      <c r="I1383" s="629"/>
    </row>
    <row r="1384" spans="1:9">
      <c r="A1384" s="585" t="s">
        <v>199</v>
      </c>
      <c r="B1384" s="586"/>
      <c r="C1384" s="586"/>
      <c r="D1384" s="586"/>
      <c r="E1384" s="586"/>
      <c r="F1384" s="586"/>
      <c r="G1384" s="586"/>
      <c r="H1384" s="586"/>
      <c r="I1384" s="587"/>
    </row>
    <row r="1385" spans="1:9">
      <c r="A1385" s="7" t="s">
        <v>206</v>
      </c>
      <c r="B1385" s="8" t="s">
        <v>196</v>
      </c>
      <c r="C1385" s="58">
        <f t="shared" ref="C1385:C1402" si="275">D1385+E1385+F1385+G1385+H1385+I1385</f>
        <v>9914.505000000001</v>
      </c>
      <c r="D1385" s="58">
        <f t="shared" ref="D1385:I1386" si="276">D1387+D1395</f>
        <v>3339.02</v>
      </c>
      <c r="E1385" s="58">
        <f t="shared" si="276"/>
        <v>3746.5</v>
      </c>
      <c r="F1385" s="58">
        <f t="shared" si="276"/>
        <v>714</v>
      </c>
      <c r="G1385" s="58">
        <f t="shared" si="276"/>
        <v>0</v>
      </c>
      <c r="H1385" s="58">
        <f t="shared" si="276"/>
        <v>0</v>
      </c>
      <c r="I1385" s="58">
        <f t="shared" si="276"/>
        <v>2114.9850000000001</v>
      </c>
    </row>
    <row r="1386" spans="1:9" ht="13.5" thickBot="1">
      <c r="A1386" s="9"/>
      <c r="B1386" s="10" t="s">
        <v>197</v>
      </c>
      <c r="C1386" s="58">
        <f t="shared" si="275"/>
        <v>9914.505000000001</v>
      </c>
      <c r="D1386" s="58">
        <f t="shared" si="276"/>
        <v>3339.02</v>
      </c>
      <c r="E1386" s="72">
        <f>E1388+E1396</f>
        <v>3746.5</v>
      </c>
      <c r="F1386" s="58">
        <f t="shared" si="276"/>
        <v>714</v>
      </c>
      <c r="G1386" s="58">
        <f t="shared" si="276"/>
        <v>0</v>
      </c>
      <c r="H1386" s="58">
        <f t="shared" si="276"/>
        <v>0</v>
      </c>
      <c r="I1386" s="58">
        <f t="shared" si="276"/>
        <v>2114.9850000000001</v>
      </c>
    </row>
    <row r="1387" spans="1:9">
      <c r="A1387" s="81" t="s">
        <v>212</v>
      </c>
      <c r="B1387" s="8" t="s">
        <v>196</v>
      </c>
      <c r="C1387" s="58">
        <f t="shared" si="275"/>
        <v>6406.8690000000006</v>
      </c>
      <c r="D1387" s="58">
        <f>D1389</f>
        <v>2200.0540000000001</v>
      </c>
      <c r="E1387" s="58">
        <f>E1389</f>
        <v>2454</v>
      </c>
      <c r="F1387" s="58">
        <f t="shared" ref="E1387:I1390" si="277">F1389</f>
        <v>714</v>
      </c>
      <c r="G1387" s="58">
        <f t="shared" si="277"/>
        <v>0</v>
      </c>
      <c r="H1387" s="58">
        <f t="shared" si="277"/>
        <v>0</v>
      </c>
      <c r="I1387" s="58">
        <f t="shared" si="277"/>
        <v>1038.8150000000001</v>
      </c>
    </row>
    <row r="1388" spans="1:9">
      <c r="A1388" s="11" t="s">
        <v>203</v>
      </c>
      <c r="B1388" s="229" t="s">
        <v>197</v>
      </c>
      <c r="C1388" s="58">
        <f t="shared" si="275"/>
        <v>6406.8690000000006</v>
      </c>
      <c r="D1388" s="58">
        <f>D1390</f>
        <v>2200.0540000000001</v>
      </c>
      <c r="E1388" s="58">
        <f>E1390</f>
        <v>2454</v>
      </c>
      <c r="F1388" s="58">
        <f t="shared" si="277"/>
        <v>714</v>
      </c>
      <c r="G1388" s="58">
        <f t="shared" si="277"/>
        <v>0</v>
      </c>
      <c r="H1388" s="58">
        <f t="shared" si="277"/>
        <v>0</v>
      </c>
      <c r="I1388" s="58">
        <f t="shared" si="277"/>
        <v>1038.8150000000001</v>
      </c>
    </row>
    <row r="1389" spans="1:9">
      <c r="A1389" s="21" t="s">
        <v>259</v>
      </c>
      <c r="B1389" s="8" t="s">
        <v>196</v>
      </c>
      <c r="C1389" s="58">
        <f t="shared" si="275"/>
        <v>6406.8690000000006</v>
      </c>
      <c r="D1389" s="58">
        <f>D1391</f>
        <v>2200.0540000000001</v>
      </c>
      <c r="E1389" s="58">
        <f t="shared" si="277"/>
        <v>2454</v>
      </c>
      <c r="F1389" s="58">
        <f t="shared" si="277"/>
        <v>714</v>
      </c>
      <c r="G1389" s="58">
        <f t="shared" si="277"/>
        <v>0</v>
      </c>
      <c r="H1389" s="58">
        <f t="shared" si="277"/>
        <v>0</v>
      </c>
      <c r="I1389" s="58">
        <f t="shared" si="277"/>
        <v>1038.8150000000001</v>
      </c>
    </row>
    <row r="1390" spans="1:9">
      <c r="A1390" s="18"/>
      <c r="B1390" s="229" t="s">
        <v>197</v>
      </c>
      <c r="C1390" s="58">
        <f t="shared" si="275"/>
        <v>6406.8690000000006</v>
      </c>
      <c r="D1390" s="58">
        <f>D1392</f>
        <v>2200.0540000000001</v>
      </c>
      <c r="E1390" s="58">
        <f>E1392</f>
        <v>2454</v>
      </c>
      <c r="F1390" s="58">
        <f t="shared" si="277"/>
        <v>714</v>
      </c>
      <c r="G1390" s="58">
        <f t="shared" si="277"/>
        <v>0</v>
      </c>
      <c r="H1390" s="58">
        <f t="shared" si="277"/>
        <v>0</v>
      </c>
      <c r="I1390" s="58">
        <f t="shared" si="277"/>
        <v>1038.8150000000001</v>
      </c>
    </row>
    <row r="1391" spans="1:9">
      <c r="A1391" s="20" t="s">
        <v>238</v>
      </c>
      <c r="B1391" s="8" t="s">
        <v>196</v>
      </c>
      <c r="C1391" s="58">
        <f t="shared" si="275"/>
        <v>6406.8690000000006</v>
      </c>
      <c r="D1391" s="58">
        <f t="shared" ref="D1391:I1392" si="278">D1410+D1684+D1609</f>
        <v>2200.0540000000001</v>
      </c>
      <c r="E1391" s="58">
        <f t="shared" si="278"/>
        <v>2454</v>
      </c>
      <c r="F1391" s="58">
        <f t="shared" si="278"/>
        <v>714</v>
      </c>
      <c r="G1391" s="58">
        <f t="shared" si="278"/>
        <v>0</v>
      </c>
      <c r="H1391" s="58">
        <f t="shared" si="278"/>
        <v>0</v>
      </c>
      <c r="I1391" s="58">
        <f t="shared" si="278"/>
        <v>1038.8150000000001</v>
      </c>
    </row>
    <row r="1392" spans="1:9">
      <c r="A1392" s="11"/>
      <c r="B1392" s="229" t="s">
        <v>197</v>
      </c>
      <c r="C1392" s="58">
        <f t="shared" si="275"/>
        <v>6406.8690000000006</v>
      </c>
      <c r="D1392" s="58">
        <f t="shared" si="278"/>
        <v>2200.0540000000001</v>
      </c>
      <c r="E1392" s="58">
        <f t="shared" si="278"/>
        <v>2454</v>
      </c>
      <c r="F1392" s="58">
        <f t="shared" si="278"/>
        <v>714</v>
      </c>
      <c r="G1392" s="58">
        <f t="shared" si="278"/>
        <v>0</v>
      </c>
      <c r="H1392" s="58">
        <f t="shared" si="278"/>
        <v>0</v>
      </c>
      <c r="I1392" s="58">
        <f t="shared" si="278"/>
        <v>1038.8150000000001</v>
      </c>
    </row>
    <row r="1393" spans="1:9">
      <c r="A1393" s="13" t="s">
        <v>229</v>
      </c>
      <c r="B1393" s="8" t="s">
        <v>196</v>
      </c>
      <c r="C1393" s="58">
        <f t="shared" si="275"/>
        <v>6406.8690000000006</v>
      </c>
      <c r="D1393" s="58">
        <f t="shared" ref="D1393:I1394" si="279">D1686+D1412+D1611</f>
        <v>2200.0540000000001</v>
      </c>
      <c r="E1393" s="58">
        <f t="shared" si="279"/>
        <v>2454</v>
      </c>
      <c r="F1393" s="58">
        <f t="shared" si="279"/>
        <v>714</v>
      </c>
      <c r="G1393" s="58">
        <f t="shared" si="279"/>
        <v>0</v>
      </c>
      <c r="H1393" s="58">
        <f t="shared" si="279"/>
        <v>0</v>
      </c>
      <c r="I1393" s="58">
        <f t="shared" si="279"/>
        <v>1038.8150000000001</v>
      </c>
    </row>
    <row r="1394" spans="1:9">
      <c r="A1394" s="11"/>
      <c r="B1394" s="229" t="s">
        <v>197</v>
      </c>
      <c r="C1394" s="58">
        <f t="shared" si="275"/>
        <v>6406.8690000000006</v>
      </c>
      <c r="D1394" s="58">
        <f t="shared" si="279"/>
        <v>2200.0540000000001</v>
      </c>
      <c r="E1394" s="58">
        <f t="shared" si="279"/>
        <v>2454</v>
      </c>
      <c r="F1394" s="58">
        <f t="shared" si="279"/>
        <v>714</v>
      </c>
      <c r="G1394" s="58">
        <f t="shared" si="279"/>
        <v>0</v>
      </c>
      <c r="H1394" s="58">
        <f t="shared" si="279"/>
        <v>0</v>
      </c>
      <c r="I1394" s="58">
        <f t="shared" si="279"/>
        <v>1038.8150000000001</v>
      </c>
    </row>
    <row r="1395" spans="1:9">
      <c r="A1395" s="97" t="s">
        <v>211</v>
      </c>
      <c r="B1395" s="46" t="s">
        <v>196</v>
      </c>
      <c r="C1395" s="58">
        <f t="shared" si="275"/>
        <v>3507.636</v>
      </c>
      <c r="D1395" s="58">
        <f t="shared" ref="D1395:I1400" si="280">D1397</f>
        <v>1138.9659999999999</v>
      </c>
      <c r="E1395" s="58">
        <f t="shared" si="280"/>
        <v>1292.5</v>
      </c>
      <c r="F1395" s="58">
        <f t="shared" si="280"/>
        <v>0</v>
      </c>
      <c r="G1395" s="58">
        <f t="shared" si="280"/>
        <v>0</v>
      </c>
      <c r="H1395" s="58">
        <f t="shared" si="280"/>
        <v>0</v>
      </c>
      <c r="I1395" s="58">
        <f t="shared" si="280"/>
        <v>1076.17</v>
      </c>
    </row>
    <row r="1396" spans="1:9">
      <c r="A1396" s="42" t="s">
        <v>227</v>
      </c>
      <c r="B1396" s="45" t="s">
        <v>197</v>
      </c>
      <c r="C1396" s="58">
        <f t="shared" si="275"/>
        <v>3507.636</v>
      </c>
      <c r="D1396" s="58">
        <f t="shared" si="280"/>
        <v>1138.9659999999999</v>
      </c>
      <c r="E1396" s="58">
        <f t="shared" si="280"/>
        <v>1292.5</v>
      </c>
      <c r="F1396" s="58">
        <f t="shared" si="280"/>
        <v>0</v>
      </c>
      <c r="G1396" s="58">
        <f t="shared" si="280"/>
        <v>0</v>
      </c>
      <c r="H1396" s="58">
        <f t="shared" si="280"/>
        <v>0</v>
      </c>
      <c r="I1396" s="58">
        <f t="shared" si="280"/>
        <v>1076.17</v>
      </c>
    </row>
    <row r="1397" spans="1:9">
      <c r="A1397" s="21" t="s">
        <v>259</v>
      </c>
      <c r="B1397" s="8" t="s">
        <v>196</v>
      </c>
      <c r="C1397" s="58">
        <f t="shared" si="275"/>
        <v>3507.636</v>
      </c>
      <c r="D1397" s="58">
        <f t="shared" si="280"/>
        <v>1138.9659999999999</v>
      </c>
      <c r="E1397" s="58">
        <f t="shared" si="280"/>
        <v>1292.5</v>
      </c>
      <c r="F1397" s="58">
        <f t="shared" si="280"/>
        <v>0</v>
      </c>
      <c r="G1397" s="58">
        <f t="shared" si="280"/>
        <v>0</v>
      </c>
      <c r="H1397" s="58">
        <f t="shared" si="280"/>
        <v>0</v>
      </c>
      <c r="I1397" s="58">
        <f t="shared" si="280"/>
        <v>1076.17</v>
      </c>
    </row>
    <row r="1398" spans="1:9">
      <c r="A1398" s="18"/>
      <c r="B1398" s="229" t="s">
        <v>197</v>
      </c>
      <c r="C1398" s="58">
        <f t="shared" si="275"/>
        <v>3507.636</v>
      </c>
      <c r="D1398" s="58">
        <f t="shared" si="280"/>
        <v>1138.9659999999999</v>
      </c>
      <c r="E1398" s="58">
        <f t="shared" si="280"/>
        <v>1292.5</v>
      </c>
      <c r="F1398" s="58">
        <f t="shared" si="280"/>
        <v>0</v>
      </c>
      <c r="G1398" s="58">
        <f t="shared" si="280"/>
        <v>0</v>
      </c>
      <c r="H1398" s="58">
        <f t="shared" si="280"/>
        <v>0</v>
      </c>
      <c r="I1398" s="58">
        <f t="shared" si="280"/>
        <v>1076.17</v>
      </c>
    </row>
    <row r="1399" spans="1:9">
      <c r="A1399" s="57" t="s">
        <v>238</v>
      </c>
      <c r="B1399" s="46" t="s">
        <v>196</v>
      </c>
      <c r="C1399" s="58">
        <f t="shared" si="275"/>
        <v>3507.636</v>
      </c>
      <c r="D1399" s="58">
        <f t="shared" si="280"/>
        <v>1138.9659999999999</v>
      </c>
      <c r="E1399" s="58">
        <f t="shared" si="280"/>
        <v>1292.5</v>
      </c>
      <c r="F1399" s="58">
        <f t="shared" si="280"/>
        <v>0</v>
      </c>
      <c r="G1399" s="58">
        <f t="shared" si="280"/>
        <v>0</v>
      </c>
      <c r="H1399" s="58">
        <f t="shared" si="280"/>
        <v>0</v>
      </c>
      <c r="I1399" s="58">
        <f t="shared" si="280"/>
        <v>1076.17</v>
      </c>
    </row>
    <row r="1400" spans="1:9">
      <c r="A1400" s="43"/>
      <c r="B1400" s="45" t="s">
        <v>197</v>
      </c>
      <c r="C1400" s="58">
        <f t="shared" si="275"/>
        <v>3507.636</v>
      </c>
      <c r="D1400" s="58">
        <f t="shared" si="280"/>
        <v>1138.9659999999999</v>
      </c>
      <c r="E1400" s="58">
        <f>E1402</f>
        <v>1292.5</v>
      </c>
      <c r="F1400" s="58">
        <f t="shared" si="280"/>
        <v>0</v>
      </c>
      <c r="G1400" s="58">
        <f t="shared" si="280"/>
        <v>0</v>
      </c>
      <c r="H1400" s="58">
        <f t="shared" si="280"/>
        <v>0</v>
      </c>
      <c r="I1400" s="58">
        <f t="shared" si="280"/>
        <v>1076.17</v>
      </c>
    </row>
    <row r="1401" spans="1:9">
      <c r="A1401" s="15" t="s">
        <v>229</v>
      </c>
      <c r="B1401" s="46" t="s">
        <v>196</v>
      </c>
      <c r="C1401" s="58">
        <f t="shared" si="275"/>
        <v>3507.636</v>
      </c>
      <c r="D1401" s="58">
        <f t="shared" ref="D1401:I1402" si="281">D1447+D1572+D1669</f>
        <v>1138.9659999999999</v>
      </c>
      <c r="E1401" s="58">
        <f t="shared" si="281"/>
        <v>1292.5</v>
      </c>
      <c r="F1401" s="58">
        <f t="shared" si="281"/>
        <v>0</v>
      </c>
      <c r="G1401" s="58">
        <f t="shared" si="281"/>
        <v>0</v>
      </c>
      <c r="H1401" s="58">
        <f t="shared" si="281"/>
        <v>0</v>
      </c>
      <c r="I1401" s="58">
        <f t="shared" si="281"/>
        <v>1076.17</v>
      </c>
    </row>
    <row r="1402" spans="1:9">
      <c r="A1402" s="14"/>
      <c r="B1402" s="45" t="s">
        <v>197</v>
      </c>
      <c r="C1402" s="58">
        <f t="shared" si="275"/>
        <v>3507.636</v>
      </c>
      <c r="D1402" s="58">
        <f t="shared" si="281"/>
        <v>1138.9659999999999</v>
      </c>
      <c r="E1402" s="58">
        <f t="shared" si="281"/>
        <v>1292.5</v>
      </c>
      <c r="F1402" s="58">
        <f t="shared" si="281"/>
        <v>0</v>
      </c>
      <c r="G1402" s="58">
        <f t="shared" si="281"/>
        <v>0</v>
      </c>
      <c r="H1402" s="58">
        <f t="shared" si="281"/>
        <v>0</v>
      </c>
      <c r="I1402" s="58">
        <f t="shared" si="281"/>
        <v>1076.17</v>
      </c>
    </row>
    <row r="1403" spans="1:9">
      <c r="A1403" s="588" t="s">
        <v>248</v>
      </c>
      <c r="B1403" s="589"/>
      <c r="C1403" s="589"/>
      <c r="D1403" s="589"/>
      <c r="E1403" s="589"/>
      <c r="F1403" s="589"/>
      <c r="G1403" s="589"/>
      <c r="H1403" s="589"/>
      <c r="I1403" s="613"/>
    </row>
    <row r="1404" spans="1:9" s="126" customFormat="1">
      <c r="A1404" s="138" t="s">
        <v>199</v>
      </c>
      <c r="B1404" s="233" t="s">
        <v>196</v>
      </c>
      <c r="C1404" s="104">
        <f t="shared" ref="C1404:C1421" si="282">D1404+E1404+F1404+G1404+H1404+I1404</f>
        <v>2745.3</v>
      </c>
      <c r="D1404" s="104">
        <f t="shared" ref="D1404:I1409" si="283">D1406</f>
        <v>815.33999999999992</v>
      </c>
      <c r="E1404" s="104">
        <f t="shared" si="283"/>
        <v>1185</v>
      </c>
      <c r="F1404" s="104">
        <f t="shared" si="283"/>
        <v>714</v>
      </c>
      <c r="G1404" s="104">
        <f t="shared" si="283"/>
        <v>0</v>
      </c>
      <c r="H1404" s="104">
        <f t="shared" si="283"/>
        <v>0</v>
      </c>
      <c r="I1404" s="104">
        <f t="shared" si="283"/>
        <v>30.96</v>
      </c>
    </row>
    <row r="1405" spans="1:9" s="126" customFormat="1">
      <c r="A1405" s="136" t="s">
        <v>224</v>
      </c>
      <c r="B1405" s="234" t="s">
        <v>197</v>
      </c>
      <c r="C1405" s="104">
        <f t="shared" si="282"/>
        <v>2745.3</v>
      </c>
      <c r="D1405" s="104">
        <f t="shared" si="283"/>
        <v>815.33999999999992</v>
      </c>
      <c r="E1405" s="99">
        <f t="shared" si="283"/>
        <v>1185</v>
      </c>
      <c r="F1405" s="104">
        <f t="shared" si="283"/>
        <v>714</v>
      </c>
      <c r="G1405" s="104">
        <f t="shared" si="283"/>
        <v>0</v>
      </c>
      <c r="H1405" s="104">
        <f t="shared" si="283"/>
        <v>0</v>
      </c>
      <c r="I1405" s="104">
        <f t="shared" si="283"/>
        <v>30.96</v>
      </c>
    </row>
    <row r="1406" spans="1:9" s="126" customFormat="1">
      <c r="A1406" s="155" t="s">
        <v>212</v>
      </c>
      <c r="B1406" s="112" t="s">
        <v>196</v>
      </c>
      <c r="C1406" s="104">
        <f t="shared" si="282"/>
        <v>2745.3</v>
      </c>
      <c r="D1406" s="104">
        <f>D1408</f>
        <v>815.33999999999992</v>
      </c>
      <c r="E1406" s="104">
        <f t="shared" si="283"/>
        <v>1185</v>
      </c>
      <c r="F1406" s="104">
        <f t="shared" si="283"/>
        <v>714</v>
      </c>
      <c r="G1406" s="104">
        <f t="shared" si="283"/>
        <v>0</v>
      </c>
      <c r="H1406" s="104">
        <f t="shared" si="283"/>
        <v>0</v>
      </c>
      <c r="I1406" s="104">
        <f t="shared" si="283"/>
        <v>30.96</v>
      </c>
    </row>
    <row r="1407" spans="1:9" s="126" customFormat="1">
      <c r="A1407" s="129" t="s">
        <v>203</v>
      </c>
      <c r="B1407" s="234" t="s">
        <v>197</v>
      </c>
      <c r="C1407" s="104">
        <f t="shared" si="282"/>
        <v>2745.3</v>
      </c>
      <c r="D1407" s="104">
        <f>D1409</f>
        <v>815.33999999999992</v>
      </c>
      <c r="E1407" s="104">
        <f t="shared" si="283"/>
        <v>1185</v>
      </c>
      <c r="F1407" s="104">
        <f t="shared" si="283"/>
        <v>714</v>
      </c>
      <c r="G1407" s="104">
        <f t="shared" si="283"/>
        <v>0</v>
      </c>
      <c r="H1407" s="104">
        <f t="shared" si="283"/>
        <v>0</v>
      </c>
      <c r="I1407" s="104">
        <f t="shared" si="283"/>
        <v>30.96</v>
      </c>
    </row>
    <row r="1408" spans="1:9" s="126" customFormat="1">
      <c r="A1408" s="111" t="s">
        <v>259</v>
      </c>
      <c r="B1408" s="112" t="s">
        <v>196</v>
      </c>
      <c r="C1408" s="104">
        <f t="shared" si="282"/>
        <v>2745.3</v>
      </c>
      <c r="D1408" s="104">
        <f>D1410</f>
        <v>815.33999999999992</v>
      </c>
      <c r="E1408" s="104">
        <f t="shared" si="283"/>
        <v>1185</v>
      </c>
      <c r="F1408" s="104">
        <f t="shared" si="283"/>
        <v>714</v>
      </c>
      <c r="G1408" s="104">
        <f t="shared" si="283"/>
        <v>0</v>
      </c>
      <c r="H1408" s="104">
        <f t="shared" si="283"/>
        <v>0</v>
      </c>
      <c r="I1408" s="104">
        <f t="shared" si="283"/>
        <v>30.96</v>
      </c>
    </row>
    <row r="1409" spans="1:9" s="126" customFormat="1">
      <c r="A1409" s="113"/>
      <c r="B1409" s="234" t="s">
        <v>197</v>
      </c>
      <c r="C1409" s="104">
        <f t="shared" si="282"/>
        <v>2745.3</v>
      </c>
      <c r="D1409" s="104">
        <f>D1411</f>
        <v>815.33999999999992</v>
      </c>
      <c r="E1409" s="104">
        <f t="shared" si="283"/>
        <v>1185</v>
      </c>
      <c r="F1409" s="104">
        <f t="shared" si="283"/>
        <v>714</v>
      </c>
      <c r="G1409" s="104">
        <f t="shared" si="283"/>
        <v>0</v>
      </c>
      <c r="H1409" s="104">
        <f t="shared" si="283"/>
        <v>0</v>
      </c>
      <c r="I1409" s="104">
        <f t="shared" si="283"/>
        <v>30.96</v>
      </c>
    </row>
    <row r="1410" spans="1:9" s="126" customFormat="1">
      <c r="A1410" s="180" t="s">
        <v>238</v>
      </c>
      <c r="B1410" s="112" t="s">
        <v>196</v>
      </c>
      <c r="C1410" s="104">
        <f t="shared" si="282"/>
        <v>2745.3</v>
      </c>
      <c r="D1410" s="104">
        <f t="shared" ref="D1410:I1411" si="284">D1412</f>
        <v>815.33999999999992</v>
      </c>
      <c r="E1410" s="104">
        <f t="shared" si="284"/>
        <v>1185</v>
      </c>
      <c r="F1410" s="104">
        <f t="shared" si="284"/>
        <v>714</v>
      </c>
      <c r="G1410" s="104">
        <f t="shared" si="284"/>
        <v>0</v>
      </c>
      <c r="H1410" s="104">
        <f t="shared" si="284"/>
        <v>0</v>
      </c>
      <c r="I1410" s="104">
        <f t="shared" si="284"/>
        <v>30.96</v>
      </c>
    </row>
    <row r="1411" spans="1:9" s="126" customFormat="1">
      <c r="A1411" s="129"/>
      <c r="B1411" s="234" t="s">
        <v>197</v>
      </c>
      <c r="C1411" s="104">
        <f t="shared" si="282"/>
        <v>2745.3</v>
      </c>
      <c r="D1411" s="104">
        <f t="shared" si="284"/>
        <v>815.33999999999992</v>
      </c>
      <c r="E1411" s="104">
        <f t="shared" si="284"/>
        <v>1185</v>
      </c>
      <c r="F1411" s="104">
        <f t="shared" si="284"/>
        <v>714</v>
      </c>
      <c r="G1411" s="104">
        <f t="shared" si="284"/>
        <v>0</v>
      </c>
      <c r="H1411" s="104">
        <f t="shared" si="284"/>
        <v>0</v>
      </c>
      <c r="I1411" s="104">
        <f t="shared" si="284"/>
        <v>30.96</v>
      </c>
    </row>
    <row r="1412" spans="1:9" s="162" customFormat="1">
      <c r="A1412" s="169" t="s">
        <v>229</v>
      </c>
      <c r="B1412" s="185" t="s">
        <v>196</v>
      </c>
      <c r="C1412" s="161">
        <f t="shared" si="282"/>
        <v>2745.3</v>
      </c>
      <c r="D1412" s="161">
        <f t="shared" ref="D1412:I1413" si="285">D1414+D1416+D1418+D1420+D1422+D1424+D1426+D1428+D1430+D1432+D1434+D1436</f>
        <v>815.33999999999992</v>
      </c>
      <c r="E1412" s="161">
        <f t="shared" si="285"/>
        <v>1185</v>
      </c>
      <c r="F1412" s="161">
        <f t="shared" si="285"/>
        <v>714</v>
      </c>
      <c r="G1412" s="161">
        <f t="shared" si="285"/>
        <v>0</v>
      </c>
      <c r="H1412" s="161">
        <f t="shared" si="285"/>
        <v>0</v>
      </c>
      <c r="I1412" s="161">
        <f t="shared" si="285"/>
        <v>30.96</v>
      </c>
    </row>
    <row r="1413" spans="1:9" s="162" customFormat="1">
      <c r="A1413" s="170"/>
      <c r="B1413" s="163" t="s">
        <v>197</v>
      </c>
      <c r="C1413" s="161">
        <f>D1413+E1413+F1413+G1413+H1413+I1413</f>
        <v>2745.3</v>
      </c>
      <c r="D1413" s="161">
        <f t="shared" si="285"/>
        <v>815.33999999999992</v>
      </c>
      <c r="E1413" s="161">
        <f t="shared" si="285"/>
        <v>1185</v>
      </c>
      <c r="F1413" s="161">
        <f t="shared" si="285"/>
        <v>714</v>
      </c>
      <c r="G1413" s="161">
        <f t="shared" si="285"/>
        <v>0</v>
      </c>
      <c r="H1413" s="161">
        <f t="shared" si="285"/>
        <v>0</v>
      </c>
      <c r="I1413" s="161">
        <f t="shared" si="285"/>
        <v>30.96</v>
      </c>
    </row>
    <row r="1414" spans="1:9" s="125" customFormat="1" ht="25.5">
      <c r="A1414" s="254" t="s">
        <v>318</v>
      </c>
      <c r="B1414" s="255" t="s">
        <v>196</v>
      </c>
      <c r="C1414" s="240">
        <f t="shared" si="282"/>
        <v>81</v>
      </c>
      <c r="D1414" s="240">
        <v>81</v>
      </c>
      <c r="E1414" s="240">
        <v>0</v>
      </c>
      <c r="F1414" s="240">
        <v>0</v>
      </c>
      <c r="G1414" s="240">
        <v>0</v>
      </c>
      <c r="H1414" s="240">
        <v>0</v>
      </c>
      <c r="I1414" s="240">
        <v>0</v>
      </c>
    </row>
    <row r="1415" spans="1:9" s="125" customFormat="1">
      <c r="A1415" s="256"/>
      <c r="B1415" s="257" t="s">
        <v>197</v>
      </c>
      <c r="C1415" s="240">
        <f t="shared" si="282"/>
        <v>81</v>
      </c>
      <c r="D1415" s="240">
        <v>81</v>
      </c>
      <c r="E1415" s="240">
        <v>0</v>
      </c>
      <c r="F1415" s="240">
        <v>0</v>
      </c>
      <c r="G1415" s="240">
        <v>0</v>
      </c>
      <c r="H1415" s="240">
        <v>0</v>
      </c>
      <c r="I1415" s="240">
        <v>0</v>
      </c>
    </row>
    <row r="1416" spans="1:9" s="125" customFormat="1" ht="25.5">
      <c r="A1416" s="254" t="s">
        <v>319</v>
      </c>
      <c r="B1416" s="255" t="s">
        <v>196</v>
      </c>
      <c r="C1416" s="240">
        <f t="shared" si="282"/>
        <v>12</v>
      </c>
      <c r="D1416" s="240">
        <v>12</v>
      </c>
      <c r="E1416" s="240">
        <v>0</v>
      </c>
      <c r="F1416" s="240">
        <v>0</v>
      </c>
      <c r="G1416" s="240">
        <v>0</v>
      </c>
      <c r="H1416" s="240">
        <v>0</v>
      </c>
      <c r="I1416" s="240">
        <v>0</v>
      </c>
    </row>
    <row r="1417" spans="1:9" s="125" customFormat="1">
      <c r="A1417" s="256"/>
      <c r="B1417" s="257" t="s">
        <v>197</v>
      </c>
      <c r="C1417" s="240">
        <f t="shared" si="282"/>
        <v>12</v>
      </c>
      <c r="D1417" s="240">
        <v>12</v>
      </c>
      <c r="E1417" s="240">
        <v>0</v>
      </c>
      <c r="F1417" s="240">
        <v>0</v>
      </c>
      <c r="G1417" s="240">
        <v>0</v>
      </c>
      <c r="H1417" s="240">
        <v>0</v>
      </c>
      <c r="I1417" s="240">
        <v>0</v>
      </c>
    </row>
    <row r="1418" spans="1:9" s="355" customFormat="1" ht="25.5">
      <c r="A1418" s="406" t="s">
        <v>322</v>
      </c>
      <c r="B1418" s="352" t="s">
        <v>196</v>
      </c>
      <c r="C1418" s="353">
        <f t="shared" si="282"/>
        <v>142.80000000000001</v>
      </c>
      <c r="D1418" s="353">
        <f>D1419</f>
        <v>142.80000000000001</v>
      </c>
      <c r="E1418" s="353">
        <v>0</v>
      </c>
      <c r="F1418" s="353">
        <v>0</v>
      </c>
      <c r="G1418" s="353">
        <v>0</v>
      </c>
      <c r="H1418" s="353">
        <v>0</v>
      </c>
      <c r="I1418" s="353">
        <v>0</v>
      </c>
    </row>
    <row r="1419" spans="1:9" s="126" customFormat="1">
      <c r="A1419" s="129"/>
      <c r="B1419" s="234" t="s">
        <v>197</v>
      </c>
      <c r="C1419" s="104">
        <f t="shared" si="282"/>
        <v>142.80000000000001</v>
      </c>
      <c r="D1419" s="104">
        <v>142.80000000000001</v>
      </c>
      <c r="E1419" s="104">
        <v>0</v>
      </c>
      <c r="F1419" s="104">
        <v>0</v>
      </c>
      <c r="G1419" s="104">
        <v>0</v>
      </c>
      <c r="H1419" s="104">
        <v>0</v>
      </c>
      <c r="I1419" s="104">
        <v>0</v>
      </c>
    </row>
    <row r="1420" spans="1:9" s="355" customFormat="1" ht="25.5">
      <c r="A1420" s="406" t="s">
        <v>357</v>
      </c>
      <c r="B1420" s="352" t="s">
        <v>196</v>
      </c>
      <c r="C1420" s="353">
        <f t="shared" si="282"/>
        <v>130</v>
      </c>
      <c r="D1420" s="353">
        <v>130</v>
      </c>
      <c r="E1420" s="353">
        <v>0</v>
      </c>
      <c r="F1420" s="353">
        <v>0</v>
      </c>
      <c r="G1420" s="353">
        <v>0</v>
      </c>
      <c r="H1420" s="353">
        <v>0</v>
      </c>
      <c r="I1420" s="353">
        <v>0</v>
      </c>
    </row>
    <row r="1421" spans="1:9" s="126" customFormat="1">
      <c r="A1421" s="129"/>
      <c r="B1421" s="234" t="s">
        <v>197</v>
      </c>
      <c r="C1421" s="104">
        <f t="shared" si="282"/>
        <v>130</v>
      </c>
      <c r="D1421" s="104">
        <v>130</v>
      </c>
      <c r="E1421" s="104">
        <v>0</v>
      </c>
      <c r="F1421" s="104">
        <v>0</v>
      </c>
      <c r="G1421" s="104">
        <v>0</v>
      </c>
      <c r="H1421" s="104">
        <v>0</v>
      </c>
      <c r="I1421" s="104">
        <v>0</v>
      </c>
    </row>
    <row r="1422" spans="1:9" s="340" customFormat="1" ht="53.25" customHeight="1">
      <c r="A1422" s="377" t="s">
        <v>6</v>
      </c>
      <c r="B1422" s="357" t="s">
        <v>196</v>
      </c>
      <c r="C1422" s="339">
        <f>C1423</f>
        <v>42</v>
      </c>
      <c r="D1422" s="339">
        <v>42</v>
      </c>
      <c r="E1422" s="358">
        <v>0</v>
      </c>
      <c r="F1422" s="339">
        <v>0</v>
      </c>
      <c r="G1422" s="339">
        <v>0</v>
      </c>
      <c r="H1422" s="339">
        <v>0</v>
      </c>
      <c r="I1422" s="339">
        <f>I1423</f>
        <v>0</v>
      </c>
    </row>
    <row r="1423" spans="1:9" s="126" customFormat="1">
      <c r="A1423" s="113"/>
      <c r="B1423" s="107" t="s">
        <v>197</v>
      </c>
      <c r="C1423" s="104">
        <f>D1423+E1423+F1423+G1423+H1423+I1423</f>
        <v>42</v>
      </c>
      <c r="D1423" s="339">
        <v>42</v>
      </c>
      <c r="E1423" s="58">
        <v>0</v>
      </c>
      <c r="F1423" s="104">
        <v>0</v>
      </c>
      <c r="G1423" s="104">
        <v>0</v>
      </c>
      <c r="H1423" s="104">
        <v>0</v>
      </c>
      <c r="I1423" s="339">
        <v>0</v>
      </c>
    </row>
    <row r="1424" spans="1:9" s="340" customFormat="1">
      <c r="A1424" s="614" t="s">
        <v>5</v>
      </c>
      <c r="B1424" s="357" t="s">
        <v>196</v>
      </c>
      <c r="C1424" s="339">
        <f>C1425</f>
        <v>59</v>
      </c>
      <c r="D1424" s="339">
        <v>59</v>
      </c>
      <c r="E1424" s="358">
        <v>0</v>
      </c>
      <c r="F1424" s="339">
        <v>0</v>
      </c>
      <c r="G1424" s="339">
        <v>0</v>
      </c>
      <c r="H1424" s="339">
        <v>0</v>
      </c>
      <c r="I1424" s="339">
        <v>0</v>
      </c>
    </row>
    <row r="1425" spans="1:9" s="340" customFormat="1" ht="43.5" customHeight="1">
      <c r="A1425" s="615"/>
      <c r="B1425" s="380" t="s">
        <v>197</v>
      </c>
      <c r="C1425" s="339">
        <f>D1425+E1425+F1425+G1425+H1425+I1425</f>
        <v>59</v>
      </c>
      <c r="D1425" s="339">
        <v>59</v>
      </c>
      <c r="E1425" s="358">
        <v>0</v>
      </c>
      <c r="F1425" s="339">
        <v>0</v>
      </c>
      <c r="G1425" s="339">
        <v>0</v>
      </c>
      <c r="H1425" s="339">
        <v>0</v>
      </c>
      <c r="I1425" s="339">
        <v>0</v>
      </c>
    </row>
    <row r="1426" spans="1:9" s="355" customFormat="1" ht="63.75">
      <c r="A1426" s="351" t="s">
        <v>407</v>
      </c>
      <c r="B1426" s="381" t="s">
        <v>196</v>
      </c>
      <c r="C1426" s="353">
        <f>C1427</f>
        <v>114</v>
      </c>
      <c r="D1426" s="353">
        <f>D1427</f>
        <v>114</v>
      </c>
      <c r="E1426" s="356">
        <v>0</v>
      </c>
      <c r="F1426" s="353">
        <v>0</v>
      </c>
      <c r="G1426" s="353">
        <v>0</v>
      </c>
      <c r="H1426" s="353">
        <v>0</v>
      </c>
      <c r="I1426" s="353">
        <v>0</v>
      </c>
    </row>
    <row r="1427" spans="1:9" s="126" customFormat="1" ht="15" customHeight="1">
      <c r="A1427" s="140"/>
      <c r="B1427" s="107" t="s">
        <v>197</v>
      </c>
      <c r="C1427" s="104">
        <f>D1427+E1427+F1427+G1427+H1427+I1427</f>
        <v>114</v>
      </c>
      <c r="D1427" s="353">
        <v>114</v>
      </c>
      <c r="E1427" s="356">
        <v>0</v>
      </c>
      <c r="F1427" s="104">
        <v>0</v>
      </c>
      <c r="G1427" s="104">
        <v>0</v>
      </c>
      <c r="H1427" s="104">
        <v>0</v>
      </c>
      <c r="I1427" s="353">
        <v>0</v>
      </c>
    </row>
    <row r="1428" spans="1:9" s="355" customFormat="1" ht="12.75" customHeight="1">
      <c r="A1428" s="616" t="s">
        <v>406</v>
      </c>
      <c r="B1428" s="352" t="s">
        <v>196</v>
      </c>
      <c r="C1428" s="353">
        <f>D1428+E1428+F1428+G1428+H1428+I1428</f>
        <v>172</v>
      </c>
      <c r="D1428" s="353">
        <f>D1429</f>
        <v>172</v>
      </c>
      <c r="E1428" s="356">
        <v>0</v>
      </c>
      <c r="F1428" s="353">
        <v>0</v>
      </c>
      <c r="G1428" s="353">
        <v>0</v>
      </c>
      <c r="H1428" s="353">
        <v>0</v>
      </c>
      <c r="I1428" s="353">
        <v>0</v>
      </c>
    </row>
    <row r="1429" spans="1:9" s="340" customFormat="1" ht="53.25" customHeight="1">
      <c r="A1429" s="617"/>
      <c r="B1429" s="380" t="s">
        <v>197</v>
      </c>
      <c r="C1429" s="339">
        <f>D1429+E1429+F1429+G1429+H1429+I1429</f>
        <v>172</v>
      </c>
      <c r="D1429" s="353">
        <v>172</v>
      </c>
      <c r="E1429" s="356">
        <v>0</v>
      </c>
      <c r="F1429" s="339">
        <v>0</v>
      </c>
      <c r="G1429" s="339">
        <v>0</v>
      </c>
      <c r="H1429" s="339">
        <v>0</v>
      </c>
      <c r="I1429" s="353">
        <v>0</v>
      </c>
    </row>
    <row r="1430" spans="1:9" s="340" customFormat="1" ht="18.75" customHeight="1">
      <c r="A1430" s="614" t="s">
        <v>99</v>
      </c>
      <c r="B1430" s="357" t="s">
        <v>196</v>
      </c>
      <c r="C1430" s="339">
        <f>C1431</f>
        <v>149.5</v>
      </c>
      <c r="D1430" s="339">
        <v>43.5</v>
      </c>
      <c r="E1430" s="358">
        <v>106</v>
      </c>
      <c r="F1430" s="339">
        <v>0</v>
      </c>
      <c r="G1430" s="339">
        <v>0</v>
      </c>
      <c r="H1430" s="339">
        <v>0</v>
      </c>
      <c r="I1430" s="339">
        <v>0</v>
      </c>
    </row>
    <row r="1431" spans="1:9" s="340" customFormat="1" ht="42" customHeight="1">
      <c r="A1431" s="618"/>
      <c r="B1431" s="380" t="s">
        <v>197</v>
      </c>
      <c r="C1431" s="339">
        <f t="shared" ref="C1431:C1437" si="286">D1431+E1431+F1431+G1431+H1431+I1431</f>
        <v>149.5</v>
      </c>
      <c r="D1431" s="339">
        <v>43.5</v>
      </c>
      <c r="E1431" s="358">
        <v>106</v>
      </c>
      <c r="F1431" s="339">
        <v>0</v>
      </c>
      <c r="G1431" s="339">
        <v>0</v>
      </c>
      <c r="H1431" s="339">
        <v>0</v>
      </c>
      <c r="I1431" s="339">
        <v>0</v>
      </c>
    </row>
    <row r="1432" spans="1:9" s="340" customFormat="1" ht="25.5">
      <c r="A1432" s="527" t="s">
        <v>686</v>
      </c>
      <c r="B1432" s="364" t="s">
        <v>196</v>
      </c>
      <c r="C1432" s="339">
        <f t="shared" si="286"/>
        <v>1666</v>
      </c>
      <c r="D1432" s="339">
        <v>0</v>
      </c>
      <c r="E1432" s="358">
        <v>952</v>
      </c>
      <c r="F1432" s="104">
        <v>714</v>
      </c>
      <c r="G1432" s="339">
        <v>0</v>
      </c>
      <c r="H1432" s="339">
        <v>0</v>
      </c>
      <c r="I1432" s="339">
        <v>0</v>
      </c>
    </row>
    <row r="1433" spans="1:9" s="126" customFormat="1">
      <c r="A1433" s="347"/>
      <c r="B1433" s="70" t="s">
        <v>197</v>
      </c>
      <c r="C1433" s="339">
        <f t="shared" si="286"/>
        <v>1666</v>
      </c>
      <c r="D1433" s="104">
        <v>0</v>
      </c>
      <c r="E1433" s="72">
        <v>952</v>
      </c>
      <c r="F1433" s="104">
        <v>714</v>
      </c>
      <c r="G1433" s="104">
        <v>0</v>
      </c>
      <c r="H1433" s="104">
        <v>0</v>
      </c>
      <c r="I1433" s="104">
        <v>0</v>
      </c>
    </row>
    <row r="1434" spans="1:9" s="340" customFormat="1">
      <c r="A1434" s="619" t="s">
        <v>100</v>
      </c>
      <c r="B1434" s="357" t="s">
        <v>196</v>
      </c>
      <c r="C1434" s="339">
        <f t="shared" si="286"/>
        <v>50</v>
      </c>
      <c r="D1434" s="339">
        <f>D1435</f>
        <v>19.04</v>
      </c>
      <c r="E1434" s="358">
        <v>0</v>
      </c>
      <c r="F1434" s="339">
        <v>0</v>
      </c>
      <c r="G1434" s="339">
        <v>0</v>
      </c>
      <c r="H1434" s="339">
        <v>0</v>
      </c>
      <c r="I1434" s="339">
        <f>I1435</f>
        <v>30.96</v>
      </c>
    </row>
    <row r="1435" spans="1:9" s="340" customFormat="1" ht="42" customHeight="1">
      <c r="A1435" s="620"/>
      <c r="B1435" s="380" t="s">
        <v>197</v>
      </c>
      <c r="C1435" s="339">
        <f t="shared" si="286"/>
        <v>50</v>
      </c>
      <c r="D1435" s="339">
        <v>19.04</v>
      </c>
      <c r="E1435" s="358">
        <v>0</v>
      </c>
      <c r="F1435" s="339">
        <v>0</v>
      </c>
      <c r="G1435" s="339">
        <v>0</v>
      </c>
      <c r="H1435" s="339">
        <v>0</v>
      </c>
      <c r="I1435" s="339">
        <f>50-19.04</f>
        <v>30.96</v>
      </c>
    </row>
    <row r="1436" spans="1:9" s="355" customFormat="1" ht="25.5">
      <c r="A1436" s="360" t="s">
        <v>413</v>
      </c>
      <c r="B1436" s="361" t="s">
        <v>196</v>
      </c>
      <c r="C1436" s="104">
        <f t="shared" si="286"/>
        <v>127</v>
      </c>
      <c r="D1436" s="353">
        <v>0</v>
      </c>
      <c r="E1436" s="356">
        <v>127</v>
      </c>
      <c r="F1436" s="353">
        <v>0</v>
      </c>
      <c r="G1436" s="353">
        <v>0</v>
      </c>
      <c r="H1436" s="353">
        <v>0</v>
      </c>
      <c r="I1436" s="353">
        <v>0</v>
      </c>
    </row>
    <row r="1437" spans="1:9" s="126" customFormat="1" ht="17.25" customHeight="1">
      <c r="A1437" s="101"/>
      <c r="B1437" s="70" t="s">
        <v>197</v>
      </c>
      <c r="C1437" s="104">
        <f t="shared" si="286"/>
        <v>127</v>
      </c>
      <c r="D1437" s="104">
        <v>0</v>
      </c>
      <c r="E1437" s="87">
        <v>127</v>
      </c>
      <c r="F1437" s="104">
        <v>0</v>
      </c>
      <c r="G1437" s="104">
        <v>0</v>
      </c>
      <c r="H1437" s="104">
        <v>0</v>
      </c>
      <c r="I1437" s="104">
        <v>0</v>
      </c>
    </row>
    <row r="1438" spans="1:9">
      <c r="A1438" s="592" t="s">
        <v>242</v>
      </c>
      <c r="B1438" s="593"/>
      <c r="C1438" s="593"/>
      <c r="D1438" s="593"/>
      <c r="E1438" s="593"/>
      <c r="F1438" s="593"/>
      <c r="G1438" s="593"/>
      <c r="H1438" s="593"/>
      <c r="I1438" s="594"/>
    </row>
    <row r="1439" spans="1:9">
      <c r="A1439" s="34" t="s">
        <v>199</v>
      </c>
      <c r="B1439" s="165" t="s">
        <v>196</v>
      </c>
      <c r="C1439" s="166">
        <f t="shared" ref="C1439:C1534" si="287">D1439+E1439+F1439+G1439+H1439+I1439</f>
        <v>3000.636</v>
      </c>
      <c r="D1439" s="166">
        <f t="shared" ref="D1439:I1446" si="288">D1441</f>
        <v>712.86599999999999</v>
      </c>
      <c r="E1439" s="166">
        <f t="shared" si="288"/>
        <v>1242.5</v>
      </c>
      <c r="F1439" s="166">
        <f t="shared" si="288"/>
        <v>0</v>
      </c>
      <c r="G1439" s="166">
        <f t="shared" si="288"/>
        <v>0</v>
      </c>
      <c r="H1439" s="166">
        <f t="shared" si="288"/>
        <v>0</v>
      </c>
      <c r="I1439" s="166">
        <f t="shared" si="288"/>
        <v>1045.27</v>
      </c>
    </row>
    <row r="1440" spans="1:9">
      <c r="A1440" s="24" t="s">
        <v>224</v>
      </c>
      <c r="B1440" s="168" t="s">
        <v>197</v>
      </c>
      <c r="C1440" s="166">
        <f t="shared" si="287"/>
        <v>3000.636</v>
      </c>
      <c r="D1440" s="166">
        <f t="shared" si="288"/>
        <v>712.86599999999999</v>
      </c>
      <c r="E1440" s="166">
        <f t="shared" si="288"/>
        <v>1242.5</v>
      </c>
      <c r="F1440" s="166">
        <f t="shared" si="288"/>
        <v>0</v>
      </c>
      <c r="G1440" s="166">
        <f t="shared" si="288"/>
        <v>0</v>
      </c>
      <c r="H1440" s="166">
        <f t="shared" si="288"/>
        <v>0</v>
      </c>
      <c r="I1440" s="166">
        <f t="shared" si="288"/>
        <v>1045.27</v>
      </c>
    </row>
    <row r="1441" spans="1:9">
      <c r="A1441" s="81" t="s">
        <v>252</v>
      </c>
      <c r="B1441" s="27" t="s">
        <v>196</v>
      </c>
      <c r="C1441" s="58">
        <f t="shared" si="287"/>
        <v>3000.636</v>
      </c>
      <c r="D1441" s="58">
        <f t="shared" si="288"/>
        <v>712.86599999999999</v>
      </c>
      <c r="E1441" s="58">
        <f t="shared" si="288"/>
        <v>1242.5</v>
      </c>
      <c r="F1441" s="58">
        <f t="shared" si="288"/>
        <v>0</v>
      </c>
      <c r="G1441" s="58">
        <f t="shared" si="288"/>
        <v>0</v>
      </c>
      <c r="H1441" s="58">
        <f t="shared" si="288"/>
        <v>0</v>
      </c>
      <c r="I1441" s="58">
        <f t="shared" si="288"/>
        <v>1045.27</v>
      </c>
    </row>
    <row r="1442" spans="1:9">
      <c r="A1442" s="11" t="s">
        <v>203</v>
      </c>
      <c r="B1442" s="29" t="s">
        <v>197</v>
      </c>
      <c r="C1442" s="58">
        <f t="shared" si="287"/>
        <v>3000.636</v>
      </c>
      <c r="D1442" s="58">
        <f t="shared" si="288"/>
        <v>712.86599999999999</v>
      </c>
      <c r="E1442" s="58">
        <f t="shared" si="288"/>
        <v>1242.5</v>
      </c>
      <c r="F1442" s="58">
        <f t="shared" si="288"/>
        <v>0</v>
      </c>
      <c r="G1442" s="58">
        <f t="shared" si="288"/>
        <v>0</v>
      </c>
      <c r="H1442" s="58">
        <f t="shared" si="288"/>
        <v>0</v>
      </c>
      <c r="I1442" s="58">
        <f t="shared" si="288"/>
        <v>1045.27</v>
      </c>
    </row>
    <row r="1443" spans="1:9">
      <c r="A1443" s="21" t="s">
        <v>259</v>
      </c>
      <c r="B1443" s="8" t="s">
        <v>196</v>
      </c>
      <c r="C1443" s="58">
        <f t="shared" si="287"/>
        <v>3000.636</v>
      </c>
      <c r="D1443" s="58">
        <f t="shared" si="288"/>
        <v>712.86599999999999</v>
      </c>
      <c r="E1443" s="58">
        <f t="shared" si="288"/>
        <v>1242.5</v>
      </c>
      <c r="F1443" s="58">
        <f t="shared" si="288"/>
        <v>0</v>
      </c>
      <c r="G1443" s="58">
        <f t="shared" si="288"/>
        <v>0</v>
      </c>
      <c r="H1443" s="58">
        <f t="shared" si="288"/>
        <v>0</v>
      </c>
      <c r="I1443" s="58">
        <f t="shared" si="288"/>
        <v>1045.27</v>
      </c>
    </row>
    <row r="1444" spans="1:9">
      <c r="A1444" s="18"/>
      <c r="B1444" s="229" t="s">
        <v>197</v>
      </c>
      <c r="C1444" s="58">
        <f t="shared" si="287"/>
        <v>3000.636</v>
      </c>
      <c r="D1444" s="58">
        <f t="shared" si="288"/>
        <v>712.86599999999999</v>
      </c>
      <c r="E1444" s="58">
        <f t="shared" si="288"/>
        <v>1242.5</v>
      </c>
      <c r="F1444" s="58">
        <f t="shared" si="288"/>
        <v>0</v>
      </c>
      <c r="G1444" s="58">
        <f t="shared" si="288"/>
        <v>0</v>
      </c>
      <c r="H1444" s="58">
        <f t="shared" si="288"/>
        <v>0</v>
      </c>
      <c r="I1444" s="58">
        <f t="shared" si="288"/>
        <v>1045.27</v>
      </c>
    </row>
    <row r="1445" spans="1:9">
      <c r="A1445" s="20" t="s">
        <v>238</v>
      </c>
      <c r="B1445" s="8" t="s">
        <v>196</v>
      </c>
      <c r="C1445" s="58">
        <f t="shared" si="287"/>
        <v>3000.636</v>
      </c>
      <c r="D1445" s="58">
        <f t="shared" si="288"/>
        <v>712.86599999999999</v>
      </c>
      <c r="E1445" s="58">
        <f t="shared" si="288"/>
        <v>1242.5</v>
      </c>
      <c r="F1445" s="58">
        <f t="shared" si="288"/>
        <v>0</v>
      </c>
      <c r="G1445" s="58">
        <f t="shared" si="288"/>
        <v>0</v>
      </c>
      <c r="H1445" s="58">
        <f t="shared" si="288"/>
        <v>0</v>
      </c>
      <c r="I1445" s="58">
        <f t="shared" si="288"/>
        <v>1045.27</v>
      </c>
    </row>
    <row r="1446" spans="1:9">
      <c r="A1446" s="14"/>
      <c r="B1446" s="229" t="s">
        <v>197</v>
      </c>
      <c r="C1446" s="58">
        <f t="shared" si="287"/>
        <v>3000.636</v>
      </c>
      <c r="D1446" s="58">
        <f t="shared" si="288"/>
        <v>712.86599999999999</v>
      </c>
      <c r="E1446" s="58">
        <f t="shared" si="288"/>
        <v>1242.5</v>
      </c>
      <c r="F1446" s="58">
        <f t="shared" si="288"/>
        <v>0</v>
      </c>
      <c r="G1446" s="58">
        <f t="shared" si="288"/>
        <v>0</v>
      </c>
      <c r="H1446" s="58">
        <f t="shared" si="288"/>
        <v>0</v>
      </c>
      <c r="I1446" s="58">
        <f t="shared" si="288"/>
        <v>1045.27</v>
      </c>
    </row>
    <row r="1447" spans="1:9" s="117" customFormat="1">
      <c r="A1447" s="171" t="s">
        <v>229</v>
      </c>
      <c r="B1447" s="165" t="s">
        <v>196</v>
      </c>
      <c r="C1447" s="166">
        <f t="shared" si="287"/>
        <v>3000.636</v>
      </c>
      <c r="D1447" s="166">
        <f t="shared" ref="D1447:I1448" si="289">D1449+D1485+D1513+D1533+D1547+D1551+D1559</f>
        <v>712.86599999999999</v>
      </c>
      <c r="E1447" s="166">
        <f t="shared" si="289"/>
        <v>1242.5</v>
      </c>
      <c r="F1447" s="166">
        <f t="shared" si="289"/>
        <v>0</v>
      </c>
      <c r="G1447" s="166">
        <f t="shared" si="289"/>
        <v>0</v>
      </c>
      <c r="H1447" s="166">
        <f t="shared" si="289"/>
        <v>0</v>
      </c>
      <c r="I1447" s="166">
        <f t="shared" si="289"/>
        <v>1045.27</v>
      </c>
    </row>
    <row r="1448" spans="1:9" s="117" customFormat="1">
      <c r="A1448" s="170"/>
      <c r="B1448" s="163" t="s">
        <v>197</v>
      </c>
      <c r="C1448" s="161">
        <f t="shared" si="287"/>
        <v>3000.636</v>
      </c>
      <c r="D1448" s="166">
        <f t="shared" si="289"/>
        <v>712.86599999999999</v>
      </c>
      <c r="E1448" s="166">
        <f t="shared" si="289"/>
        <v>1242.5</v>
      </c>
      <c r="F1448" s="166">
        <f t="shared" si="289"/>
        <v>0</v>
      </c>
      <c r="G1448" s="166">
        <f t="shared" si="289"/>
        <v>0</v>
      </c>
      <c r="H1448" s="166">
        <f t="shared" si="289"/>
        <v>0</v>
      </c>
      <c r="I1448" s="166">
        <f t="shared" si="289"/>
        <v>1045.27</v>
      </c>
    </row>
    <row r="1449" spans="1:9" s="162" customFormat="1">
      <c r="A1449" s="183" t="s">
        <v>276</v>
      </c>
      <c r="B1449" s="160" t="s">
        <v>196</v>
      </c>
      <c r="C1449" s="161">
        <f t="shared" si="287"/>
        <v>1596.8999999999999</v>
      </c>
      <c r="D1449" s="161">
        <f t="shared" ref="D1449:I1450" si="290">D1453+D1455+D1457+D1459+D1461+D1463+D1465+D1467+D1469+D1471+D1473+D1475+D1477+D1479+D1481+D1483</f>
        <v>332.32</v>
      </c>
      <c r="E1449" s="161">
        <f t="shared" si="290"/>
        <v>617</v>
      </c>
      <c r="F1449" s="161">
        <f t="shared" si="290"/>
        <v>0</v>
      </c>
      <c r="G1449" s="161">
        <f t="shared" si="290"/>
        <v>0</v>
      </c>
      <c r="H1449" s="161">
        <f t="shared" si="290"/>
        <v>0</v>
      </c>
      <c r="I1449" s="161">
        <f t="shared" si="290"/>
        <v>647.57999999999993</v>
      </c>
    </row>
    <row r="1450" spans="1:9" s="162" customFormat="1">
      <c r="A1450" s="170"/>
      <c r="B1450" s="163" t="s">
        <v>197</v>
      </c>
      <c r="C1450" s="161">
        <f t="shared" si="287"/>
        <v>1596.8999999999999</v>
      </c>
      <c r="D1450" s="161">
        <f t="shared" si="290"/>
        <v>332.32</v>
      </c>
      <c r="E1450" s="161">
        <f t="shared" si="290"/>
        <v>617</v>
      </c>
      <c r="F1450" s="161">
        <f t="shared" si="290"/>
        <v>0</v>
      </c>
      <c r="G1450" s="161">
        <f t="shared" si="290"/>
        <v>0</v>
      </c>
      <c r="H1450" s="161">
        <f t="shared" si="290"/>
        <v>0</v>
      </c>
      <c r="I1450" s="161">
        <f t="shared" si="290"/>
        <v>647.57999999999993</v>
      </c>
    </row>
    <row r="1451" spans="1:9" s="89" customFormat="1" hidden="1">
      <c r="A1451" s="253"/>
      <c r="B1451" s="27"/>
      <c r="C1451" s="58"/>
      <c r="D1451" s="58"/>
      <c r="E1451" s="58"/>
      <c r="F1451" s="58"/>
      <c r="G1451" s="58"/>
      <c r="H1451" s="58"/>
      <c r="I1451" s="58"/>
    </row>
    <row r="1452" spans="1:9" s="89" customFormat="1" hidden="1">
      <c r="A1452" s="14"/>
      <c r="B1452" s="29"/>
      <c r="C1452" s="58"/>
      <c r="D1452" s="58"/>
      <c r="E1452" s="58"/>
      <c r="F1452" s="58"/>
      <c r="G1452" s="58"/>
      <c r="H1452" s="58"/>
      <c r="I1452" s="58"/>
    </row>
    <row r="1453" spans="1:9" s="89" customFormat="1" ht="38.25">
      <c r="A1453" s="77" t="s">
        <v>0</v>
      </c>
      <c r="B1453" s="27" t="s">
        <v>196</v>
      </c>
      <c r="C1453" s="58">
        <f t="shared" si="287"/>
        <v>460</v>
      </c>
      <c r="D1453" s="58">
        <f>D1454</f>
        <v>41.42</v>
      </c>
      <c r="E1453" s="58">
        <f>E1454</f>
        <v>0</v>
      </c>
      <c r="F1453" s="58">
        <v>0</v>
      </c>
      <c r="G1453" s="58">
        <v>0</v>
      </c>
      <c r="H1453" s="58">
        <v>0</v>
      </c>
      <c r="I1453" s="58">
        <f>I1454</f>
        <v>418.58</v>
      </c>
    </row>
    <row r="1454" spans="1:9" s="89" customFormat="1">
      <c r="A1454" s="14"/>
      <c r="B1454" s="29" t="s">
        <v>197</v>
      </c>
      <c r="C1454" s="58">
        <f t="shared" si="287"/>
        <v>460</v>
      </c>
      <c r="D1454" s="58">
        <v>41.42</v>
      </c>
      <c r="E1454" s="58">
        <v>0</v>
      </c>
      <c r="F1454" s="58">
        <v>0</v>
      </c>
      <c r="G1454" s="58">
        <v>0</v>
      </c>
      <c r="H1454" s="58">
        <v>0</v>
      </c>
      <c r="I1454" s="58">
        <v>418.58</v>
      </c>
    </row>
    <row r="1455" spans="1:9" s="365" customFormat="1">
      <c r="A1455" s="374" t="s">
        <v>97</v>
      </c>
      <c r="B1455" s="364" t="s">
        <v>196</v>
      </c>
      <c r="C1455" s="358">
        <f t="shared" si="287"/>
        <v>10</v>
      </c>
      <c r="D1455" s="358">
        <v>10</v>
      </c>
      <c r="E1455" s="358">
        <v>0</v>
      </c>
      <c r="F1455" s="358">
        <v>0</v>
      </c>
      <c r="G1455" s="358">
        <v>0</v>
      </c>
      <c r="H1455" s="358">
        <v>0</v>
      </c>
      <c r="I1455" s="358">
        <v>0</v>
      </c>
    </row>
    <row r="1456" spans="1:9" s="89" customFormat="1">
      <c r="A1456" s="110"/>
      <c r="B1456" s="29" t="s">
        <v>197</v>
      </c>
      <c r="C1456" s="58">
        <f>D1456+E1456+F1456+G1456+H1456+I1456</f>
        <v>10</v>
      </c>
      <c r="D1456" s="58">
        <v>10</v>
      </c>
      <c r="E1456" s="58">
        <v>0</v>
      </c>
      <c r="F1456" s="58">
        <v>0</v>
      </c>
      <c r="G1456" s="58">
        <v>0</v>
      </c>
      <c r="H1456" s="58">
        <v>0</v>
      </c>
      <c r="I1456" s="58">
        <v>0</v>
      </c>
    </row>
    <row r="1457" spans="1:9" s="365" customFormat="1">
      <c r="A1457" s="374" t="s">
        <v>358</v>
      </c>
      <c r="B1457" s="364" t="s">
        <v>196</v>
      </c>
      <c r="C1457" s="358">
        <f>D1457+E1457+F1457+G1457+H1457+I1457</f>
        <v>71.400000000000006</v>
      </c>
      <c r="D1457" s="358">
        <v>71.400000000000006</v>
      </c>
      <c r="E1457" s="358">
        <v>0</v>
      </c>
      <c r="F1457" s="358">
        <v>0</v>
      </c>
      <c r="G1457" s="358">
        <v>0</v>
      </c>
      <c r="H1457" s="358">
        <v>0</v>
      </c>
      <c r="I1457" s="358">
        <v>0</v>
      </c>
    </row>
    <row r="1458" spans="1:9" s="89" customFormat="1">
      <c r="A1458" s="110"/>
      <c r="B1458" s="29" t="s">
        <v>197</v>
      </c>
      <c r="C1458" s="58">
        <f>D1458+E1458+F1458+G1458+H1458+I1458</f>
        <v>71.400000000000006</v>
      </c>
      <c r="D1458" s="58">
        <v>71.400000000000006</v>
      </c>
      <c r="E1458" s="58">
        <v>0</v>
      </c>
      <c r="F1458" s="58">
        <v>0</v>
      </c>
      <c r="G1458" s="58">
        <v>0</v>
      </c>
      <c r="H1458" s="58">
        <v>0</v>
      </c>
      <c r="I1458" s="58">
        <v>0</v>
      </c>
    </row>
    <row r="1459" spans="1:9" s="365" customFormat="1">
      <c r="A1459" s="374" t="s">
        <v>98</v>
      </c>
      <c r="B1459" s="364" t="s">
        <v>196</v>
      </c>
      <c r="C1459" s="358">
        <f>D1459+E1459+F1459+G1459+H1459+I1459</f>
        <v>37</v>
      </c>
      <c r="D1459" s="358">
        <v>37</v>
      </c>
      <c r="E1459" s="358">
        <v>0</v>
      </c>
      <c r="F1459" s="358">
        <v>0</v>
      </c>
      <c r="G1459" s="358">
        <v>0</v>
      </c>
      <c r="H1459" s="358">
        <v>0</v>
      </c>
      <c r="I1459" s="358">
        <v>0</v>
      </c>
    </row>
    <row r="1460" spans="1:9" s="89" customFormat="1">
      <c r="A1460" s="110"/>
      <c r="B1460" s="29" t="s">
        <v>197</v>
      </c>
      <c r="C1460" s="58">
        <f>D1460+E1460+F1460+G1460+H1460+I1460</f>
        <v>37</v>
      </c>
      <c r="D1460" s="58">
        <v>37</v>
      </c>
      <c r="E1460" s="58">
        <v>0</v>
      </c>
      <c r="F1460" s="58">
        <v>0</v>
      </c>
      <c r="G1460" s="58">
        <v>0</v>
      </c>
      <c r="H1460" s="58">
        <v>0</v>
      </c>
      <c r="I1460" s="58">
        <v>0</v>
      </c>
    </row>
    <row r="1461" spans="1:9" s="365" customFormat="1" ht="25.5">
      <c r="A1461" s="451" t="s">
        <v>450</v>
      </c>
      <c r="B1461" s="364" t="s">
        <v>196</v>
      </c>
      <c r="C1461" s="358">
        <f t="shared" ref="C1461:C1467" si="291">D1461+E1461+F1461+G1461+H1461+I1461</f>
        <v>380</v>
      </c>
      <c r="D1461" s="358">
        <v>163</v>
      </c>
      <c r="E1461" s="358">
        <v>0</v>
      </c>
      <c r="F1461" s="358">
        <v>0</v>
      </c>
      <c r="G1461" s="358">
        <v>0</v>
      </c>
      <c r="H1461" s="358">
        <v>0</v>
      </c>
      <c r="I1461" s="358">
        <f>380-163</f>
        <v>217</v>
      </c>
    </row>
    <row r="1462" spans="1:9" s="89" customFormat="1">
      <c r="A1462" s="110"/>
      <c r="B1462" s="29" t="s">
        <v>197</v>
      </c>
      <c r="C1462" s="58">
        <f t="shared" si="291"/>
        <v>380</v>
      </c>
      <c r="D1462" s="58">
        <v>163</v>
      </c>
      <c r="E1462" s="58">
        <v>0</v>
      </c>
      <c r="F1462" s="58">
        <v>0</v>
      </c>
      <c r="G1462" s="58">
        <v>0</v>
      </c>
      <c r="H1462" s="58">
        <v>0</v>
      </c>
      <c r="I1462" s="58">
        <f>380-163</f>
        <v>217</v>
      </c>
    </row>
    <row r="1463" spans="1:9" s="365" customFormat="1" ht="30">
      <c r="A1463" s="433" t="s">
        <v>469</v>
      </c>
      <c r="B1463" s="361" t="s">
        <v>196</v>
      </c>
      <c r="C1463" s="358">
        <f t="shared" si="291"/>
        <v>17</v>
      </c>
      <c r="D1463" s="358">
        <v>5</v>
      </c>
      <c r="E1463" s="358">
        <v>0</v>
      </c>
      <c r="F1463" s="358">
        <v>0</v>
      </c>
      <c r="G1463" s="358">
        <v>0</v>
      </c>
      <c r="H1463" s="358">
        <v>0</v>
      </c>
      <c r="I1463" s="358">
        <f>17-5</f>
        <v>12</v>
      </c>
    </row>
    <row r="1464" spans="1:9" s="89" customFormat="1">
      <c r="A1464" s="110"/>
      <c r="B1464" s="29" t="s">
        <v>197</v>
      </c>
      <c r="C1464" s="58">
        <f t="shared" si="291"/>
        <v>17</v>
      </c>
      <c r="D1464" s="58">
        <v>5</v>
      </c>
      <c r="E1464" s="58">
        <v>0</v>
      </c>
      <c r="F1464" s="58">
        <v>0</v>
      </c>
      <c r="G1464" s="58">
        <v>0</v>
      </c>
      <c r="H1464" s="58">
        <v>0</v>
      </c>
      <c r="I1464" s="58">
        <f>17-5</f>
        <v>12</v>
      </c>
    </row>
    <row r="1465" spans="1:9" s="365" customFormat="1" ht="30">
      <c r="A1465" s="459" t="s">
        <v>470</v>
      </c>
      <c r="B1465" s="361" t="s">
        <v>196</v>
      </c>
      <c r="C1465" s="358">
        <f t="shared" si="291"/>
        <v>4.5</v>
      </c>
      <c r="D1465" s="358">
        <v>4.5</v>
      </c>
      <c r="E1465" s="358">
        <v>0</v>
      </c>
      <c r="F1465" s="358">
        <v>0</v>
      </c>
      <c r="G1465" s="358">
        <v>0</v>
      </c>
      <c r="H1465" s="358">
        <v>0</v>
      </c>
      <c r="I1465" s="358">
        <v>0</v>
      </c>
    </row>
    <row r="1466" spans="1:9" s="89" customFormat="1">
      <c r="A1466" s="110"/>
      <c r="B1466" s="29" t="s">
        <v>197</v>
      </c>
      <c r="C1466" s="58">
        <f t="shared" si="291"/>
        <v>4.5</v>
      </c>
      <c r="D1466" s="58">
        <v>4.5</v>
      </c>
      <c r="E1466" s="58">
        <v>0</v>
      </c>
      <c r="F1466" s="58">
        <v>0</v>
      </c>
      <c r="G1466" s="58">
        <v>0</v>
      </c>
      <c r="H1466" s="58">
        <v>0</v>
      </c>
      <c r="I1466" s="58">
        <v>0</v>
      </c>
    </row>
    <row r="1467" spans="1:9" s="126" customFormat="1">
      <c r="A1467" s="539" t="s">
        <v>687</v>
      </c>
      <c r="B1467" s="491" t="s">
        <v>196</v>
      </c>
      <c r="C1467" s="104">
        <f t="shared" si="291"/>
        <v>120</v>
      </c>
      <c r="D1467" s="104">
        <v>0</v>
      </c>
      <c r="E1467" s="58">
        <v>120</v>
      </c>
      <c r="F1467" s="104">
        <v>0</v>
      </c>
      <c r="G1467" s="104">
        <v>0</v>
      </c>
      <c r="H1467" s="104">
        <v>0</v>
      </c>
      <c r="I1467" s="104">
        <v>0</v>
      </c>
    </row>
    <row r="1468" spans="1:9" s="126" customFormat="1">
      <c r="A1468" s="489"/>
      <c r="B1468" s="492" t="s">
        <v>197</v>
      </c>
      <c r="C1468" s="104">
        <f t="shared" ref="C1468:C1484" si="292">D1468+E1468+F1468+G1468+H1468+I1468</f>
        <v>120</v>
      </c>
      <c r="D1468" s="104">
        <v>0</v>
      </c>
      <c r="E1468" s="58">
        <v>120</v>
      </c>
      <c r="F1468" s="104">
        <v>0</v>
      </c>
      <c r="G1468" s="104">
        <v>0</v>
      </c>
      <c r="H1468" s="104">
        <v>0</v>
      </c>
      <c r="I1468" s="104">
        <v>0</v>
      </c>
    </row>
    <row r="1469" spans="1:9" s="126" customFormat="1" ht="25.5">
      <c r="A1469" s="540" t="s">
        <v>688</v>
      </c>
      <c r="B1469" s="491" t="s">
        <v>196</v>
      </c>
      <c r="C1469" s="104">
        <f t="shared" si="292"/>
        <v>167</v>
      </c>
      <c r="D1469" s="104">
        <v>0</v>
      </c>
      <c r="E1469" s="58">
        <v>167</v>
      </c>
      <c r="F1469" s="104">
        <v>0</v>
      </c>
      <c r="G1469" s="104">
        <v>0</v>
      </c>
      <c r="H1469" s="104">
        <v>0</v>
      </c>
      <c r="I1469" s="104">
        <v>0</v>
      </c>
    </row>
    <row r="1470" spans="1:9" s="126" customFormat="1">
      <c r="A1470" s="489"/>
      <c r="B1470" s="492" t="s">
        <v>197</v>
      </c>
      <c r="C1470" s="104">
        <f t="shared" si="292"/>
        <v>167</v>
      </c>
      <c r="D1470" s="104">
        <v>0</v>
      </c>
      <c r="E1470" s="58">
        <v>167</v>
      </c>
      <c r="F1470" s="104">
        <v>0</v>
      </c>
      <c r="G1470" s="104">
        <v>0</v>
      </c>
      <c r="H1470" s="104">
        <v>0</v>
      </c>
      <c r="I1470" s="104">
        <v>0</v>
      </c>
    </row>
    <row r="1471" spans="1:9" s="126" customFormat="1" ht="38.25">
      <c r="A1471" s="540" t="s">
        <v>689</v>
      </c>
      <c r="B1471" s="491" t="s">
        <v>196</v>
      </c>
      <c r="C1471" s="104">
        <f t="shared" si="292"/>
        <v>30</v>
      </c>
      <c r="D1471" s="104">
        <v>0</v>
      </c>
      <c r="E1471" s="58">
        <v>30</v>
      </c>
      <c r="F1471" s="104">
        <v>0</v>
      </c>
      <c r="G1471" s="104">
        <v>0</v>
      </c>
      <c r="H1471" s="104">
        <v>0</v>
      </c>
      <c r="I1471" s="104">
        <v>0</v>
      </c>
    </row>
    <row r="1472" spans="1:9" s="126" customFormat="1">
      <c r="A1472" s="489"/>
      <c r="B1472" s="492" t="s">
        <v>197</v>
      </c>
      <c r="C1472" s="104">
        <f t="shared" si="292"/>
        <v>30</v>
      </c>
      <c r="D1472" s="104">
        <v>0</v>
      </c>
      <c r="E1472" s="58">
        <v>30</v>
      </c>
      <c r="F1472" s="104">
        <v>0</v>
      </c>
      <c r="G1472" s="104">
        <v>0</v>
      </c>
      <c r="H1472" s="104">
        <v>0</v>
      </c>
      <c r="I1472" s="104">
        <v>0</v>
      </c>
    </row>
    <row r="1473" spans="1:9" s="126" customFormat="1">
      <c r="A1473" s="539" t="s">
        <v>690</v>
      </c>
      <c r="B1473" s="491" t="s">
        <v>196</v>
      </c>
      <c r="C1473" s="104">
        <f t="shared" si="292"/>
        <v>216</v>
      </c>
      <c r="D1473" s="104">
        <v>0</v>
      </c>
      <c r="E1473" s="58">
        <v>216</v>
      </c>
      <c r="F1473" s="104">
        <v>0</v>
      </c>
      <c r="G1473" s="104">
        <v>0</v>
      </c>
      <c r="H1473" s="104">
        <v>0</v>
      </c>
      <c r="I1473" s="104">
        <v>0</v>
      </c>
    </row>
    <row r="1474" spans="1:9" s="126" customFormat="1">
      <c r="A1474" s="489"/>
      <c r="B1474" s="492" t="s">
        <v>197</v>
      </c>
      <c r="C1474" s="104">
        <f t="shared" si="292"/>
        <v>216</v>
      </c>
      <c r="D1474" s="104">
        <v>0</v>
      </c>
      <c r="E1474" s="58">
        <v>216</v>
      </c>
      <c r="F1474" s="104">
        <v>0</v>
      </c>
      <c r="G1474" s="104">
        <v>0</v>
      </c>
      <c r="H1474" s="104">
        <v>0</v>
      </c>
      <c r="I1474" s="104">
        <v>0</v>
      </c>
    </row>
    <row r="1475" spans="1:9" s="126" customFormat="1">
      <c r="A1475" s="539" t="s">
        <v>691</v>
      </c>
      <c r="B1475" s="491" t="s">
        <v>196</v>
      </c>
      <c r="C1475" s="104">
        <f t="shared" si="292"/>
        <v>20</v>
      </c>
      <c r="D1475" s="104">
        <v>0</v>
      </c>
      <c r="E1475" s="58">
        <v>20</v>
      </c>
      <c r="F1475" s="104">
        <v>0</v>
      </c>
      <c r="G1475" s="104">
        <v>0</v>
      </c>
      <c r="H1475" s="104">
        <v>0</v>
      </c>
      <c r="I1475" s="104">
        <v>0</v>
      </c>
    </row>
    <row r="1476" spans="1:9" s="126" customFormat="1">
      <c r="A1476" s="489"/>
      <c r="B1476" s="492" t="s">
        <v>197</v>
      </c>
      <c r="C1476" s="104">
        <f t="shared" si="292"/>
        <v>20</v>
      </c>
      <c r="D1476" s="104">
        <v>0</v>
      </c>
      <c r="E1476" s="58">
        <v>20</v>
      </c>
      <c r="F1476" s="104">
        <v>0</v>
      </c>
      <c r="G1476" s="104">
        <v>0</v>
      </c>
      <c r="H1476" s="104">
        <v>0</v>
      </c>
      <c r="I1476" s="104">
        <v>0</v>
      </c>
    </row>
    <row r="1477" spans="1:9" s="126" customFormat="1">
      <c r="A1477" s="539" t="s">
        <v>692</v>
      </c>
      <c r="B1477" s="491" t="s">
        <v>196</v>
      </c>
      <c r="C1477" s="104">
        <f t="shared" si="292"/>
        <v>30</v>
      </c>
      <c r="D1477" s="104">
        <v>0</v>
      </c>
      <c r="E1477" s="58">
        <v>30</v>
      </c>
      <c r="F1477" s="104">
        <v>0</v>
      </c>
      <c r="G1477" s="104">
        <v>0</v>
      </c>
      <c r="H1477" s="104">
        <v>0</v>
      </c>
      <c r="I1477" s="104">
        <v>0</v>
      </c>
    </row>
    <row r="1478" spans="1:9" s="126" customFormat="1">
      <c r="A1478" s="489"/>
      <c r="B1478" s="492" t="s">
        <v>197</v>
      </c>
      <c r="C1478" s="104">
        <f t="shared" si="292"/>
        <v>30</v>
      </c>
      <c r="D1478" s="104">
        <v>0</v>
      </c>
      <c r="E1478" s="58">
        <v>30</v>
      </c>
      <c r="F1478" s="104">
        <v>0</v>
      </c>
      <c r="G1478" s="104">
        <v>0</v>
      </c>
      <c r="H1478" s="104">
        <v>0</v>
      </c>
      <c r="I1478" s="104">
        <v>0</v>
      </c>
    </row>
    <row r="1479" spans="1:9" s="126" customFormat="1" ht="25.5">
      <c r="A1479" s="540" t="s">
        <v>693</v>
      </c>
      <c r="B1479" s="491" t="s">
        <v>196</v>
      </c>
      <c r="C1479" s="104">
        <f t="shared" si="292"/>
        <v>11</v>
      </c>
      <c r="D1479" s="104">
        <v>0</v>
      </c>
      <c r="E1479" s="58">
        <v>11</v>
      </c>
      <c r="F1479" s="104">
        <v>0</v>
      </c>
      <c r="G1479" s="104">
        <v>0</v>
      </c>
      <c r="H1479" s="104">
        <v>0</v>
      </c>
      <c r="I1479" s="104">
        <v>0</v>
      </c>
    </row>
    <row r="1480" spans="1:9" s="126" customFormat="1">
      <c r="A1480" s="489"/>
      <c r="B1480" s="492" t="s">
        <v>197</v>
      </c>
      <c r="C1480" s="104">
        <f t="shared" si="292"/>
        <v>11</v>
      </c>
      <c r="D1480" s="104">
        <v>0</v>
      </c>
      <c r="E1480" s="58">
        <v>11</v>
      </c>
      <c r="F1480" s="104">
        <v>0</v>
      </c>
      <c r="G1480" s="104">
        <v>0</v>
      </c>
      <c r="H1480" s="104">
        <v>0</v>
      </c>
      <c r="I1480" s="104">
        <v>0</v>
      </c>
    </row>
    <row r="1481" spans="1:9" s="126" customFormat="1" ht="38.25">
      <c r="A1481" s="540" t="s">
        <v>694</v>
      </c>
      <c r="B1481" s="491" t="s">
        <v>196</v>
      </c>
      <c r="C1481" s="104">
        <f t="shared" si="292"/>
        <v>15</v>
      </c>
      <c r="D1481" s="104">
        <v>0</v>
      </c>
      <c r="E1481" s="58">
        <v>15</v>
      </c>
      <c r="F1481" s="104">
        <v>0</v>
      </c>
      <c r="G1481" s="104">
        <v>0</v>
      </c>
      <c r="H1481" s="104">
        <v>0</v>
      </c>
      <c r="I1481" s="104">
        <v>0</v>
      </c>
    </row>
    <row r="1482" spans="1:9" s="126" customFormat="1">
      <c r="A1482" s="489"/>
      <c r="B1482" s="492" t="s">
        <v>197</v>
      </c>
      <c r="C1482" s="104">
        <f t="shared" si="292"/>
        <v>15</v>
      </c>
      <c r="D1482" s="104">
        <v>0</v>
      </c>
      <c r="E1482" s="58">
        <v>15</v>
      </c>
      <c r="F1482" s="104">
        <v>0</v>
      </c>
      <c r="G1482" s="104">
        <v>0</v>
      </c>
      <c r="H1482" s="104">
        <v>0</v>
      </c>
      <c r="I1482" s="104">
        <v>0</v>
      </c>
    </row>
    <row r="1483" spans="1:9" s="126" customFormat="1" ht="25.5">
      <c r="A1483" s="540" t="s">
        <v>695</v>
      </c>
      <c r="B1483" s="491" t="s">
        <v>196</v>
      </c>
      <c r="C1483" s="104">
        <f t="shared" si="292"/>
        <v>8</v>
      </c>
      <c r="D1483" s="104">
        <v>0</v>
      </c>
      <c r="E1483" s="58">
        <v>8</v>
      </c>
      <c r="F1483" s="104">
        <v>0</v>
      </c>
      <c r="G1483" s="104">
        <v>0</v>
      </c>
      <c r="H1483" s="104">
        <v>0</v>
      </c>
      <c r="I1483" s="104">
        <v>0</v>
      </c>
    </row>
    <row r="1484" spans="1:9" s="126" customFormat="1">
      <c r="A1484" s="489"/>
      <c r="B1484" s="492" t="s">
        <v>197</v>
      </c>
      <c r="C1484" s="104">
        <f t="shared" si="292"/>
        <v>8</v>
      </c>
      <c r="D1484" s="104">
        <v>0</v>
      </c>
      <c r="E1484" s="58">
        <v>8</v>
      </c>
      <c r="F1484" s="104">
        <v>0</v>
      </c>
      <c r="G1484" s="104">
        <v>0</v>
      </c>
      <c r="H1484" s="104">
        <v>0</v>
      </c>
      <c r="I1484" s="104">
        <v>0</v>
      </c>
    </row>
    <row r="1485" spans="1:9" s="336" customFormat="1">
      <c r="A1485" s="541" t="s">
        <v>281</v>
      </c>
      <c r="B1485" s="389" t="s">
        <v>196</v>
      </c>
      <c r="C1485" s="335">
        <f t="shared" si="287"/>
        <v>552.98599999999999</v>
      </c>
      <c r="D1485" s="161">
        <f t="shared" ref="D1485:I1486" si="293">D1487+D1489+D1491+D1493+D1495+D1497+D1499+D1501+D1503+D1505+D1507+D1509+D1511</f>
        <v>238.79599999999999</v>
      </c>
      <c r="E1485" s="161">
        <f t="shared" si="293"/>
        <v>188</v>
      </c>
      <c r="F1485" s="161">
        <f t="shared" si="293"/>
        <v>0</v>
      </c>
      <c r="G1485" s="161">
        <f t="shared" si="293"/>
        <v>0</v>
      </c>
      <c r="H1485" s="161">
        <f t="shared" si="293"/>
        <v>0</v>
      </c>
      <c r="I1485" s="161">
        <f t="shared" si="293"/>
        <v>126.18999999999997</v>
      </c>
    </row>
    <row r="1486" spans="1:9" s="162" customFormat="1">
      <c r="A1486" s="170"/>
      <c r="B1486" s="163" t="s">
        <v>197</v>
      </c>
      <c r="C1486" s="161">
        <f t="shared" si="287"/>
        <v>552.98599999999999</v>
      </c>
      <c r="D1486" s="161">
        <f t="shared" si="293"/>
        <v>238.79599999999999</v>
      </c>
      <c r="E1486" s="161">
        <f t="shared" si="293"/>
        <v>188</v>
      </c>
      <c r="F1486" s="161">
        <f t="shared" si="293"/>
        <v>0</v>
      </c>
      <c r="G1486" s="161">
        <f t="shared" si="293"/>
        <v>0</v>
      </c>
      <c r="H1486" s="161">
        <f t="shared" si="293"/>
        <v>0</v>
      </c>
      <c r="I1486" s="161">
        <f t="shared" si="293"/>
        <v>126.18999999999997</v>
      </c>
    </row>
    <row r="1487" spans="1:9" s="126" customFormat="1" ht="25.5">
      <c r="A1487" s="139" t="s">
        <v>514</v>
      </c>
      <c r="B1487" s="103" t="s">
        <v>196</v>
      </c>
      <c r="C1487" s="104">
        <f t="shared" si="287"/>
        <v>23</v>
      </c>
      <c r="D1487" s="104">
        <v>23</v>
      </c>
      <c r="E1487" s="104">
        <v>0</v>
      </c>
      <c r="F1487" s="104">
        <v>0</v>
      </c>
      <c r="G1487" s="104">
        <v>0</v>
      </c>
      <c r="H1487" s="104">
        <v>0</v>
      </c>
      <c r="I1487" s="104">
        <v>0</v>
      </c>
    </row>
    <row r="1488" spans="1:9" s="126" customFormat="1">
      <c r="A1488" s="110"/>
      <c r="B1488" s="107" t="s">
        <v>197</v>
      </c>
      <c r="C1488" s="104">
        <f t="shared" si="287"/>
        <v>23</v>
      </c>
      <c r="D1488" s="104">
        <v>23</v>
      </c>
      <c r="E1488" s="104">
        <v>0</v>
      </c>
      <c r="F1488" s="104">
        <v>0</v>
      </c>
      <c r="G1488" s="104">
        <v>0</v>
      </c>
      <c r="H1488" s="104">
        <v>0</v>
      </c>
      <c r="I1488" s="104">
        <v>0</v>
      </c>
    </row>
    <row r="1489" spans="1:10" s="126" customFormat="1" ht="38.25">
      <c r="A1489" s="139" t="s">
        <v>338</v>
      </c>
      <c r="B1489" s="103" t="s">
        <v>196</v>
      </c>
      <c r="C1489" s="104">
        <f t="shared" si="287"/>
        <v>34.994999999999997</v>
      </c>
      <c r="D1489" s="104">
        <f>D1490</f>
        <v>23.204999999999998</v>
      </c>
      <c r="E1489" s="104">
        <v>0</v>
      </c>
      <c r="F1489" s="104">
        <v>0</v>
      </c>
      <c r="G1489" s="104">
        <v>0</v>
      </c>
      <c r="H1489" s="104">
        <v>0</v>
      </c>
      <c r="I1489" s="104">
        <f>I1490</f>
        <v>11.79</v>
      </c>
      <c r="J1489" s="126" t="s">
        <v>557</v>
      </c>
    </row>
    <row r="1490" spans="1:10" s="126" customFormat="1">
      <c r="A1490" s="110"/>
      <c r="B1490" s="107" t="s">
        <v>197</v>
      </c>
      <c r="C1490" s="104">
        <f t="shared" si="287"/>
        <v>34.994999999999997</v>
      </c>
      <c r="D1490" s="104">
        <v>23.204999999999998</v>
      </c>
      <c r="E1490" s="104">
        <v>0</v>
      </c>
      <c r="F1490" s="104">
        <v>0</v>
      </c>
      <c r="G1490" s="104">
        <v>0</v>
      </c>
      <c r="H1490" s="104">
        <v>0</v>
      </c>
      <c r="I1490" s="104">
        <v>11.79</v>
      </c>
    </row>
    <row r="1491" spans="1:10" s="126" customFormat="1">
      <c r="A1491" s="139" t="s">
        <v>359</v>
      </c>
      <c r="B1491" s="103" t="s">
        <v>196</v>
      </c>
      <c r="C1491" s="104">
        <f t="shared" si="287"/>
        <v>56.000999999999998</v>
      </c>
      <c r="D1491" s="104">
        <f>D1492</f>
        <v>22.491</v>
      </c>
      <c r="E1491" s="104">
        <v>0</v>
      </c>
      <c r="F1491" s="104">
        <v>0</v>
      </c>
      <c r="G1491" s="104">
        <v>0</v>
      </c>
      <c r="H1491" s="104">
        <v>0</v>
      </c>
      <c r="I1491" s="104">
        <f>I1492</f>
        <v>33.51</v>
      </c>
    </row>
    <row r="1492" spans="1:10" s="126" customFormat="1">
      <c r="A1492" s="110"/>
      <c r="B1492" s="107" t="s">
        <v>197</v>
      </c>
      <c r="C1492" s="104">
        <f t="shared" si="287"/>
        <v>56.000999999999998</v>
      </c>
      <c r="D1492" s="104">
        <v>22.491</v>
      </c>
      <c r="E1492" s="104">
        <v>0</v>
      </c>
      <c r="F1492" s="104">
        <v>0</v>
      </c>
      <c r="G1492" s="104">
        <v>0</v>
      </c>
      <c r="H1492" s="104">
        <v>0</v>
      </c>
      <c r="I1492" s="104">
        <v>33.51</v>
      </c>
    </row>
    <row r="1493" spans="1:10" s="126" customFormat="1" ht="25.5">
      <c r="A1493" s="139" t="s">
        <v>360</v>
      </c>
      <c r="B1493" s="103" t="s">
        <v>196</v>
      </c>
      <c r="C1493" s="104">
        <f t="shared" si="287"/>
        <v>74.995000000000005</v>
      </c>
      <c r="D1493" s="104">
        <f>D1494</f>
        <v>56.524999999999999</v>
      </c>
      <c r="E1493" s="104">
        <v>0</v>
      </c>
      <c r="F1493" s="104">
        <v>0</v>
      </c>
      <c r="G1493" s="104">
        <v>0</v>
      </c>
      <c r="H1493" s="104">
        <v>0</v>
      </c>
      <c r="I1493" s="104">
        <f>I1494</f>
        <v>18.47</v>
      </c>
    </row>
    <row r="1494" spans="1:10" s="126" customFormat="1">
      <c r="A1494" s="110"/>
      <c r="B1494" s="107" t="s">
        <v>197</v>
      </c>
      <c r="C1494" s="104">
        <f t="shared" si="287"/>
        <v>74.995000000000005</v>
      </c>
      <c r="D1494" s="104">
        <v>56.524999999999999</v>
      </c>
      <c r="E1494" s="104">
        <v>0</v>
      </c>
      <c r="F1494" s="104">
        <v>0</v>
      </c>
      <c r="G1494" s="104">
        <v>0</v>
      </c>
      <c r="H1494" s="104">
        <v>0</v>
      </c>
      <c r="I1494" s="104">
        <v>18.47</v>
      </c>
    </row>
    <row r="1495" spans="1:10" s="126" customFormat="1" ht="25.5" hidden="1">
      <c r="A1495" s="250" t="s">
        <v>361</v>
      </c>
      <c r="B1495" s="103" t="s">
        <v>196</v>
      </c>
      <c r="C1495" s="104">
        <f>C1496</f>
        <v>15</v>
      </c>
      <c r="D1495" s="104">
        <v>0</v>
      </c>
      <c r="E1495" s="104">
        <v>0</v>
      </c>
      <c r="F1495" s="104">
        <v>0</v>
      </c>
      <c r="G1495" s="104">
        <v>0</v>
      </c>
      <c r="H1495" s="104">
        <v>0</v>
      </c>
      <c r="I1495" s="104">
        <v>0</v>
      </c>
    </row>
    <row r="1496" spans="1:10" s="126" customFormat="1" hidden="1">
      <c r="A1496" s="110"/>
      <c r="B1496" s="107" t="s">
        <v>197</v>
      </c>
      <c r="C1496" s="104">
        <v>15</v>
      </c>
      <c r="D1496" s="104">
        <v>0</v>
      </c>
      <c r="E1496" s="104">
        <v>0</v>
      </c>
      <c r="F1496" s="104">
        <v>0</v>
      </c>
      <c r="G1496" s="104">
        <v>0</v>
      </c>
      <c r="H1496" s="104">
        <v>0</v>
      </c>
      <c r="I1496" s="104">
        <v>0</v>
      </c>
    </row>
    <row r="1497" spans="1:10" s="126" customFormat="1" ht="25.5">
      <c r="A1497" s="139" t="s">
        <v>366</v>
      </c>
      <c r="B1497" s="103" t="s">
        <v>196</v>
      </c>
      <c r="C1497" s="104">
        <f t="shared" si="287"/>
        <v>40</v>
      </c>
      <c r="D1497" s="104">
        <f>D1498</f>
        <v>23.2</v>
      </c>
      <c r="E1497" s="104">
        <v>0</v>
      </c>
      <c r="F1497" s="104">
        <v>0</v>
      </c>
      <c r="G1497" s="104">
        <v>0</v>
      </c>
      <c r="H1497" s="104">
        <v>0</v>
      </c>
      <c r="I1497" s="104">
        <f>I1498</f>
        <v>16.8</v>
      </c>
      <c r="J1497" s="126" t="s">
        <v>556</v>
      </c>
    </row>
    <row r="1498" spans="1:10" s="126" customFormat="1">
      <c r="A1498" s="110"/>
      <c r="B1498" s="107" t="s">
        <v>197</v>
      </c>
      <c r="C1498" s="104">
        <f t="shared" si="287"/>
        <v>40</v>
      </c>
      <c r="D1498" s="104">
        <v>23.2</v>
      </c>
      <c r="E1498" s="104">
        <v>0</v>
      </c>
      <c r="F1498" s="104">
        <v>0</v>
      </c>
      <c r="G1498" s="104">
        <v>0</v>
      </c>
      <c r="H1498" s="104">
        <v>0</v>
      </c>
      <c r="I1498" s="104">
        <v>16.8</v>
      </c>
    </row>
    <row r="1499" spans="1:10" s="126" customFormat="1" ht="25.5">
      <c r="A1499" s="139" t="s">
        <v>367</v>
      </c>
      <c r="B1499" s="103" t="s">
        <v>196</v>
      </c>
      <c r="C1499" s="104">
        <f t="shared" si="287"/>
        <v>39.994999999999997</v>
      </c>
      <c r="D1499" s="104">
        <f>D1500</f>
        <v>23.204999999999998</v>
      </c>
      <c r="E1499" s="104">
        <v>0</v>
      </c>
      <c r="F1499" s="104">
        <v>0</v>
      </c>
      <c r="G1499" s="104">
        <v>0</v>
      </c>
      <c r="H1499" s="104">
        <v>0</v>
      </c>
      <c r="I1499" s="104">
        <f>I1500</f>
        <v>16.79</v>
      </c>
    </row>
    <row r="1500" spans="1:10" s="126" customFormat="1">
      <c r="A1500" s="110"/>
      <c r="B1500" s="107" t="s">
        <v>197</v>
      </c>
      <c r="C1500" s="104">
        <f t="shared" si="287"/>
        <v>39.994999999999997</v>
      </c>
      <c r="D1500" s="104">
        <v>23.204999999999998</v>
      </c>
      <c r="E1500" s="104">
        <v>0</v>
      </c>
      <c r="F1500" s="104">
        <v>0</v>
      </c>
      <c r="G1500" s="104">
        <v>0</v>
      </c>
      <c r="H1500" s="104">
        <v>0</v>
      </c>
      <c r="I1500" s="104">
        <v>16.79</v>
      </c>
    </row>
    <row r="1501" spans="1:10" s="126" customFormat="1">
      <c r="A1501" s="139" t="s">
        <v>7</v>
      </c>
      <c r="B1501" s="103" t="s">
        <v>196</v>
      </c>
      <c r="C1501" s="104">
        <f t="shared" si="287"/>
        <v>31.999000000000002</v>
      </c>
      <c r="D1501" s="104">
        <f>D1502</f>
        <v>21.759</v>
      </c>
      <c r="E1501" s="104">
        <v>0</v>
      </c>
      <c r="F1501" s="104">
        <v>0</v>
      </c>
      <c r="G1501" s="104">
        <v>0</v>
      </c>
      <c r="H1501" s="104">
        <v>0</v>
      </c>
      <c r="I1501" s="104">
        <f>I1502</f>
        <v>10.24</v>
      </c>
    </row>
    <row r="1502" spans="1:10" s="126" customFormat="1">
      <c r="A1502" s="110"/>
      <c r="B1502" s="107" t="s">
        <v>197</v>
      </c>
      <c r="C1502" s="104">
        <f t="shared" si="287"/>
        <v>31.999000000000002</v>
      </c>
      <c r="D1502" s="104">
        <v>21.759</v>
      </c>
      <c r="E1502" s="104">
        <v>0</v>
      </c>
      <c r="F1502" s="104">
        <v>0</v>
      </c>
      <c r="G1502" s="104">
        <v>0</v>
      </c>
      <c r="H1502" s="104">
        <v>0</v>
      </c>
      <c r="I1502" s="104">
        <v>10.24</v>
      </c>
    </row>
    <row r="1503" spans="1:10" s="126" customFormat="1">
      <c r="A1503" s="139" t="s">
        <v>8</v>
      </c>
      <c r="B1503" s="103" t="s">
        <v>196</v>
      </c>
      <c r="C1503" s="104">
        <f t="shared" si="287"/>
        <v>32</v>
      </c>
      <c r="D1503" s="104">
        <f>D1504</f>
        <v>21.76</v>
      </c>
      <c r="E1503" s="104">
        <v>0</v>
      </c>
      <c r="F1503" s="104">
        <v>0</v>
      </c>
      <c r="G1503" s="104">
        <v>0</v>
      </c>
      <c r="H1503" s="104">
        <v>0</v>
      </c>
      <c r="I1503" s="104">
        <f>I1504</f>
        <v>10.24</v>
      </c>
      <c r="J1503" s="126" t="s">
        <v>555</v>
      </c>
    </row>
    <row r="1504" spans="1:10" s="126" customFormat="1">
      <c r="A1504" s="110"/>
      <c r="B1504" s="107" t="s">
        <v>197</v>
      </c>
      <c r="C1504" s="104">
        <f t="shared" si="287"/>
        <v>32</v>
      </c>
      <c r="D1504" s="104">
        <v>21.76</v>
      </c>
      <c r="E1504" s="104">
        <v>0</v>
      </c>
      <c r="F1504" s="104">
        <v>0</v>
      </c>
      <c r="G1504" s="104">
        <v>0</v>
      </c>
      <c r="H1504" s="104">
        <v>0</v>
      </c>
      <c r="I1504" s="104">
        <v>10.24</v>
      </c>
    </row>
    <row r="1505" spans="1:10" s="126" customFormat="1" ht="25.5">
      <c r="A1505" s="139" t="s">
        <v>9</v>
      </c>
      <c r="B1505" s="103" t="s">
        <v>196</v>
      </c>
      <c r="C1505" s="104">
        <f t="shared" si="287"/>
        <v>32.000999999999998</v>
      </c>
      <c r="D1505" s="104">
        <f>D1506</f>
        <v>23.651</v>
      </c>
      <c r="E1505" s="104">
        <v>0</v>
      </c>
      <c r="F1505" s="104">
        <v>0</v>
      </c>
      <c r="G1505" s="104">
        <v>0</v>
      </c>
      <c r="H1505" s="104">
        <v>0</v>
      </c>
      <c r="I1505" s="104">
        <f>I1506</f>
        <v>8.35</v>
      </c>
      <c r="J1505" s="126" t="s">
        <v>555</v>
      </c>
    </row>
    <row r="1506" spans="1:10" s="126" customFormat="1">
      <c r="A1506" s="110"/>
      <c r="B1506" s="107" t="s">
        <v>197</v>
      </c>
      <c r="C1506" s="104">
        <f t="shared" si="287"/>
        <v>32.000999999999998</v>
      </c>
      <c r="D1506" s="104">
        <v>23.651</v>
      </c>
      <c r="E1506" s="104">
        <v>0</v>
      </c>
      <c r="F1506" s="104">
        <v>0</v>
      </c>
      <c r="G1506" s="104">
        <v>0</v>
      </c>
      <c r="H1506" s="104">
        <v>0</v>
      </c>
      <c r="I1506" s="104">
        <v>8.35</v>
      </c>
    </row>
    <row r="1507" spans="1:10" s="126" customFormat="1" ht="15.75" customHeight="1">
      <c r="A1507" s="540" t="s">
        <v>696</v>
      </c>
      <c r="B1507" s="491" t="s">
        <v>196</v>
      </c>
      <c r="C1507" s="104">
        <f t="shared" si="287"/>
        <v>22</v>
      </c>
      <c r="D1507" s="104">
        <v>0</v>
      </c>
      <c r="E1507" s="58">
        <v>22</v>
      </c>
      <c r="F1507" s="104">
        <v>0</v>
      </c>
      <c r="G1507" s="104">
        <v>0</v>
      </c>
      <c r="H1507" s="104">
        <v>0</v>
      </c>
      <c r="I1507" s="104">
        <v>0</v>
      </c>
    </row>
    <row r="1508" spans="1:10" s="126" customFormat="1">
      <c r="A1508" s="489"/>
      <c r="B1508" s="492" t="s">
        <v>197</v>
      </c>
      <c r="C1508" s="104">
        <f t="shared" si="287"/>
        <v>22</v>
      </c>
      <c r="D1508" s="104">
        <v>0</v>
      </c>
      <c r="E1508" s="58">
        <v>22</v>
      </c>
      <c r="F1508" s="104">
        <v>0</v>
      </c>
      <c r="G1508" s="104">
        <v>0</v>
      </c>
      <c r="H1508" s="104">
        <v>0</v>
      </c>
      <c r="I1508" s="104">
        <v>0</v>
      </c>
    </row>
    <row r="1509" spans="1:10" s="126" customFormat="1" ht="27" customHeight="1">
      <c r="A1509" s="540" t="s">
        <v>697</v>
      </c>
      <c r="B1509" s="491" t="s">
        <v>196</v>
      </c>
      <c r="C1509" s="104">
        <f t="shared" si="287"/>
        <v>36</v>
      </c>
      <c r="D1509" s="104">
        <v>0</v>
      </c>
      <c r="E1509" s="58">
        <v>36</v>
      </c>
      <c r="F1509" s="104">
        <v>0</v>
      </c>
      <c r="G1509" s="104">
        <v>0</v>
      </c>
      <c r="H1509" s="104">
        <v>0</v>
      </c>
      <c r="I1509" s="104">
        <v>0</v>
      </c>
    </row>
    <row r="1510" spans="1:10" s="126" customFormat="1">
      <c r="A1510" s="489"/>
      <c r="B1510" s="492" t="s">
        <v>197</v>
      </c>
      <c r="C1510" s="104">
        <f t="shared" si="287"/>
        <v>36</v>
      </c>
      <c r="D1510" s="104">
        <v>0</v>
      </c>
      <c r="E1510" s="58">
        <v>36</v>
      </c>
      <c r="F1510" s="104">
        <v>0</v>
      </c>
      <c r="G1510" s="104">
        <v>0</v>
      </c>
      <c r="H1510" s="104">
        <v>0</v>
      </c>
      <c r="I1510" s="104">
        <v>0</v>
      </c>
    </row>
    <row r="1511" spans="1:10" s="126" customFormat="1" ht="16.5" customHeight="1">
      <c r="A1511" s="540" t="s">
        <v>121</v>
      </c>
      <c r="B1511" s="491" t="s">
        <v>196</v>
      </c>
      <c r="C1511" s="104">
        <f t="shared" si="287"/>
        <v>130</v>
      </c>
      <c r="D1511" s="104">
        <v>0</v>
      </c>
      <c r="E1511" s="58">
        <v>130</v>
      </c>
      <c r="F1511" s="104">
        <v>0</v>
      </c>
      <c r="G1511" s="104">
        <v>0</v>
      </c>
      <c r="H1511" s="104">
        <v>0</v>
      </c>
      <c r="I1511" s="104">
        <v>0</v>
      </c>
    </row>
    <row r="1512" spans="1:10" s="126" customFormat="1">
      <c r="A1512" s="489"/>
      <c r="B1512" s="492" t="s">
        <v>197</v>
      </c>
      <c r="C1512" s="104">
        <f t="shared" si="287"/>
        <v>130</v>
      </c>
      <c r="D1512" s="104">
        <v>0</v>
      </c>
      <c r="E1512" s="58">
        <v>130</v>
      </c>
      <c r="F1512" s="104">
        <v>0</v>
      </c>
      <c r="G1512" s="104">
        <v>0</v>
      </c>
      <c r="H1512" s="104">
        <v>0</v>
      </c>
      <c r="I1512" s="104">
        <v>0</v>
      </c>
    </row>
    <row r="1513" spans="1:10" s="162" customFormat="1">
      <c r="A1513" s="183" t="s">
        <v>284</v>
      </c>
      <c r="B1513" s="160" t="s">
        <v>196</v>
      </c>
      <c r="C1513" s="161">
        <f t="shared" si="287"/>
        <v>260.10000000000002</v>
      </c>
      <c r="D1513" s="161">
        <f t="shared" ref="D1513:I1514" si="294">D1515+D1517+D1519+D1521+D1523+D1525+D1527+D1529+D1531</f>
        <v>55.1</v>
      </c>
      <c r="E1513" s="161">
        <f t="shared" si="294"/>
        <v>117.5</v>
      </c>
      <c r="F1513" s="161">
        <f t="shared" si="294"/>
        <v>0</v>
      </c>
      <c r="G1513" s="161">
        <f t="shared" si="294"/>
        <v>0</v>
      </c>
      <c r="H1513" s="161">
        <f t="shared" si="294"/>
        <v>0</v>
      </c>
      <c r="I1513" s="161">
        <f t="shared" si="294"/>
        <v>87.5</v>
      </c>
    </row>
    <row r="1514" spans="1:10" s="162" customFormat="1">
      <c r="A1514" s="170"/>
      <c r="B1514" s="163" t="s">
        <v>197</v>
      </c>
      <c r="C1514" s="161">
        <f t="shared" si="287"/>
        <v>260.10000000000002</v>
      </c>
      <c r="D1514" s="161">
        <f t="shared" si="294"/>
        <v>55.1</v>
      </c>
      <c r="E1514" s="161">
        <f t="shared" si="294"/>
        <v>117.5</v>
      </c>
      <c r="F1514" s="161">
        <f t="shared" si="294"/>
        <v>0</v>
      </c>
      <c r="G1514" s="161">
        <f t="shared" si="294"/>
        <v>0</v>
      </c>
      <c r="H1514" s="161">
        <f t="shared" si="294"/>
        <v>0</v>
      </c>
      <c r="I1514" s="161">
        <f t="shared" si="294"/>
        <v>87.5</v>
      </c>
    </row>
    <row r="1515" spans="1:10" s="340" customFormat="1" ht="25.5">
      <c r="A1515" s="377" t="s">
        <v>136</v>
      </c>
      <c r="B1515" s="357" t="s">
        <v>196</v>
      </c>
      <c r="C1515" s="339">
        <f>C1516</f>
        <v>1.1299999999999999</v>
      </c>
      <c r="D1515" s="339">
        <f>D1516</f>
        <v>1.1299999999999999</v>
      </c>
      <c r="E1515" s="358">
        <v>0</v>
      </c>
      <c r="F1515" s="339">
        <f>F1516</f>
        <v>0</v>
      </c>
      <c r="G1515" s="339">
        <f>G1516</f>
        <v>0</v>
      </c>
      <c r="H1515" s="339">
        <f>H1516</f>
        <v>0</v>
      </c>
      <c r="I1515" s="339">
        <f>I1516</f>
        <v>0</v>
      </c>
    </row>
    <row r="1516" spans="1:10" s="126" customFormat="1">
      <c r="A1516" s="110"/>
      <c r="B1516" s="107" t="s">
        <v>197</v>
      </c>
      <c r="C1516" s="104">
        <f>D1516+E1516+F1516+G1516+H1516+I1516</f>
        <v>1.1299999999999999</v>
      </c>
      <c r="D1516" s="104">
        <v>1.1299999999999999</v>
      </c>
      <c r="E1516" s="58">
        <v>0</v>
      </c>
      <c r="F1516" s="104">
        <v>0</v>
      </c>
      <c r="G1516" s="104">
        <v>0</v>
      </c>
      <c r="H1516" s="104">
        <v>0</v>
      </c>
      <c r="I1516" s="104">
        <v>0</v>
      </c>
    </row>
    <row r="1517" spans="1:10" s="340" customFormat="1" ht="25.5">
      <c r="A1517" s="377" t="s">
        <v>137</v>
      </c>
      <c r="B1517" s="357" t="s">
        <v>196</v>
      </c>
      <c r="C1517" s="339">
        <f>C1518</f>
        <v>0.11</v>
      </c>
      <c r="D1517" s="339">
        <f>D1518</f>
        <v>0.11</v>
      </c>
      <c r="E1517" s="358">
        <v>0</v>
      </c>
      <c r="F1517" s="339">
        <f>F1518</f>
        <v>0</v>
      </c>
      <c r="G1517" s="339">
        <f>G1518</f>
        <v>0</v>
      </c>
      <c r="H1517" s="339">
        <f>H1518</f>
        <v>0</v>
      </c>
      <c r="I1517" s="339">
        <f>I1518</f>
        <v>0</v>
      </c>
      <c r="J1517" s="340" t="s">
        <v>557</v>
      </c>
    </row>
    <row r="1518" spans="1:10" s="126" customFormat="1">
      <c r="A1518" s="110"/>
      <c r="B1518" s="107" t="s">
        <v>197</v>
      </c>
      <c r="C1518" s="104">
        <f>D1518+E1518+F1518+G1518+H1518+I1518</f>
        <v>0.11</v>
      </c>
      <c r="D1518" s="104">
        <v>0.11</v>
      </c>
      <c r="E1518" s="58">
        <v>0</v>
      </c>
      <c r="F1518" s="104">
        <v>0</v>
      </c>
      <c r="G1518" s="104">
        <v>0</v>
      </c>
      <c r="H1518" s="104">
        <v>0</v>
      </c>
      <c r="I1518" s="104">
        <v>0</v>
      </c>
    </row>
    <row r="1519" spans="1:10" s="340" customFormat="1" ht="25.5">
      <c r="A1519" s="377" t="s">
        <v>138</v>
      </c>
      <c r="B1519" s="357" t="s">
        <v>196</v>
      </c>
      <c r="C1519" s="339">
        <f>C1520</f>
        <v>1.36</v>
      </c>
      <c r="D1519" s="339">
        <f>D1520</f>
        <v>1.36</v>
      </c>
      <c r="E1519" s="358">
        <v>0</v>
      </c>
      <c r="F1519" s="339">
        <f>F1520</f>
        <v>0</v>
      </c>
      <c r="G1519" s="339">
        <f>G1520</f>
        <v>0</v>
      </c>
      <c r="H1519" s="339">
        <f>H1520</f>
        <v>0</v>
      </c>
      <c r="I1519" s="339">
        <f>I1520</f>
        <v>0</v>
      </c>
      <c r="J1519" s="340" t="s">
        <v>557</v>
      </c>
    </row>
    <row r="1520" spans="1:10" s="126" customFormat="1">
      <c r="A1520" s="110"/>
      <c r="B1520" s="107" t="s">
        <v>197</v>
      </c>
      <c r="C1520" s="104">
        <f t="shared" ref="C1520:C1532" si="295">D1520+E1520+F1520+G1520+H1520+I1520</f>
        <v>1.36</v>
      </c>
      <c r="D1520" s="104">
        <v>1.36</v>
      </c>
      <c r="E1520" s="58">
        <v>0</v>
      </c>
      <c r="F1520" s="104">
        <v>0</v>
      </c>
      <c r="G1520" s="104">
        <v>0</v>
      </c>
      <c r="H1520" s="104">
        <v>0</v>
      </c>
      <c r="I1520" s="104">
        <v>0</v>
      </c>
    </row>
    <row r="1521" spans="1:10" s="340" customFormat="1" ht="25.5">
      <c r="A1521" s="482" t="s">
        <v>139</v>
      </c>
      <c r="B1521" s="357" t="s">
        <v>196</v>
      </c>
      <c r="C1521" s="104">
        <f t="shared" si="295"/>
        <v>140</v>
      </c>
      <c r="D1521" s="339">
        <f>D1522</f>
        <v>52.5</v>
      </c>
      <c r="E1521" s="358">
        <v>0</v>
      </c>
      <c r="F1521" s="339">
        <f>F1522</f>
        <v>0</v>
      </c>
      <c r="G1521" s="339">
        <f>G1522</f>
        <v>0</v>
      </c>
      <c r="H1521" s="339">
        <f>H1522</f>
        <v>0</v>
      </c>
      <c r="I1521" s="339">
        <f>I1522</f>
        <v>87.5</v>
      </c>
    </row>
    <row r="1522" spans="1:10" s="126" customFormat="1">
      <c r="A1522" s="110"/>
      <c r="B1522" s="107" t="s">
        <v>197</v>
      </c>
      <c r="C1522" s="104">
        <f t="shared" si="295"/>
        <v>140</v>
      </c>
      <c r="D1522" s="104">
        <v>52.5</v>
      </c>
      <c r="E1522" s="58">
        <v>0</v>
      </c>
      <c r="F1522" s="104">
        <v>0</v>
      </c>
      <c r="G1522" s="104">
        <v>0</v>
      </c>
      <c r="H1522" s="104">
        <v>0</v>
      </c>
      <c r="I1522" s="104">
        <v>87.5</v>
      </c>
    </row>
    <row r="1523" spans="1:10" s="126" customFormat="1">
      <c r="A1523" s="540" t="s">
        <v>135</v>
      </c>
      <c r="B1523" s="491" t="s">
        <v>196</v>
      </c>
      <c r="C1523" s="104">
        <f t="shared" si="295"/>
        <v>9</v>
      </c>
      <c r="D1523" s="104">
        <v>0</v>
      </c>
      <c r="E1523" s="58">
        <v>9</v>
      </c>
      <c r="F1523" s="104">
        <v>0</v>
      </c>
      <c r="G1523" s="104">
        <v>0</v>
      </c>
      <c r="H1523" s="104">
        <v>0</v>
      </c>
      <c r="I1523" s="104">
        <v>0</v>
      </c>
    </row>
    <row r="1524" spans="1:10" s="126" customFormat="1">
      <c r="A1524" s="489"/>
      <c r="B1524" s="492" t="s">
        <v>197</v>
      </c>
      <c r="C1524" s="104">
        <f t="shared" si="295"/>
        <v>9</v>
      </c>
      <c r="D1524" s="99">
        <v>0</v>
      </c>
      <c r="E1524" s="58">
        <v>9</v>
      </c>
      <c r="F1524" s="104">
        <v>0</v>
      </c>
      <c r="G1524" s="104">
        <v>0</v>
      </c>
      <c r="H1524" s="104">
        <v>0</v>
      </c>
      <c r="I1524" s="104">
        <v>0</v>
      </c>
    </row>
    <row r="1525" spans="1:10" s="126" customFormat="1" ht="25.5">
      <c r="A1525" s="540" t="s">
        <v>137</v>
      </c>
      <c r="B1525" s="491" t="s">
        <v>196</v>
      </c>
      <c r="C1525" s="104">
        <f t="shared" si="295"/>
        <v>7</v>
      </c>
      <c r="D1525" s="104">
        <v>0</v>
      </c>
      <c r="E1525" s="58">
        <v>7</v>
      </c>
      <c r="F1525" s="104">
        <v>0</v>
      </c>
      <c r="G1525" s="104">
        <v>0</v>
      </c>
      <c r="H1525" s="104">
        <v>0</v>
      </c>
      <c r="I1525" s="104">
        <v>0</v>
      </c>
    </row>
    <row r="1526" spans="1:10" s="126" customFormat="1">
      <c r="A1526" s="489"/>
      <c r="B1526" s="492" t="s">
        <v>197</v>
      </c>
      <c r="C1526" s="104">
        <f t="shared" si="295"/>
        <v>7</v>
      </c>
      <c r="D1526" s="104">
        <v>0</v>
      </c>
      <c r="E1526" s="58">
        <v>7</v>
      </c>
      <c r="F1526" s="104">
        <v>0</v>
      </c>
      <c r="G1526" s="104">
        <v>0</v>
      </c>
      <c r="H1526" s="104">
        <v>0</v>
      </c>
      <c r="I1526" s="104">
        <v>0</v>
      </c>
    </row>
    <row r="1527" spans="1:10" s="126" customFormat="1" ht="25.5">
      <c r="A1527" s="540" t="s">
        <v>698</v>
      </c>
      <c r="B1527" s="491" t="s">
        <v>196</v>
      </c>
      <c r="C1527" s="104">
        <f t="shared" si="295"/>
        <v>5</v>
      </c>
      <c r="D1527" s="104">
        <v>0</v>
      </c>
      <c r="E1527" s="58">
        <v>5</v>
      </c>
      <c r="F1527" s="104">
        <v>0</v>
      </c>
      <c r="G1527" s="104">
        <v>0</v>
      </c>
      <c r="H1527" s="104">
        <v>0</v>
      </c>
      <c r="I1527" s="104">
        <v>0</v>
      </c>
    </row>
    <row r="1528" spans="1:10" s="126" customFormat="1">
      <c r="A1528" s="489"/>
      <c r="B1528" s="492" t="s">
        <v>197</v>
      </c>
      <c r="C1528" s="104">
        <f t="shared" si="295"/>
        <v>5</v>
      </c>
      <c r="D1528" s="161">
        <v>0</v>
      </c>
      <c r="E1528" s="58">
        <v>5</v>
      </c>
      <c r="F1528" s="104">
        <v>0</v>
      </c>
      <c r="G1528" s="104">
        <v>0</v>
      </c>
      <c r="H1528" s="104">
        <v>0</v>
      </c>
      <c r="I1528" s="104">
        <v>0</v>
      </c>
    </row>
    <row r="1529" spans="1:10" s="126" customFormat="1" ht="25.5">
      <c r="A1529" s="540" t="s">
        <v>139</v>
      </c>
      <c r="B1529" s="491" t="s">
        <v>196</v>
      </c>
      <c r="C1529" s="104">
        <f t="shared" si="295"/>
        <v>88</v>
      </c>
      <c r="D1529" s="104">
        <v>0</v>
      </c>
      <c r="E1529" s="58">
        <v>88</v>
      </c>
      <c r="F1529" s="104">
        <v>0</v>
      </c>
      <c r="G1529" s="104">
        <v>0</v>
      </c>
      <c r="H1529" s="104">
        <v>0</v>
      </c>
      <c r="I1529" s="104">
        <v>0</v>
      </c>
    </row>
    <row r="1530" spans="1:10" s="126" customFormat="1">
      <c r="A1530" s="489"/>
      <c r="B1530" s="492" t="s">
        <v>197</v>
      </c>
      <c r="C1530" s="104">
        <f t="shared" si="295"/>
        <v>88</v>
      </c>
      <c r="D1530" s="104">
        <v>0</v>
      </c>
      <c r="E1530" s="58">
        <v>88</v>
      </c>
      <c r="F1530" s="104">
        <v>0</v>
      </c>
      <c r="G1530" s="104">
        <v>0</v>
      </c>
      <c r="H1530" s="104">
        <v>0</v>
      </c>
      <c r="I1530" s="104">
        <v>0</v>
      </c>
    </row>
    <row r="1531" spans="1:10" s="126" customFormat="1" ht="38.25">
      <c r="A1531" s="540" t="s">
        <v>699</v>
      </c>
      <c r="B1531" s="542" t="s">
        <v>196</v>
      </c>
      <c r="C1531" s="104">
        <f t="shared" si="295"/>
        <v>8.5</v>
      </c>
      <c r="D1531" s="104">
        <v>0</v>
      </c>
      <c r="E1531" s="58">
        <v>8.5</v>
      </c>
      <c r="F1531" s="104">
        <v>0</v>
      </c>
      <c r="G1531" s="104">
        <v>0</v>
      </c>
      <c r="H1531" s="104">
        <v>0</v>
      </c>
      <c r="I1531" s="104">
        <v>0</v>
      </c>
    </row>
    <row r="1532" spans="1:10" s="126" customFormat="1">
      <c r="A1532" s="489"/>
      <c r="B1532" s="492" t="s">
        <v>197</v>
      </c>
      <c r="C1532" s="104">
        <f t="shared" si="295"/>
        <v>8.5</v>
      </c>
      <c r="D1532" s="104">
        <v>0</v>
      </c>
      <c r="E1532" s="58">
        <v>8.5</v>
      </c>
      <c r="F1532" s="104">
        <v>0</v>
      </c>
      <c r="G1532" s="104">
        <v>0</v>
      </c>
      <c r="H1532" s="104">
        <v>0</v>
      </c>
      <c r="I1532" s="104">
        <v>0</v>
      </c>
    </row>
    <row r="1533" spans="1:10" s="162" customFormat="1">
      <c r="A1533" s="183" t="s">
        <v>301</v>
      </c>
      <c r="B1533" s="160" t="s">
        <v>196</v>
      </c>
      <c r="C1533" s="161">
        <f t="shared" si="287"/>
        <v>17.399999999999999</v>
      </c>
      <c r="D1533" s="161">
        <f t="shared" ref="D1533:I1534" si="296">D1535+D1537+D1539+D1541+D1543+D1545</f>
        <v>17.399999999999999</v>
      </c>
      <c r="E1533" s="161">
        <f t="shared" si="296"/>
        <v>0</v>
      </c>
      <c r="F1533" s="161">
        <f t="shared" si="296"/>
        <v>0</v>
      </c>
      <c r="G1533" s="161">
        <f t="shared" si="296"/>
        <v>0</v>
      </c>
      <c r="H1533" s="161">
        <f t="shared" si="296"/>
        <v>0</v>
      </c>
      <c r="I1533" s="161">
        <f t="shared" si="296"/>
        <v>0</v>
      </c>
    </row>
    <row r="1534" spans="1:10" s="162" customFormat="1">
      <c r="A1534" s="170"/>
      <c r="B1534" s="163" t="s">
        <v>197</v>
      </c>
      <c r="C1534" s="161">
        <f t="shared" si="287"/>
        <v>17.399999999999999</v>
      </c>
      <c r="D1534" s="161">
        <f t="shared" si="296"/>
        <v>17.399999999999999</v>
      </c>
      <c r="E1534" s="161">
        <f t="shared" si="296"/>
        <v>0</v>
      </c>
      <c r="F1534" s="161">
        <f t="shared" si="296"/>
        <v>0</v>
      </c>
      <c r="G1534" s="161">
        <f t="shared" si="296"/>
        <v>0</v>
      </c>
      <c r="H1534" s="161">
        <f t="shared" si="296"/>
        <v>0</v>
      </c>
      <c r="I1534" s="161">
        <f t="shared" si="296"/>
        <v>0</v>
      </c>
    </row>
    <row r="1535" spans="1:10" s="340" customFormat="1">
      <c r="A1535" s="337" t="s">
        <v>83</v>
      </c>
      <c r="B1535" s="364" t="s">
        <v>196</v>
      </c>
      <c r="C1535" s="358">
        <f t="shared" ref="C1535:C1546" si="297">D1535+E1535+F1535+G1535+H1535+I1535</f>
        <v>4</v>
      </c>
      <c r="D1535" s="358">
        <v>4</v>
      </c>
      <c r="E1535" s="358">
        <v>0</v>
      </c>
      <c r="F1535" s="358">
        <v>0</v>
      </c>
      <c r="G1535" s="358">
        <v>0</v>
      </c>
      <c r="H1535" s="358">
        <v>0</v>
      </c>
      <c r="I1535" s="358">
        <v>0</v>
      </c>
      <c r="J1535" s="340" t="s">
        <v>557</v>
      </c>
    </row>
    <row r="1536" spans="1:10" s="126" customFormat="1">
      <c r="A1536" s="136"/>
      <c r="B1536" s="29" t="s">
        <v>197</v>
      </c>
      <c r="C1536" s="58">
        <f t="shared" si="297"/>
        <v>4</v>
      </c>
      <c r="D1536" s="358">
        <v>4</v>
      </c>
      <c r="E1536" s="358">
        <v>0</v>
      </c>
      <c r="F1536" s="58">
        <v>0</v>
      </c>
      <c r="G1536" s="58">
        <v>0</v>
      </c>
      <c r="H1536" s="58">
        <v>0</v>
      </c>
      <c r="I1536" s="58">
        <v>0</v>
      </c>
    </row>
    <row r="1537" spans="1:10" s="365" customFormat="1">
      <c r="A1537" s="337" t="s">
        <v>84</v>
      </c>
      <c r="B1537" s="364" t="s">
        <v>196</v>
      </c>
      <c r="C1537" s="358">
        <f t="shared" si="297"/>
        <v>2.9</v>
      </c>
      <c r="D1537" s="358">
        <v>2.9</v>
      </c>
      <c r="E1537" s="358">
        <v>0</v>
      </c>
      <c r="F1537" s="358">
        <v>0</v>
      </c>
      <c r="G1537" s="358">
        <v>0</v>
      </c>
      <c r="H1537" s="358">
        <v>0</v>
      </c>
      <c r="I1537" s="358">
        <v>0</v>
      </c>
      <c r="J1537" s="365" t="s">
        <v>557</v>
      </c>
    </row>
    <row r="1538" spans="1:10" s="89" customFormat="1">
      <c r="A1538" s="136"/>
      <c r="B1538" s="29" t="s">
        <v>197</v>
      </c>
      <c r="C1538" s="58">
        <f t="shared" si="297"/>
        <v>2.9</v>
      </c>
      <c r="D1538" s="358">
        <v>2.9</v>
      </c>
      <c r="E1538" s="358">
        <v>0</v>
      </c>
      <c r="F1538" s="58">
        <v>0</v>
      </c>
      <c r="G1538" s="58">
        <v>0</v>
      </c>
      <c r="H1538" s="58">
        <v>0</v>
      </c>
      <c r="I1538" s="58">
        <v>0</v>
      </c>
    </row>
    <row r="1539" spans="1:10" s="365" customFormat="1">
      <c r="A1539" s="337" t="s">
        <v>85</v>
      </c>
      <c r="B1539" s="364" t="s">
        <v>196</v>
      </c>
      <c r="C1539" s="358">
        <f t="shared" si="297"/>
        <v>0.5</v>
      </c>
      <c r="D1539" s="358">
        <v>0.5</v>
      </c>
      <c r="E1539" s="358">
        <v>0</v>
      </c>
      <c r="F1539" s="358">
        <v>0</v>
      </c>
      <c r="G1539" s="358">
        <v>0</v>
      </c>
      <c r="H1539" s="358">
        <v>0</v>
      </c>
      <c r="I1539" s="358">
        <v>0</v>
      </c>
      <c r="J1539" s="365" t="s">
        <v>557</v>
      </c>
    </row>
    <row r="1540" spans="1:10" s="89" customFormat="1">
      <c r="A1540" s="136"/>
      <c r="B1540" s="29" t="s">
        <v>197</v>
      </c>
      <c r="C1540" s="58">
        <f t="shared" si="297"/>
        <v>0.5</v>
      </c>
      <c r="D1540" s="358">
        <v>0.5</v>
      </c>
      <c r="E1540" s="358">
        <v>0</v>
      </c>
      <c r="F1540" s="58">
        <v>0</v>
      </c>
      <c r="G1540" s="58">
        <v>0</v>
      </c>
      <c r="H1540" s="58">
        <v>0</v>
      </c>
      <c r="I1540" s="58">
        <v>0</v>
      </c>
    </row>
    <row r="1541" spans="1:10" s="365" customFormat="1" ht="25.5">
      <c r="A1541" s="377" t="s">
        <v>86</v>
      </c>
      <c r="B1541" s="364" t="s">
        <v>196</v>
      </c>
      <c r="C1541" s="358">
        <f t="shared" si="297"/>
        <v>1</v>
      </c>
      <c r="D1541" s="358">
        <v>1</v>
      </c>
      <c r="E1541" s="358">
        <v>0</v>
      </c>
      <c r="F1541" s="358">
        <v>0</v>
      </c>
      <c r="G1541" s="358">
        <v>0</v>
      </c>
      <c r="H1541" s="358">
        <v>0</v>
      </c>
      <c r="I1541" s="358">
        <v>0</v>
      </c>
      <c r="J1541" s="365" t="s">
        <v>557</v>
      </c>
    </row>
    <row r="1542" spans="1:10" s="89" customFormat="1">
      <c r="A1542" s="136"/>
      <c r="B1542" s="29" t="s">
        <v>197</v>
      </c>
      <c r="C1542" s="58">
        <f t="shared" si="297"/>
        <v>1</v>
      </c>
      <c r="D1542" s="358">
        <v>1</v>
      </c>
      <c r="E1542" s="358">
        <v>0</v>
      </c>
      <c r="F1542" s="58">
        <v>0</v>
      </c>
      <c r="G1542" s="58">
        <v>0</v>
      </c>
      <c r="H1542" s="58">
        <v>0</v>
      </c>
      <c r="I1542" s="58">
        <v>0</v>
      </c>
    </row>
    <row r="1543" spans="1:10" s="365" customFormat="1">
      <c r="A1543" s="377" t="s">
        <v>87</v>
      </c>
      <c r="B1543" s="364" t="s">
        <v>196</v>
      </c>
      <c r="C1543" s="358">
        <f t="shared" si="297"/>
        <v>0.5</v>
      </c>
      <c r="D1543" s="358">
        <v>0.5</v>
      </c>
      <c r="E1543" s="358">
        <v>0</v>
      </c>
      <c r="F1543" s="358">
        <v>0</v>
      </c>
      <c r="G1543" s="358">
        <v>0</v>
      </c>
      <c r="H1543" s="358">
        <v>0</v>
      </c>
      <c r="I1543" s="358">
        <v>0</v>
      </c>
      <c r="J1543" s="365" t="s">
        <v>557</v>
      </c>
    </row>
    <row r="1544" spans="1:10" s="89" customFormat="1">
      <c r="A1544" s="136"/>
      <c r="B1544" s="29" t="s">
        <v>197</v>
      </c>
      <c r="C1544" s="58">
        <f t="shared" si="297"/>
        <v>0.5</v>
      </c>
      <c r="D1544" s="58">
        <v>0.5</v>
      </c>
      <c r="E1544" s="87">
        <v>0</v>
      </c>
      <c r="F1544" s="58">
        <v>0</v>
      </c>
      <c r="G1544" s="58">
        <v>0</v>
      </c>
      <c r="H1544" s="58">
        <v>0</v>
      </c>
      <c r="I1544" s="58">
        <v>0</v>
      </c>
    </row>
    <row r="1545" spans="1:10" s="365" customFormat="1" ht="25.5">
      <c r="A1545" s="377" t="s">
        <v>88</v>
      </c>
      <c r="B1545" s="364" t="s">
        <v>196</v>
      </c>
      <c r="C1545" s="358">
        <f t="shared" si="297"/>
        <v>8.5</v>
      </c>
      <c r="D1545" s="358">
        <v>8.5</v>
      </c>
      <c r="E1545" s="358">
        <v>0</v>
      </c>
      <c r="F1545" s="358">
        <v>0</v>
      </c>
      <c r="G1545" s="358">
        <v>0</v>
      </c>
      <c r="H1545" s="358">
        <v>0</v>
      </c>
      <c r="I1545" s="358">
        <v>0</v>
      </c>
    </row>
    <row r="1546" spans="1:10" s="89" customFormat="1">
      <c r="A1546" s="136"/>
      <c r="B1546" s="29" t="s">
        <v>197</v>
      </c>
      <c r="C1546" s="58">
        <f t="shared" si="297"/>
        <v>8.5</v>
      </c>
      <c r="D1546" s="58">
        <v>8.5</v>
      </c>
      <c r="E1546" s="87">
        <v>0</v>
      </c>
      <c r="F1546" s="58">
        <v>0</v>
      </c>
      <c r="G1546" s="58">
        <v>0</v>
      </c>
      <c r="H1546" s="58">
        <v>0</v>
      </c>
      <c r="I1546" s="58">
        <v>0</v>
      </c>
    </row>
    <row r="1547" spans="1:10" s="210" customFormat="1">
      <c r="A1547" s="64" t="s">
        <v>700</v>
      </c>
      <c r="B1547" s="165" t="s">
        <v>196</v>
      </c>
      <c r="C1547" s="166">
        <f t="shared" ref="C1547:C1558" si="298">D1547+E1547+F1547+G1547+H1547+I1547</f>
        <v>36</v>
      </c>
      <c r="D1547" s="166">
        <f t="shared" ref="D1547:I1548" si="299">D1549</f>
        <v>36</v>
      </c>
      <c r="E1547" s="166">
        <f t="shared" si="299"/>
        <v>0</v>
      </c>
      <c r="F1547" s="166">
        <f t="shared" si="299"/>
        <v>0</v>
      </c>
      <c r="G1547" s="166">
        <f t="shared" si="299"/>
        <v>0</v>
      </c>
      <c r="H1547" s="166">
        <f t="shared" si="299"/>
        <v>0</v>
      </c>
      <c r="I1547" s="166">
        <f t="shared" si="299"/>
        <v>0</v>
      </c>
    </row>
    <row r="1548" spans="1:10" s="210" customFormat="1">
      <c r="A1548" s="179"/>
      <c r="B1548" s="168" t="s">
        <v>197</v>
      </c>
      <c r="C1548" s="166">
        <f t="shared" si="298"/>
        <v>36</v>
      </c>
      <c r="D1548" s="166">
        <f t="shared" si="299"/>
        <v>36</v>
      </c>
      <c r="E1548" s="166">
        <f t="shared" si="299"/>
        <v>0</v>
      </c>
      <c r="F1548" s="166">
        <f t="shared" si="299"/>
        <v>0</v>
      </c>
      <c r="G1548" s="166">
        <f t="shared" si="299"/>
        <v>0</v>
      </c>
      <c r="H1548" s="166">
        <f t="shared" si="299"/>
        <v>0</v>
      </c>
      <c r="I1548" s="166">
        <f t="shared" si="299"/>
        <v>0</v>
      </c>
    </row>
    <row r="1549" spans="1:10" s="365" customFormat="1">
      <c r="A1549" s="377" t="s">
        <v>91</v>
      </c>
      <c r="B1549" s="364" t="s">
        <v>196</v>
      </c>
      <c r="C1549" s="358">
        <f t="shared" si="298"/>
        <v>36</v>
      </c>
      <c r="D1549" s="358">
        <v>36</v>
      </c>
      <c r="E1549" s="358">
        <v>0</v>
      </c>
      <c r="F1549" s="358">
        <v>0</v>
      </c>
      <c r="G1549" s="358">
        <v>0</v>
      </c>
      <c r="H1549" s="358">
        <v>0</v>
      </c>
      <c r="I1549" s="358">
        <v>0</v>
      </c>
    </row>
    <row r="1550" spans="1:10" s="89" customFormat="1">
      <c r="A1550" s="14"/>
      <c r="B1550" s="29" t="s">
        <v>197</v>
      </c>
      <c r="C1550" s="58">
        <f t="shared" si="298"/>
        <v>36</v>
      </c>
      <c r="D1550" s="358">
        <v>36</v>
      </c>
      <c r="E1550" s="358">
        <v>0</v>
      </c>
      <c r="F1550" s="58">
        <v>0</v>
      </c>
      <c r="G1550" s="58">
        <v>0</v>
      </c>
      <c r="H1550" s="58">
        <v>0</v>
      </c>
      <c r="I1550" s="58">
        <v>0</v>
      </c>
    </row>
    <row r="1551" spans="1:10" s="162" customFormat="1">
      <c r="A1551" s="193" t="s">
        <v>701</v>
      </c>
      <c r="B1551" s="160" t="s">
        <v>196</v>
      </c>
      <c r="C1551" s="161">
        <f t="shared" si="298"/>
        <v>520</v>
      </c>
      <c r="D1551" s="161">
        <f t="shared" ref="D1551:I1552" si="300">D1553+D1555+D1557</f>
        <v>16</v>
      </c>
      <c r="E1551" s="161">
        <f t="shared" si="300"/>
        <v>320</v>
      </c>
      <c r="F1551" s="161">
        <f t="shared" si="300"/>
        <v>0</v>
      </c>
      <c r="G1551" s="161">
        <f t="shared" si="300"/>
        <v>0</v>
      </c>
      <c r="H1551" s="161">
        <f t="shared" si="300"/>
        <v>0</v>
      </c>
      <c r="I1551" s="161">
        <f t="shared" si="300"/>
        <v>184</v>
      </c>
    </row>
    <row r="1552" spans="1:10" s="162" customFormat="1">
      <c r="A1552" s="170"/>
      <c r="B1552" s="163" t="s">
        <v>197</v>
      </c>
      <c r="C1552" s="161">
        <f t="shared" si="298"/>
        <v>520</v>
      </c>
      <c r="D1552" s="161">
        <f t="shared" si="300"/>
        <v>16</v>
      </c>
      <c r="E1552" s="161">
        <f t="shared" si="300"/>
        <v>320</v>
      </c>
      <c r="F1552" s="161">
        <f t="shared" si="300"/>
        <v>0</v>
      </c>
      <c r="G1552" s="161">
        <f t="shared" si="300"/>
        <v>0</v>
      </c>
      <c r="H1552" s="161">
        <f t="shared" si="300"/>
        <v>0</v>
      </c>
      <c r="I1552" s="161">
        <f t="shared" si="300"/>
        <v>184</v>
      </c>
    </row>
    <row r="1553" spans="1:9" s="340" customFormat="1" ht="28.5" customHeight="1">
      <c r="A1553" s="436" t="s">
        <v>492</v>
      </c>
      <c r="B1553" s="357" t="s">
        <v>196</v>
      </c>
      <c r="C1553" s="339">
        <f t="shared" si="298"/>
        <v>200</v>
      </c>
      <c r="D1553" s="339">
        <v>16</v>
      </c>
      <c r="E1553" s="358">
        <v>0</v>
      </c>
      <c r="F1553" s="339">
        <v>0</v>
      </c>
      <c r="G1553" s="339">
        <v>0</v>
      </c>
      <c r="H1553" s="339">
        <v>0</v>
      </c>
      <c r="I1553" s="104">
        <f>200-16</f>
        <v>184</v>
      </c>
    </row>
    <row r="1554" spans="1:9" s="126" customFormat="1" ht="13.5" customHeight="1">
      <c r="A1554" s="129"/>
      <c r="B1554" s="107" t="s">
        <v>197</v>
      </c>
      <c r="C1554" s="104">
        <f t="shared" si="298"/>
        <v>200</v>
      </c>
      <c r="D1554" s="104">
        <v>16</v>
      </c>
      <c r="E1554" s="72">
        <v>0</v>
      </c>
      <c r="F1554" s="104">
        <v>0</v>
      </c>
      <c r="G1554" s="104">
        <v>0</v>
      </c>
      <c r="H1554" s="104">
        <v>0</v>
      </c>
      <c r="I1554" s="104">
        <f>200-16</f>
        <v>184</v>
      </c>
    </row>
    <row r="1555" spans="1:9" s="126" customFormat="1" ht="63.75">
      <c r="A1555" s="540" t="s">
        <v>702</v>
      </c>
      <c r="B1555" s="542" t="s">
        <v>196</v>
      </c>
      <c r="C1555" s="104">
        <f t="shared" si="298"/>
        <v>300</v>
      </c>
      <c r="D1555" s="104">
        <v>0</v>
      </c>
      <c r="E1555" s="72">
        <v>300</v>
      </c>
      <c r="F1555" s="104">
        <v>0</v>
      </c>
      <c r="G1555" s="104">
        <v>0</v>
      </c>
      <c r="H1555" s="104">
        <v>0</v>
      </c>
      <c r="I1555" s="104">
        <v>0</v>
      </c>
    </row>
    <row r="1556" spans="1:9" s="126" customFormat="1">
      <c r="A1556" s="461"/>
      <c r="B1556" s="492" t="s">
        <v>197</v>
      </c>
      <c r="C1556" s="104">
        <f t="shared" si="298"/>
        <v>300</v>
      </c>
      <c r="D1556" s="104">
        <v>0</v>
      </c>
      <c r="E1556" s="72">
        <v>300</v>
      </c>
      <c r="F1556" s="104">
        <v>0</v>
      </c>
      <c r="G1556" s="104">
        <v>0</v>
      </c>
      <c r="H1556" s="104">
        <v>0</v>
      </c>
      <c r="I1556" s="104">
        <v>0</v>
      </c>
    </row>
    <row r="1557" spans="1:9" s="126" customFormat="1">
      <c r="A1557" s="540" t="s">
        <v>703</v>
      </c>
      <c r="B1557" s="491" t="s">
        <v>196</v>
      </c>
      <c r="C1557" s="104">
        <f t="shared" si="298"/>
        <v>20</v>
      </c>
      <c r="D1557" s="104">
        <v>0</v>
      </c>
      <c r="E1557" s="58">
        <v>20</v>
      </c>
      <c r="F1557" s="104">
        <v>0</v>
      </c>
      <c r="G1557" s="104">
        <v>0</v>
      </c>
      <c r="H1557" s="104">
        <v>0</v>
      </c>
      <c r="I1557" s="104">
        <v>0</v>
      </c>
    </row>
    <row r="1558" spans="1:9" s="126" customFormat="1">
      <c r="A1558" s="489"/>
      <c r="B1558" s="492" t="s">
        <v>197</v>
      </c>
      <c r="C1558" s="104">
        <f t="shared" si="298"/>
        <v>20</v>
      </c>
      <c r="D1558" s="104">
        <v>0</v>
      </c>
      <c r="E1558" s="58">
        <v>20</v>
      </c>
      <c r="F1558" s="104">
        <v>0</v>
      </c>
      <c r="G1558" s="104">
        <v>0</v>
      </c>
      <c r="H1558" s="104">
        <v>0</v>
      </c>
      <c r="I1558" s="104">
        <v>0</v>
      </c>
    </row>
    <row r="1559" spans="1:9" s="162" customFormat="1">
      <c r="A1559" s="193" t="s">
        <v>704</v>
      </c>
      <c r="B1559" s="160" t="s">
        <v>196</v>
      </c>
      <c r="C1559" s="161">
        <f>D1559+E1559+F1559+G1559+H1559+I1559</f>
        <v>17.25</v>
      </c>
      <c r="D1559" s="161">
        <f t="shared" ref="D1559:F1560" si="301">D1561</f>
        <v>17.25</v>
      </c>
      <c r="E1559" s="161">
        <f t="shared" si="301"/>
        <v>0</v>
      </c>
      <c r="F1559" s="161">
        <f t="shared" si="301"/>
        <v>0</v>
      </c>
      <c r="G1559" s="161">
        <f>G1560</f>
        <v>0</v>
      </c>
      <c r="H1559" s="161">
        <f>H1561</f>
        <v>0</v>
      </c>
      <c r="I1559" s="161">
        <f>I1561</f>
        <v>0</v>
      </c>
    </row>
    <row r="1560" spans="1:9" s="162" customFormat="1">
      <c r="A1560" s="170"/>
      <c r="B1560" s="163" t="s">
        <v>197</v>
      </c>
      <c r="C1560" s="161">
        <f>D1560+E1560+F1560+G1560+H1560+I1560</f>
        <v>17.25</v>
      </c>
      <c r="D1560" s="161">
        <f t="shared" si="301"/>
        <v>17.25</v>
      </c>
      <c r="E1560" s="161">
        <f t="shared" si="301"/>
        <v>0</v>
      </c>
      <c r="F1560" s="161">
        <f t="shared" si="301"/>
        <v>0</v>
      </c>
      <c r="G1560" s="161">
        <f>G1562</f>
        <v>0</v>
      </c>
      <c r="H1560" s="161">
        <f>H1562</f>
        <v>0</v>
      </c>
      <c r="I1560" s="161">
        <f>I1562</f>
        <v>0</v>
      </c>
    </row>
    <row r="1561" spans="1:9" s="340" customFormat="1" ht="15">
      <c r="A1561" s="433" t="s">
        <v>491</v>
      </c>
      <c r="B1561" s="352" t="s">
        <v>196</v>
      </c>
      <c r="C1561" s="339">
        <f>D1561+E1561+F1561+G1561+H1561+I1561</f>
        <v>17.25</v>
      </c>
      <c r="D1561" s="339">
        <v>17.25</v>
      </c>
      <c r="E1561" s="358">
        <v>0</v>
      </c>
      <c r="F1561" s="339">
        <v>0</v>
      </c>
      <c r="G1561" s="339">
        <v>0</v>
      </c>
      <c r="H1561" s="339">
        <v>0</v>
      </c>
      <c r="I1561" s="339">
        <v>0</v>
      </c>
    </row>
    <row r="1562" spans="1:9" s="126" customFormat="1">
      <c r="A1562" s="129"/>
      <c r="B1562" s="107" t="s">
        <v>197</v>
      </c>
      <c r="C1562" s="104">
        <f>D1562+E1562+F1562+G1562+H1562+I1562</f>
        <v>17.25</v>
      </c>
      <c r="D1562" s="104">
        <v>17.25</v>
      </c>
      <c r="E1562" s="72">
        <v>0</v>
      </c>
      <c r="F1562" s="104">
        <v>0</v>
      </c>
      <c r="G1562" s="104">
        <v>0</v>
      </c>
      <c r="H1562" s="104">
        <v>0</v>
      </c>
      <c r="I1562" s="104">
        <v>0</v>
      </c>
    </row>
    <row r="1563" spans="1:9">
      <c r="A1563" s="621" t="s">
        <v>246</v>
      </c>
      <c r="B1563" s="622"/>
      <c r="C1563" s="623"/>
      <c r="D1563" s="623"/>
      <c r="E1563" s="623"/>
      <c r="F1563" s="623"/>
      <c r="G1563" s="623"/>
      <c r="H1563" s="623"/>
      <c r="I1563" s="624"/>
    </row>
    <row r="1564" spans="1:9">
      <c r="A1564" s="34" t="s">
        <v>199</v>
      </c>
      <c r="B1564" s="32" t="s">
        <v>196</v>
      </c>
      <c r="C1564" s="58">
        <f t="shared" ref="C1564:C1601" si="302">D1564+E1564+F1564+G1564+H1564+I1564</f>
        <v>417</v>
      </c>
      <c r="D1564" s="58">
        <f t="shared" ref="D1564:I1571" si="303">D1566</f>
        <v>417</v>
      </c>
      <c r="E1564" s="72">
        <f t="shared" si="303"/>
        <v>0</v>
      </c>
      <c r="F1564" s="58">
        <f t="shared" si="303"/>
        <v>0</v>
      </c>
      <c r="G1564" s="58">
        <f t="shared" si="303"/>
        <v>0</v>
      </c>
      <c r="H1564" s="58">
        <f t="shared" si="303"/>
        <v>0</v>
      </c>
      <c r="I1564" s="58">
        <f t="shared" si="303"/>
        <v>0</v>
      </c>
    </row>
    <row r="1565" spans="1:9">
      <c r="A1565" s="24" t="s">
        <v>224</v>
      </c>
      <c r="B1565" s="29" t="s">
        <v>197</v>
      </c>
      <c r="C1565" s="58">
        <f t="shared" si="302"/>
        <v>417</v>
      </c>
      <c r="D1565" s="58">
        <f t="shared" si="303"/>
        <v>417</v>
      </c>
      <c r="E1565" s="72">
        <f t="shared" si="303"/>
        <v>0</v>
      </c>
      <c r="F1565" s="58">
        <f t="shared" si="303"/>
        <v>0</v>
      </c>
      <c r="G1565" s="58">
        <f t="shared" si="303"/>
        <v>0</v>
      </c>
      <c r="H1565" s="58">
        <f t="shared" si="303"/>
        <v>0</v>
      </c>
      <c r="I1565" s="58">
        <f t="shared" si="303"/>
        <v>0</v>
      </c>
    </row>
    <row r="1566" spans="1:9">
      <c r="A1566" s="53" t="s">
        <v>211</v>
      </c>
      <c r="B1566" s="27" t="s">
        <v>196</v>
      </c>
      <c r="C1566" s="58">
        <f t="shared" si="302"/>
        <v>417</v>
      </c>
      <c r="D1566" s="58">
        <f t="shared" si="303"/>
        <v>417</v>
      </c>
      <c r="E1566" s="58">
        <f t="shared" si="303"/>
        <v>0</v>
      </c>
      <c r="F1566" s="58">
        <f t="shared" si="303"/>
        <v>0</v>
      </c>
      <c r="G1566" s="58">
        <f t="shared" si="303"/>
        <v>0</v>
      </c>
      <c r="H1566" s="58">
        <f t="shared" si="303"/>
        <v>0</v>
      </c>
      <c r="I1566" s="58">
        <f t="shared" si="303"/>
        <v>0</v>
      </c>
    </row>
    <row r="1567" spans="1:9">
      <c r="A1567" s="14" t="s">
        <v>227</v>
      </c>
      <c r="B1567" s="29" t="s">
        <v>197</v>
      </c>
      <c r="C1567" s="58">
        <f t="shared" si="302"/>
        <v>417</v>
      </c>
      <c r="D1567" s="58">
        <f t="shared" si="303"/>
        <v>417</v>
      </c>
      <c r="E1567" s="58">
        <f t="shared" si="303"/>
        <v>0</v>
      </c>
      <c r="F1567" s="58">
        <f t="shared" si="303"/>
        <v>0</v>
      </c>
      <c r="G1567" s="58">
        <f t="shared" si="303"/>
        <v>0</v>
      </c>
      <c r="H1567" s="58">
        <f t="shared" si="303"/>
        <v>0</v>
      </c>
      <c r="I1567" s="58">
        <f t="shared" si="303"/>
        <v>0</v>
      </c>
    </row>
    <row r="1568" spans="1:9">
      <c r="A1568" s="21" t="s">
        <v>259</v>
      </c>
      <c r="B1568" s="8" t="s">
        <v>196</v>
      </c>
      <c r="C1568" s="58">
        <f t="shared" si="302"/>
        <v>417</v>
      </c>
      <c r="D1568" s="58">
        <f t="shared" si="303"/>
        <v>417</v>
      </c>
      <c r="E1568" s="58">
        <f t="shared" si="303"/>
        <v>0</v>
      </c>
      <c r="F1568" s="58">
        <f t="shared" si="303"/>
        <v>0</v>
      </c>
      <c r="G1568" s="58">
        <f t="shared" si="303"/>
        <v>0</v>
      </c>
      <c r="H1568" s="58">
        <f t="shared" si="303"/>
        <v>0</v>
      </c>
      <c r="I1568" s="58">
        <f t="shared" si="303"/>
        <v>0</v>
      </c>
    </row>
    <row r="1569" spans="1:9">
      <c r="A1569" s="18"/>
      <c r="B1569" s="229" t="s">
        <v>197</v>
      </c>
      <c r="C1569" s="58">
        <f t="shared" si="302"/>
        <v>417</v>
      </c>
      <c r="D1569" s="58">
        <f t="shared" si="303"/>
        <v>417</v>
      </c>
      <c r="E1569" s="58">
        <f t="shared" si="303"/>
        <v>0</v>
      </c>
      <c r="F1569" s="58">
        <f t="shared" si="303"/>
        <v>0</v>
      </c>
      <c r="G1569" s="58">
        <f t="shared" si="303"/>
        <v>0</v>
      </c>
      <c r="H1569" s="58">
        <f t="shared" si="303"/>
        <v>0</v>
      </c>
      <c r="I1569" s="58">
        <f t="shared" si="303"/>
        <v>0</v>
      </c>
    </row>
    <row r="1570" spans="1:9">
      <c r="A1570" s="31" t="s">
        <v>232</v>
      </c>
      <c r="B1570" s="27" t="s">
        <v>196</v>
      </c>
      <c r="C1570" s="58">
        <f t="shared" si="302"/>
        <v>417</v>
      </c>
      <c r="D1570" s="58">
        <f t="shared" si="303"/>
        <v>417</v>
      </c>
      <c r="E1570" s="72">
        <f t="shared" si="303"/>
        <v>0</v>
      </c>
      <c r="F1570" s="58">
        <f t="shared" si="303"/>
        <v>0</v>
      </c>
      <c r="G1570" s="58">
        <f t="shared" si="303"/>
        <v>0</v>
      </c>
      <c r="H1570" s="58">
        <f t="shared" si="303"/>
        <v>0</v>
      </c>
      <c r="I1570" s="58">
        <f t="shared" si="303"/>
        <v>0</v>
      </c>
    </row>
    <row r="1571" spans="1:9">
      <c r="A1571" s="14"/>
      <c r="B1571" s="29" t="s">
        <v>197</v>
      </c>
      <c r="C1571" s="58">
        <f t="shared" si="302"/>
        <v>417</v>
      </c>
      <c r="D1571" s="58">
        <f t="shared" si="303"/>
        <v>417</v>
      </c>
      <c r="E1571" s="72">
        <f t="shared" si="303"/>
        <v>0</v>
      </c>
      <c r="F1571" s="58">
        <f t="shared" si="303"/>
        <v>0</v>
      </c>
      <c r="G1571" s="58">
        <f t="shared" si="303"/>
        <v>0</v>
      </c>
      <c r="H1571" s="58">
        <f t="shared" si="303"/>
        <v>0</v>
      </c>
      <c r="I1571" s="58">
        <f t="shared" si="303"/>
        <v>0</v>
      </c>
    </row>
    <row r="1572" spans="1:9" s="117" customFormat="1">
      <c r="A1572" s="187" t="s">
        <v>229</v>
      </c>
      <c r="B1572" s="165" t="s">
        <v>196</v>
      </c>
      <c r="C1572" s="166">
        <f t="shared" si="302"/>
        <v>417</v>
      </c>
      <c r="D1572" s="166">
        <f t="shared" ref="D1572:I1573" si="304">D1574+D1592+D1596</f>
        <v>417</v>
      </c>
      <c r="E1572" s="166">
        <f t="shared" si="304"/>
        <v>0</v>
      </c>
      <c r="F1572" s="166">
        <f t="shared" si="304"/>
        <v>0</v>
      </c>
      <c r="G1572" s="166">
        <f t="shared" si="304"/>
        <v>0</v>
      </c>
      <c r="H1572" s="166">
        <f t="shared" si="304"/>
        <v>0</v>
      </c>
      <c r="I1572" s="166">
        <f t="shared" si="304"/>
        <v>0</v>
      </c>
    </row>
    <row r="1573" spans="1:9" s="117" customFormat="1">
      <c r="A1573" s="179"/>
      <c r="B1573" s="168" t="s">
        <v>197</v>
      </c>
      <c r="C1573" s="166">
        <f t="shared" si="302"/>
        <v>417</v>
      </c>
      <c r="D1573" s="166">
        <f t="shared" si="304"/>
        <v>417</v>
      </c>
      <c r="E1573" s="166">
        <f t="shared" si="304"/>
        <v>0</v>
      </c>
      <c r="F1573" s="166">
        <f t="shared" si="304"/>
        <v>0</v>
      </c>
      <c r="G1573" s="166">
        <f t="shared" si="304"/>
        <v>0</v>
      </c>
      <c r="H1573" s="166">
        <f t="shared" si="304"/>
        <v>0</v>
      </c>
      <c r="I1573" s="166">
        <f t="shared" si="304"/>
        <v>0</v>
      </c>
    </row>
    <row r="1574" spans="1:9" s="162" customFormat="1">
      <c r="A1574" s="183" t="s">
        <v>302</v>
      </c>
      <c r="B1574" s="185" t="s">
        <v>196</v>
      </c>
      <c r="C1574" s="161">
        <f t="shared" si="302"/>
        <v>182</v>
      </c>
      <c r="D1574" s="161">
        <f t="shared" ref="D1574:I1575" si="305">D1576+D1578+D1580+D1582+D1584+D1586+D1588+D1590</f>
        <v>182</v>
      </c>
      <c r="E1574" s="161">
        <f t="shared" si="305"/>
        <v>0</v>
      </c>
      <c r="F1574" s="161">
        <f t="shared" si="305"/>
        <v>0</v>
      </c>
      <c r="G1574" s="161">
        <f t="shared" si="305"/>
        <v>0</v>
      </c>
      <c r="H1574" s="161">
        <f t="shared" si="305"/>
        <v>0</v>
      </c>
      <c r="I1574" s="161">
        <f t="shared" si="305"/>
        <v>0</v>
      </c>
    </row>
    <row r="1575" spans="1:9" s="162" customFormat="1">
      <c r="A1575" s="186"/>
      <c r="B1575" s="163" t="s">
        <v>197</v>
      </c>
      <c r="C1575" s="161">
        <f t="shared" si="302"/>
        <v>182</v>
      </c>
      <c r="D1575" s="161">
        <f t="shared" si="305"/>
        <v>182</v>
      </c>
      <c r="E1575" s="161">
        <f t="shared" si="305"/>
        <v>0</v>
      </c>
      <c r="F1575" s="161">
        <f t="shared" si="305"/>
        <v>0</v>
      </c>
      <c r="G1575" s="161">
        <f t="shared" si="305"/>
        <v>0</v>
      </c>
      <c r="H1575" s="161">
        <f t="shared" si="305"/>
        <v>0</v>
      </c>
      <c r="I1575" s="161">
        <f t="shared" si="305"/>
        <v>0</v>
      </c>
    </row>
    <row r="1576" spans="1:9" s="153" customFormat="1">
      <c r="A1576" s="250" t="s">
        <v>310</v>
      </c>
      <c r="B1576" s="278" t="s">
        <v>196</v>
      </c>
      <c r="C1576" s="251">
        <f t="shared" si="302"/>
        <v>54</v>
      </c>
      <c r="D1576" s="251">
        <v>54</v>
      </c>
      <c r="E1576" s="251">
        <v>0</v>
      </c>
      <c r="F1576" s="251">
        <v>0</v>
      </c>
      <c r="G1576" s="251">
        <v>0</v>
      </c>
      <c r="H1576" s="251">
        <v>0</v>
      </c>
      <c r="I1576" s="251">
        <v>0</v>
      </c>
    </row>
    <row r="1577" spans="1:9" s="153" customFormat="1">
      <c r="A1577" s="279"/>
      <c r="B1577" s="280" t="s">
        <v>197</v>
      </c>
      <c r="C1577" s="251">
        <f t="shared" si="302"/>
        <v>54</v>
      </c>
      <c r="D1577" s="251">
        <v>54</v>
      </c>
      <c r="E1577" s="251">
        <v>0</v>
      </c>
      <c r="F1577" s="251">
        <v>0</v>
      </c>
      <c r="G1577" s="251">
        <v>0</v>
      </c>
      <c r="H1577" s="251">
        <v>0</v>
      </c>
      <c r="I1577" s="251">
        <v>0</v>
      </c>
    </row>
    <row r="1578" spans="1:9" s="153" customFormat="1" ht="25.5">
      <c r="A1578" s="250" t="s">
        <v>311</v>
      </c>
      <c r="B1578" s="278" t="s">
        <v>196</v>
      </c>
      <c r="C1578" s="251">
        <f t="shared" si="302"/>
        <v>24</v>
      </c>
      <c r="D1578" s="251">
        <v>24</v>
      </c>
      <c r="E1578" s="251">
        <v>0</v>
      </c>
      <c r="F1578" s="251">
        <v>0</v>
      </c>
      <c r="G1578" s="251">
        <v>0</v>
      </c>
      <c r="H1578" s="251">
        <v>0</v>
      </c>
      <c r="I1578" s="251">
        <v>0</v>
      </c>
    </row>
    <row r="1579" spans="1:9" s="153" customFormat="1">
      <c r="A1579" s="279"/>
      <c r="B1579" s="280" t="s">
        <v>197</v>
      </c>
      <c r="C1579" s="251">
        <f t="shared" si="302"/>
        <v>24</v>
      </c>
      <c r="D1579" s="251">
        <v>24</v>
      </c>
      <c r="E1579" s="251">
        <v>0</v>
      </c>
      <c r="F1579" s="251">
        <v>0</v>
      </c>
      <c r="G1579" s="251">
        <v>0</v>
      </c>
      <c r="H1579" s="251">
        <v>0</v>
      </c>
      <c r="I1579" s="251">
        <v>0</v>
      </c>
    </row>
    <row r="1580" spans="1:9" s="153" customFormat="1" ht="38.25">
      <c r="A1580" s="250" t="s">
        <v>312</v>
      </c>
      <c r="B1580" s="278" t="s">
        <v>196</v>
      </c>
      <c r="C1580" s="251">
        <f t="shared" si="302"/>
        <v>17</v>
      </c>
      <c r="D1580" s="251">
        <v>17</v>
      </c>
      <c r="E1580" s="251">
        <v>0</v>
      </c>
      <c r="F1580" s="251">
        <v>0</v>
      </c>
      <c r="G1580" s="251">
        <v>0</v>
      </c>
      <c r="H1580" s="251">
        <v>0</v>
      </c>
      <c r="I1580" s="251">
        <v>0</v>
      </c>
    </row>
    <row r="1581" spans="1:9" s="153" customFormat="1">
      <c r="A1581" s="279"/>
      <c r="B1581" s="280" t="s">
        <v>197</v>
      </c>
      <c r="C1581" s="251">
        <f t="shared" si="302"/>
        <v>17</v>
      </c>
      <c r="D1581" s="251">
        <v>17</v>
      </c>
      <c r="E1581" s="251">
        <v>0</v>
      </c>
      <c r="F1581" s="251">
        <v>0</v>
      </c>
      <c r="G1581" s="251">
        <v>0</v>
      </c>
      <c r="H1581" s="251">
        <v>0</v>
      </c>
      <c r="I1581" s="251">
        <v>0</v>
      </c>
    </row>
    <row r="1582" spans="1:9" s="153" customFormat="1" ht="28.5" customHeight="1">
      <c r="A1582" s="250" t="s">
        <v>313</v>
      </c>
      <c r="B1582" s="278" t="s">
        <v>196</v>
      </c>
      <c r="C1582" s="251">
        <f t="shared" si="302"/>
        <v>31</v>
      </c>
      <c r="D1582" s="251">
        <v>31</v>
      </c>
      <c r="E1582" s="251">
        <v>0</v>
      </c>
      <c r="F1582" s="251">
        <v>0</v>
      </c>
      <c r="G1582" s="251">
        <v>0</v>
      </c>
      <c r="H1582" s="251">
        <v>0</v>
      </c>
      <c r="I1582" s="251">
        <v>0</v>
      </c>
    </row>
    <row r="1583" spans="1:9" s="153" customFormat="1">
      <c r="A1583" s="279"/>
      <c r="B1583" s="280" t="s">
        <v>197</v>
      </c>
      <c r="C1583" s="251">
        <f t="shared" si="302"/>
        <v>31</v>
      </c>
      <c r="D1583" s="251">
        <v>31</v>
      </c>
      <c r="E1583" s="251">
        <v>0</v>
      </c>
      <c r="F1583" s="251">
        <v>0</v>
      </c>
      <c r="G1583" s="251">
        <v>0</v>
      </c>
      <c r="H1583" s="251">
        <v>0</v>
      </c>
      <c r="I1583" s="251">
        <v>0</v>
      </c>
    </row>
    <row r="1584" spans="1:9" s="153" customFormat="1" ht="25.5">
      <c r="A1584" s="250" t="s">
        <v>314</v>
      </c>
      <c r="B1584" s="278" t="s">
        <v>196</v>
      </c>
      <c r="C1584" s="251">
        <f t="shared" si="302"/>
        <v>7</v>
      </c>
      <c r="D1584" s="251">
        <v>7</v>
      </c>
      <c r="E1584" s="251">
        <v>0</v>
      </c>
      <c r="F1584" s="251">
        <v>0</v>
      </c>
      <c r="G1584" s="251">
        <v>0</v>
      </c>
      <c r="H1584" s="251">
        <v>0</v>
      </c>
      <c r="I1584" s="251">
        <v>0</v>
      </c>
    </row>
    <row r="1585" spans="1:9" s="153" customFormat="1">
      <c r="A1585" s="279"/>
      <c r="B1585" s="280" t="s">
        <v>197</v>
      </c>
      <c r="C1585" s="251">
        <f t="shared" si="302"/>
        <v>7</v>
      </c>
      <c r="D1585" s="251">
        <v>7</v>
      </c>
      <c r="E1585" s="251">
        <v>0</v>
      </c>
      <c r="F1585" s="251">
        <v>0</v>
      </c>
      <c r="G1585" s="251">
        <v>0</v>
      </c>
      <c r="H1585" s="251">
        <v>0</v>
      </c>
      <c r="I1585" s="251">
        <v>0</v>
      </c>
    </row>
    <row r="1586" spans="1:9" s="153" customFormat="1" ht="25.5">
      <c r="A1586" s="250" t="s">
        <v>315</v>
      </c>
      <c r="B1586" s="278" t="s">
        <v>196</v>
      </c>
      <c r="C1586" s="251">
        <f t="shared" si="302"/>
        <v>21</v>
      </c>
      <c r="D1586" s="251">
        <v>21</v>
      </c>
      <c r="E1586" s="251">
        <v>0</v>
      </c>
      <c r="F1586" s="251">
        <v>0</v>
      </c>
      <c r="G1586" s="251">
        <v>0</v>
      </c>
      <c r="H1586" s="251">
        <v>0</v>
      </c>
      <c r="I1586" s="251">
        <v>0</v>
      </c>
    </row>
    <row r="1587" spans="1:9" s="153" customFormat="1">
      <c r="A1587" s="279"/>
      <c r="B1587" s="280" t="s">
        <v>197</v>
      </c>
      <c r="C1587" s="251">
        <f t="shared" si="302"/>
        <v>21</v>
      </c>
      <c r="D1587" s="251">
        <v>21</v>
      </c>
      <c r="E1587" s="251">
        <v>0</v>
      </c>
      <c r="F1587" s="251">
        <v>0</v>
      </c>
      <c r="G1587" s="251">
        <v>0</v>
      </c>
      <c r="H1587" s="251">
        <v>0</v>
      </c>
      <c r="I1587" s="251">
        <v>0</v>
      </c>
    </row>
    <row r="1588" spans="1:9" s="153" customFormat="1" ht="38.25">
      <c r="A1588" s="250" t="s">
        <v>316</v>
      </c>
      <c r="B1588" s="278" t="s">
        <v>196</v>
      </c>
      <c r="C1588" s="251">
        <f t="shared" si="302"/>
        <v>7</v>
      </c>
      <c r="D1588" s="251">
        <v>7</v>
      </c>
      <c r="E1588" s="251">
        <v>0</v>
      </c>
      <c r="F1588" s="251">
        <v>0</v>
      </c>
      <c r="G1588" s="251">
        <v>0</v>
      </c>
      <c r="H1588" s="251">
        <v>0</v>
      </c>
      <c r="I1588" s="251">
        <v>0</v>
      </c>
    </row>
    <row r="1589" spans="1:9" s="153" customFormat="1">
      <c r="A1589" s="279"/>
      <c r="B1589" s="280" t="s">
        <v>197</v>
      </c>
      <c r="C1589" s="251">
        <f t="shared" si="302"/>
        <v>7</v>
      </c>
      <c r="D1589" s="251">
        <v>7</v>
      </c>
      <c r="E1589" s="251">
        <v>0</v>
      </c>
      <c r="F1589" s="251">
        <v>0</v>
      </c>
      <c r="G1589" s="251">
        <v>0</v>
      </c>
      <c r="H1589" s="251">
        <v>0</v>
      </c>
      <c r="I1589" s="251">
        <v>0</v>
      </c>
    </row>
    <row r="1590" spans="1:9" s="153" customFormat="1" ht="25.5">
      <c r="A1590" s="250" t="s">
        <v>317</v>
      </c>
      <c r="B1590" s="278" t="s">
        <v>196</v>
      </c>
      <c r="C1590" s="251">
        <f t="shared" si="302"/>
        <v>21</v>
      </c>
      <c r="D1590" s="251">
        <v>21</v>
      </c>
      <c r="E1590" s="251">
        <v>0</v>
      </c>
      <c r="F1590" s="251">
        <v>0</v>
      </c>
      <c r="G1590" s="251">
        <v>0</v>
      </c>
      <c r="H1590" s="251">
        <v>0</v>
      </c>
      <c r="I1590" s="251">
        <v>0</v>
      </c>
    </row>
    <row r="1591" spans="1:9" s="153" customFormat="1">
      <c r="A1591" s="279"/>
      <c r="B1591" s="280" t="s">
        <v>197</v>
      </c>
      <c r="C1591" s="251">
        <f t="shared" si="302"/>
        <v>21</v>
      </c>
      <c r="D1591" s="251">
        <v>21</v>
      </c>
      <c r="E1591" s="251">
        <v>0</v>
      </c>
      <c r="F1591" s="251">
        <v>0</v>
      </c>
      <c r="G1591" s="251">
        <v>0</v>
      </c>
      <c r="H1591" s="251">
        <v>0</v>
      </c>
      <c r="I1591" s="251">
        <v>0</v>
      </c>
    </row>
    <row r="1592" spans="1:9" s="197" customFormat="1">
      <c r="A1592" s="317" t="s">
        <v>705</v>
      </c>
      <c r="B1592" s="312" t="s">
        <v>196</v>
      </c>
      <c r="C1592" s="241">
        <f t="shared" si="302"/>
        <v>140</v>
      </c>
      <c r="D1592" s="241">
        <f>D1594</f>
        <v>140</v>
      </c>
      <c r="E1592" s="241">
        <f t="shared" ref="E1592:I1593" si="306">E1594</f>
        <v>0</v>
      </c>
      <c r="F1592" s="241">
        <f t="shared" si="306"/>
        <v>0</v>
      </c>
      <c r="G1592" s="241">
        <f t="shared" si="306"/>
        <v>0</v>
      </c>
      <c r="H1592" s="241">
        <f t="shared" si="306"/>
        <v>0</v>
      </c>
      <c r="I1592" s="241">
        <f t="shared" si="306"/>
        <v>0</v>
      </c>
    </row>
    <row r="1593" spans="1:9" s="197" customFormat="1">
      <c r="A1593" s="318"/>
      <c r="B1593" s="313" t="s">
        <v>197</v>
      </c>
      <c r="C1593" s="241">
        <f t="shared" si="302"/>
        <v>140</v>
      </c>
      <c r="D1593" s="241">
        <f>D1595</f>
        <v>140</v>
      </c>
      <c r="E1593" s="241">
        <f t="shared" si="306"/>
        <v>0</v>
      </c>
      <c r="F1593" s="241">
        <f t="shared" si="306"/>
        <v>0</v>
      </c>
      <c r="G1593" s="241">
        <f t="shared" si="306"/>
        <v>0</v>
      </c>
      <c r="H1593" s="241">
        <f t="shared" si="306"/>
        <v>0</v>
      </c>
      <c r="I1593" s="241">
        <f t="shared" si="306"/>
        <v>0</v>
      </c>
    </row>
    <row r="1594" spans="1:9" s="153" customFormat="1" ht="25.5">
      <c r="A1594" s="250" t="s">
        <v>344</v>
      </c>
      <c r="B1594" s="278" t="s">
        <v>196</v>
      </c>
      <c r="C1594" s="251">
        <f t="shared" si="302"/>
        <v>140</v>
      </c>
      <c r="D1594" s="251">
        <f>200-60</f>
        <v>140</v>
      </c>
      <c r="E1594" s="251">
        <v>0</v>
      </c>
      <c r="F1594" s="251">
        <v>0</v>
      </c>
      <c r="G1594" s="251">
        <v>0</v>
      </c>
      <c r="H1594" s="251">
        <v>0</v>
      </c>
      <c r="I1594" s="251">
        <v>0</v>
      </c>
    </row>
    <row r="1595" spans="1:9" s="153" customFormat="1">
      <c r="A1595" s="279"/>
      <c r="B1595" s="280" t="s">
        <v>197</v>
      </c>
      <c r="C1595" s="251">
        <f t="shared" si="302"/>
        <v>140</v>
      </c>
      <c r="D1595" s="251">
        <f>200-60</f>
        <v>140</v>
      </c>
      <c r="E1595" s="251">
        <v>0</v>
      </c>
      <c r="F1595" s="251">
        <v>0</v>
      </c>
      <c r="G1595" s="251">
        <v>0</v>
      </c>
      <c r="H1595" s="251">
        <v>0</v>
      </c>
      <c r="I1595" s="251">
        <v>0</v>
      </c>
    </row>
    <row r="1596" spans="1:9" s="162" customFormat="1">
      <c r="A1596" s="183" t="s">
        <v>706</v>
      </c>
      <c r="B1596" s="185" t="s">
        <v>196</v>
      </c>
      <c r="C1596" s="161">
        <f t="shared" si="302"/>
        <v>95</v>
      </c>
      <c r="D1596" s="161">
        <f>D1598+D1600</f>
        <v>95</v>
      </c>
      <c r="E1596" s="161">
        <f>E1598+E1600</f>
        <v>0</v>
      </c>
      <c r="F1596" s="161">
        <f t="shared" ref="F1596:I1597" si="307">F1598</f>
        <v>0</v>
      </c>
      <c r="G1596" s="161">
        <f t="shared" si="307"/>
        <v>0</v>
      </c>
      <c r="H1596" s="161">
        <f t="shared" si="307"/>
        <v>0</v>
      </c>
      <c r="I1596" s="161">
        <f t="shared" si="307"/>
        <v>0</v>
      </c>
    </row>
    <row r="1597" spans="1:9" s="162" customFormat="1">
      <c r="A1597" s="186"/>
      <c r="B1597" s="163" t="s">
        <v>197</v>
      </c>
      <c r="C1597" s="161">
        <f t="shared" si="302"/>
        <v>95</v>
      </c>
      <c r="D1597" s="161">
        <f>D1599+D1601</f>
        <v>95</v>
      </c>
      <c r="E1597" s="161">
        <f>E1599+E1601</f>
        <v>0</v>
      </c>
      <c r="F1597" s="161">
        <f t="shared" si="307"/>
        <v>0</v>
      </c>
      <c r="G1597" s="161">
        <f t="shared" si="307"/>
        <v>0</v>
      </c>
      <c r="H1597" s="161">
        <f t="shared" si="307"/>
        <v>0</v>
      </c>
      <c r="I1597" s="161">
        <f t="shared" si="307"/>
        <v>0</v>
      </c>
    </row>
    <row r="1598" spans="1:9" s="126" customFormat="1" ht="25.5">
      <c r="A1598" s="77" t="s">
        <v>344</v>
      </c>
      <c r="B1598" s="145" t="s">
        <v>196</v>
      </c>
      <c r="C1598" s="104">
        <f t="shared" si="302"/>
        <v>59</v>
      </c>
      <c r="D1598" s="99">
        <f>D1599</f>
        <v>59</v>
      </c>
      <c r="E1598" s="99">
        <v>0</v>
      </c>
      <c r="F1598" s="99">
        <v>0</v>
      </c>
      <c r="G1598" s="99">
        <v>0</v>
      </c>
      <c r="H1598" s="99">
        <v>0</v>
      </c>
      <c r="I1598" s="99">
        <v>0</v>
      </c>
    </row>
    <row r="1599" spans="1:9" s="126" customFormat="1">
      <c r="A1599" s="47"/>
      <c r="B1599" s="147" t="s">
        <v>197</v>
      </c>
      <c r="C1599" s="104">
        <f t="shared" si="302"/>
        <v>59</v>
      </c>
      <c r="D1599" s="99">
        <v>59</v>
      </c>
      <c r="E1599" s="99">
        <v>0</v>
      </c>
      <c r="F1599" s="99">
        <v>0</v>
      </c>
      <c r="G1599" s="99">
        <v>0</v>
      </c>
      <c r="H1599" s="99">
        <v>0</v>
      </c>
      <c r="I1599" s="99">
        <v>0</v>
      </c>
    </row>
    <row r="1600" spans="1:9" s="126" customFormat="1">
      <c r="A1600" s="139" t="s">
        <v>371</v>
      </c>
      <c r="B1600" s="145" t="s">
        <v>196</v>
      </c>
      <c r="C1600" s="104">
        <f t="shared" si="302"/>
        <v>36</v>
      </c>
      <c r="D1600" s="99">
        <f>D1601</f>
        <v>36</v>
      </c>
      <c r="E1600" s="99">
        <v>0</v>
      </c>
      <c r="F1600" s="99">
        <v>0</v>
      </c>
      <c r="G1600" s="99">
        <v>0</v>
      </c>
      <c r="H1600" s="99">
        <v>0</v>
      </c>
      <c r="I1600" s="99">
        <v>0</v>
      </c>
    </row>
    <row r="1601" spans="1:9" s="126" customFormat="1">
      <c r="A1601" s="146"/>
      <c r="B1601" s="147" t="s">
        <v>197</v>
      </c>
      <c r="C1601" s="104">
        <f t="shared" si="302"/>
        <v>36</v>
      </c>
      <c r="D1601" s="99">
        <v>36</v>
      </c>
      <c r="E1601" s="99">
        <v>0</v>
      </c>
      <c r="F1601" s="99">
        <v>0</v>
      </c>
      <c r="G1601" s="99">
        <v>0</v>
      </c>
      <c r="H1601" s="99">
        <v>0</v>
      </c>
      <c r="I1601" s="99">
        <v>0</v>
      </c>
    </row>
    <row r="1602" spans="1:9">
      <c r="A1602" s="592" t="s">
        <v>244</v>
      </c>
      <c r="B1602" s="625"/>
      <c r="C1602" s="593"/>
      <c r="D1602" s="593"/>
      <c r="E1602" s="593"/>
      <c r="F1602" s="593"/>
      <c r="G1602" s="593"/>
      <c r="H1602" s="593"/>
      <c r="I1602" s="594"/>
    </row>
    <row r="1603" spans="1:9">
      <c r="A1603" s="34" t="s">
        <v>199</v>
      </c>
      <c r="B1603" s="173" t="s">
        <v>196</v>
      </c>
      <c r="C1603" s="166">
        <f t="shared" ref="C1603:C1674" si="308">D1603+E1603+F1603+G1603+H1603+I1603</f>
        <v>629.56999999999994</v>
      </c>
      <c r="D1603" s="166">
        <f t="shared" ref="D1603:I1604" si="309">D1605+D1663</f>
        <v>225.67</v>
      </c>
      <c r="E1603" s="166">
        <f t="shared" si="309"/>
        <v>373</v>
      </c>
      <c r="F1603" s="166">
        <f t="shared" si="309"/>
        <v>0</v>
      </c>
      <c r="G1603" s="166">
        <f t="shared" si="309"/>
        <v>0</v>
      </c>
      <c r="H1603" s="166">
        <f t="shared" si="309"/>
        <v>0</v>
      </c>
      <c r="I1603" s="166">
        <f t="shared" si="309"/>
        <v>30.9</v>
      </c>
    </row>
    <row r="1604" spans="1:9">
      <c r="A1604" s="24" t="s">
        <v>224</v>
      </c>
      <c r="B1604" s="168" t="s">
        <v>197</v>
      </c>
      <c r="C1604" s="166">
        <f t="shared" si="308"/>
        <v>629.56999999999994</v>
      </c>
      <c r="D1604" s="166">
        <f t="shared" si="309"/>
        <v>225.67</v>
      </c>
      <c r="E1604" s="166">
        <f t="shared" si="309"/>
        <v>373</v>
      </c>
      <c r="F1604" s="166">
        <f t="shared" si="309"/>
        <v>0</v>
      </c>
      <c r="G1604" s="166">
        <f t="shared" si="309"/>
        <v>0</v>
      </c>
      <c r="H1604" s="166">
        <f t="shared" si="309"/>
        <v>0</v>
      </c>
      <c r="I1604" s="166">
        <f t="shared" si="309"/>
        <v>30.9</v>
      </c>
    </row>
    <row r="1605" spans="1:9">
      <c r="A1605" s="53" t="s">
        <v>222</v>
      </c>
      <c r="B1605" s="27" t="s">
        <v>196</v>
      </c>
      <c r="C1605" s="58">
        <f t="shared" si="308"/>
        <v>539.56999999999994</v>
      </c>
      <c r="D1605" s="58">
        <f t="shared" ref="D1605:I1610" si="310">D1607</f>
        <v>216.57</v>
      </c>
      <c r="E1605" s="58">
        <f t="shared" si="310"/>
        <v>323</v>
      </c>
      <c r="F1605" s="58">
        <f t="shared" si="310"/>
        <v>0</v>
      </c>
      <c r="G1605" s="58">
        <f t="shared" si="310"/>
        <v>0</v>
      </c>
      <c r="H1605" s="58">
        <f t="shared" si="310"/>
        <v>0</v>
      </c>
      <c r="I1605" s="58">
        <f t="shared" si="310"/>
        <v>0</v>
      </c>
    </row>
    <row r="1606" spans="1:9">
      <c r="A1606" s="14" t="s">
        <v>227</v>
      </c>
      <c r="B1606" s="29" t="s">
        <v>197</v>
      </c>
      <c r="C1606" s="58">
        <f t="shared" si="308"/>
        <v>539.56999999999994</v>
      </c>
      <c r="D1606" s="58">
        <f t="shared" si="310"/>
        <v>216.57</v>
      </c>
      <c r="E1606" s="58">
        <f t="shared" si="310"/>
        <v>323</v>
      </c>
      <c r="F1606" s="58">
        <f t="shared" si="310"/>
        <v>0</v>
      </c>
      <c r="G1606" s="58">
        <f t="shared" si="310"/>
        <v>0</v>
      </c>
      <c r="H1606" s="58">
        <f t="shared" si="310"/>
        <v>0</v>
      </c>
      <c r="I1606" s="58">
        <f t="shared" si="310"/>
        <v>0</v>
      </c>
    </row>
    <row r="1607" spans="1:9">
      <c r="A1607" s="21" t="s">
        <v>259</v>
      </c>
      <c r="B1607" s="8" t="s">
        <v>196</v>
      </c>
      <c r="C1607" s="58">
        <f t="shared" si="308"/>
        <v>539.56999999999994</v>
      </c>
      <c r="D1607" s="58">
        <f t="shared" si="310"/>
        <v>216.57</v>
      </c>
      <c r="E1607" s="58">
        <f t="shared" si="310"/>
        <v>323</v>
      </c>
      <c r="F1607" s="58">
        <f t="shared" si="310"/>
        <v>0</v>
      </c>
      <c r="G1607" s="58">
        <f t="shared" si="310"/>
        <v>0</v>
      </c>
      <c r="H1607" s="58">
        <f t="shared" si="310"/>
        <v>0</v>
      </c>
      <c r="I1607" s="58">
        <f t="shared" si="310"/>
        <v>0</v>
      </c>
    </row>
    <row r="1608" spans="1:9">
      <c r="A1608" s="18"/>
      <c r="B1608" s="229" t="s">
        <v>197</v>
      </c>
      <c r="C1608" s="58">
        <f t="shared" si="308"/>
        <v>539.56999999999994</v>
      </c>
      <c r="D1608" s="58">
        <f t="shared" si="310"/>
        <v>216.57</v>
      </c>
      <c r="E1608" s="58">
        <f t="shared" si="310"/>
        <v>323</v>
      </c>
      <c r="F1608" s="58">
        <f t="shared" si="310"/>
        <v>0</v>
      </c>
      <c r="G1608" s="58">
        <f t="shared" si="310"/>
        <v>0</v>
      </c>
      <c r="H1608" s="58">
        <f t="shared" si="310"/>
        <v>0</v>
      </c>
      <c r="I1608" s="58">
        <f t="shared" si="310"/>
        <v>0</v>
      </c>
    </row>
    <row r="1609" spans="1:9">
      <c r="A1609" s="31" t="s">
        <v>232</v>
      </c>
      <c r="B1609" s="27" t="s">
        <v>196</v>
      </c>
      <c r="C1609" s="58">
        <f t="shared" si="308"/>
        <v>539.56999999999994</v>
      </c>
      <c r="D1609" s="58">
        <f t="shared" si="310"/>
        <v>216.57</v>
      </c>
      <c r="E1609" s="72">
        <f t="shared" si="310"/>
        <v>323</v>
      </c>
      <c r="F1609" s="58">
        <f t="shared" si="310"/>
        <v>0</v>
      </c>
      <c r="G1609" s="58">
        <f t="shared" si="310"/>
        <v>0</v>
      </c>
      <c r="H1609" s="58">
        <f t="shared" si="310"/>
        <v>0</v>
      </c>
      <c r="I1609" s="58">
        <f t="shared" si="310"/>
        <v>0</v>
      </c>
    </row>
    <row r="1610" spans="1:9">
      <c r="A1610" s="14"/>
      <c r="B1610" s="29" t="s">
        <v>197</v>
      </c>
      <c r="C1610" s="58">
        <f t="shared" si="308"/>
        <v>539.56999999999994</v>
      </c>
      <c r="D1610" s="58">
        <f t="shared" si="310"/>
        <v>216.57</v>
      </c>
      <c r="E1610" s="72">
        <f t="shared" si="310"/>
        <v>323</v>
      </c>
      <c r="F1610" s="58">
        <f t="shared" si="310"/>
        <v>0</v>
      </c>
      <c r="G1610" s="58">
        <f t="shared" si="310"/>
        <v>0</v>
      </c>
      <c r="H1610" s="58">
        <f t="shared" si="310"/>
        <v>0</v>
      </c>
      <c r="I1610" s="58">
        <f t="shared" si="310"/>
        <v>0</v>
      </c>
    </row>
    <row r="1611" spans="1:9" s="117" customFormat="1">
      <c r="A1611" s="187" t="s">
        <v>229</v>
      </c>
      <c r="B1611" s="165" t="s">
        <v>196</v>
      </c>
      <c r="C1611" s="166">
        <f t="shared" si="308"/>
        <v>539.56999999999994</v>
      </c>
      <c r="D1611" s="166">
        <f t="shared" ref="D1611:I1612" si="311">D1613+D1647+D1651</f>
        <v>216.57</v>
      </c>
      <c r="E1611" s="166">
        <f t="shared" si="311"/>
        <v>323</v>
      </c>
      <c r="F1611" s="166">
        <f t="shared" si="311"/>
        <v>0</v>
      </c>
      <c r="G1611" s="166">
        <f t="shared" si="311"/>
        <v>0</v>
      </c>
      <c r="H1611" s="166">
        <f t="shared" si="311"/>
        <v>0</v>
      </c>
      <c r="I1611" s="166">
        <f t="shared" si="311"/>
        <v>0</v>
      </c>
    </row>
    <row r="1612" spans="1:9" s="117" customFormat="1">
      <c r="A1612" s="179"/>
      <c r="B1612" s="168" t="s">
        <v>197</v>
      </c>
      <c r="C1612" s="166">
        <f t="shared" si="308"/>
        <v>539.56999999999994</v>
      </c>
      <c r="D1612" s="166">
        <f t="shared" si="311"/>
        <v>216.57</v>
      </c>
      <c r="E1612" s="166">
        <f t="shared" si="311"/>
        <v>323</v>
      </c>
      <c r="F1612" s="166">
        <f t="shared" si="311"/>
        <v>0</v>
      </c>
      <c r="G1612" s="166">
        <f t="shared" si="311"/>
        <v>0</v>
      </c>
      <c r="H1612" s="166">
        <f t="shared" si="311"/>
        <v>0</v>
      </c>
      <c r="I1612" s="166">
        <f t="shared" si="311"/>
        <v>0</v>
      </c>
    </row>
    <row r="1613" spans="1:9" s="197" customFormat="1" ht="25.5">
      <c r="A1613" s="195" t="s">
        <v>235</v>
      </c>
      <c r="B1613" s="160" t="s">
        <v>196</v>
      </c>
      <c r="C1613" s="161">
        <f t="shared" si="308"/>
        <v>438.51</v>
      </c>
      <c r="D1613" s="161">
        <f t="shared" ref="D1613:I1614" si="312">D1615+D1617+D1619+D1621+D1623+D1625+D1627+D1629+D1631+D1633+D1635+D1637+D1639+D1641+D1643+D1645</f>
        <v>115.51</v>
      </c>
      <c r="E1613" s="161">
        <f t="shared" si="312"/>
        <v>323</v>
      </c>
      <c r="F1613" s="161">
        <f t="shared" si="312"/>
        <v>0</v>
      </c>
      <c r="G1613" s="161">
        <f t="shared" si="312"/>
        <v>0</v>
      </c>
      <c r="H1613" s="161">
        <f t="shared" si="312"/>
        <v>0</v>
      </c>
      <c r="I1613" s="161">
        <f t="shared" si="312"/>
        <v>0</v>
      </c>
    </row>
    <row r="1614" spans="1:9" s="197" customFormat="1">
      <c r="A1614" s="182"/>
      <c r="B1614" s="163" t="s">
        <v>197</v>
      </c>
      <c r="C1614" s="161">
        <f t="shared" si="308"/>
        <v>438.51</v>
      </c>
      <c r="D1614" s="161">
        <f t="shared" si="312"/>
        <v>115.51</v>
      </c>
      <c r="E1614" s="161">
        <f t="shared" si="312"/>
        <v>323</v>
      </c>
      <c r="F1614" s="161">
        <f t="shared" si="312"/>
        <v>0</v>
      </c>
      <c r="G1614" s="161">
        <f t="shared" si="312"/>
        <v>0</v>
      </c>
      <c r="H1614" s="161">
        <f t="shared" si="312"/>
        <v>0</v>
      </c>
      <c r="I1614" s="161">
        <f t="shared" si="312"/>
        <v>0</v>
      </c>
    </row>
    <row r="1615" spans="1:9" s="340" customFormat="1" ht="29.25" customHeight="1">
      <c r="A1615" s="375" t="s">
        <v>482</v>
      </c>
      <c r="B1615" s="387" t="s">
        <v>196</v>
      </c>
      <c r="C1615" s="339">
        <f t="shared" ref="C1615:C1630" si="313">D1615+E1615+F1615+G1615+H1615+I1615</f>
        <v>5.4</v>
      </c>
      <c r="D1615" s="339">
        <v>5.4</v>
      </c>
      <c r="E1615" s="358">
        <v>0</v>
      </c>
      <c r="F1615" s="339">
        <v>0</v>
      </c>
      <c r="G1615" s="339">
        <v>0</v>
      </c>
      <c r="H1615" s="339">
        <v>0</v>
      </c>
      <c r="I1615" s="339">
        <v>0</v>
      </c>
    </row>
    <row r="1616" spans="1:9" s="126" customFormat="1">
      <c r="A1616" s="110"/>
      <c r="B1616" s="147" t="s">
        <v>197</v>
      </c>
      <c r="C1616" s="104">
        <f t="shared" si="313"/>
        <v>5.4</v>
      </c>
      <c r="D1616" s="99">
        <v>5.4</v>
      </c>
      <c r="E1616" s="58">
        <v>0</v>
      </c>
      <c r="F1616" s="99">
        <v>0</v>
      </c>
      <c r="G1616" s="99">
        <v>0</v>
      </c>
      <c r="H1616" s="99">
        <v>0</v>
      </c>
      <c r="I1616" s="99">
        <v>0</v>
      </c>
    </row>
    <row r="1617" spans="1:9" s="340" customFormat="1" ht="38.25" customHeight="1">
      <c r="A1617" s="375" t="s">
        <v>471</v>
      </c>
      <c r="B1617" s="387" t="s">
        <v>196</v>
      </c>
      <c r="C1617" s="339">
        <f t="shared" si="313"/>
        <v>2.74</v>
      </c>
      <c r="D1617" s="339">
        <v>2.74</v>
      </c>
      <c r="E1617" s="358">
        <v>0</v>
      </c>
      <c r="F1617" s="339">
        <v>0</v>
      </c>
      <c r="G1617" s="339">
        <v>0</v>
      </c>
      <c r="H1617" s="339">
        <v>0</v>
      </c>
      <c r="I1617" s="339">
        <v>0</v>
      </c>
    </row>
    <row r="1618" spans="1:9" s="126" customFormat="1">
      <c r="A1618" s="110"/>
      <c r="B1618" s="147" t="s">
        <v>197</v>
      </c>
      <c r="C1618" s="104">
        <f t="shared" si="313"/>
        <v>2.74</v>
      </c>
      <c r="D1618" s="99">
        <v>2.74</v>
      </c>
      <c r="E1618" s="58">
        <v>0</v>
      </c>
      <c r="F1618" s="99">
        <v>0</v>
      </c>
      <c r="G1618" s="99">
        <v>0</v>
      </c>
      <c r="H1618" s="99">
        <v>0</v>
      </c>
      <c r="I1618" s="99">
        <v>0</v>
      </c>
    </row>
    <row r="1619" spans="1:9" s="340" customFormat="1" ht="29.25" customHeight="1">
      <c r="A1619" s="375" t="s">
        <v>483</v>
      </c>
      <c r="B1619" s="387" t="s">
        <v>196</v>
      </c>
      <c r="C1619" s="339">
        <f t="shared" si="313"/>
        <v>2.74</v>
      </c>
      <c r="D1619" s="339">
        <v>2.74</v>
      </c>
      <c r="E1619" s="358">
        <v>0</v>
      </c>
      <c r="F1619" s="339">
        <v>0</v>
      </c>
      <c r="G1619" s="339">
        <v>0</v>
      </c>
      <c r="H1619" s="339">
        <v>0</v>
      </c>
      <c r="I1619" s="339">
        <v>0</v>
      </c>
    </row>
    <row r="1620" spans="1:9" s="126" customFormat="1">
      <c r="A1620" s="110"/>
      <c r="B1620" s="147" t="s">
        <v>197</v>
      </c>
      <c r="C1620" s="104">
        <f t="shared" si="313"/>
        <v>2.74</v>
      </c>
      <c r="D1620" s="99">
        <v>2.74</v>
      </c>
      <c r="E1620" s="58">
        <v>0</v>
      </c>
      <c r="F1620" s="99">
        <v>0</v>
      </c>
      <c r="G1620" s="99">
        <v>0</v>
      </c>
      <c r="H1620" s="99">
        <v>0</v>
      </c>
      <c r="I1620" s="99">
        <v>0</v>
      </c>
    </row>
    <row r="1621" spans="1:9" s="340" customFormat="1" ht="40.5" customHeight="1">
      <c r="A1621" s="375" t="s">
        <v>472</v>
      </c>
      <c r="B1621" s="387" t="s">
        <v>196</v>
      </c>
      <c r="C1621" s="339">
        <f t="shared" si="313"/>
        <v>5.35</v>
      </c>
      <c r="D1621" s="339">
        <v>5.35</v>
      </c>
      <c r="E1621" s="358">
        <v>0</v>
      </c>
      <c r="F1621" s="339">
        <v>0</v>
      </c>
      <c r="G1621" s="339">
        <v>0</v>
      </c>
      <c r="H1621" s="339">
        <v>0</v>
      </c>
      <c r="I1621" s="339">
        <v>0</v>
      </c>
    </row>
    <row r="1622" spans="1:9" s="126" customFormat="1">
      <c r="A1622" s="110"/>
      <c r="B1622" s="147" t="s">
        <v>197</v>
      </c>
      <c r="C1622" s="104">
        <f t="shared" si="313"/>
        <v>5.35</v>
      </c>
      <c r="D1622" s="99">
        <v>5.35</v>
      </c>
      <c r="E1622" s="58">
        <v>0</v>
      </c>
      <c r="F1622" s="99">
        <v>0</v>
      </c>
      <c r="G1622" s="99">
        <v>0</v>
      </c>
      <c r="H1622" s="99">
        <v>0</v>
      </c>
      <c r="I1622" s="99">
        <v>0</v>
      </c>
    </row>
    <row r="1623" spans="1:9" s="340" customFormat="1" ht="29.25" customHeight="1">
      <c r="A1623" s="375" t="s">
        <v>473</v>
      </c>
      <c r="B1623" s="387" t="s">
        <v>196</v>
      </c>
      <c r="C1623" s="339">
        <f t="shared" si="313"/>
        <v>5.4</v>
      </c>
      <c r="D1623" s="339">
        <v>5.4</v>
      </c>
      <c r="E1623" s="358">
        <v>0</v>
      </c>
      <c r="F1623" s="339">
        <v>0</v>
      </c>
      <c r="G1623" s="339">
        <v>0</v>
      </c>
      <c r="H1623" s="339">
        <v>0</v>
      </c>
      <c r="I1623" s="339">
        <v>0</v>
      </c>
    </row>
    <row r="1624" spans="1:9" s="126" customFormat="1">
      <c r="A1624" s="110"/>
      <c r="B1624" s="147" t="s">
        <v>197</v>
      </c>
      <c r="C1624" s="104">
        <f t="shared" si="313"/>
        <v>5.4</v>
      </c>
      <c r="D1624" s="99">
        <v>5.4</v>
      </c>
      <c r="E1624" s="58">
        <v>0</v>
      </c>
      <c r="F1624" s="99">
        <v>0</v>
      </c>
      <c r="G1624" s="99">
        <v>0</v>
      </c>
      <c r="H1624" s="99">
        <v>0</v>
      </c>
      <c r="I1624" s="99">
        <v>0</v>
      </c>
    </row>
    <row r="1625" spans="1:9" s="340" customFormat="1" ht="29.25" customHeight="1">
      <c r="A1625" s="375" t="s">
        <v>474</v>
      </c>
      <c r="B1625" s="387" t="s">
        <v>196</v>
      </c>
      <c r="C1625" s="339">
        <f t="shared" si="313"/>
        <v>2.74</v>
      </c>
      <c r="D1625" s="339">
        <v>2.74</v>
      </c>
      <c r="E1625" s="358">
        <v>0</v>
      </c>
      <c r="F1625" s="339">
        <v>0</v>
      </c>
      <c r="G1625" s="339">
        <v>0</v>
      </c>
      <c r="H1625" s="339">
        <v>0</v>
      </c>
      <c r="I1625" s="339">
        <v>0</v>
      </c>
    </row>
    <row r="1626" spans="1:9" s="126" customFormat="1">
      <c r="A1626" s="110"/>
      <c r="B1626" s="147" t="s">
        <v>197</v>
      </c>
      <c r="C1626" s="104">
        <f t="shared" si="313"/>
        <v>2.74</v>
      </c>
      <c r="D1626" s="99">
        <v>2.74</v>
      </c>
      <c r="E1626" s="58">
        <v>0</v>
      </c>
      <c r="F1626" s="99">
        <v>0</v>
      </c>
      <c r="G1626" s="99">
        <v>0</v>
      </c>
      <c r="H1626" s="99">
        <v>0</v>
      </c>
      <c r="I1626" s="99">
        <v>0</v>
      </c>
    </row>
    <row r="1627" spans="1:9" s="340" customFormat="1" ht="29.25" customHeight="1">
      <c r="A1627" s="375" t="s">
        <v>475</v>
      </c>
      <c r="B1627" s="387" t="s">
        <v>196</v>
      </c>
      <c r="C1627" s="339">
        <f t="shared" si="313"/>
        <v>5.4</v>
      </c>
      <c r="D1627" s="339">
        <v>5.4</v>
      </c>
      <c r="E1627" s="358">
        <v>0</v>
      </c>
      <c r="F1627" s="339">
        <v>0</v>
      </c>
      <c r="G1627" s="339">
        <v>0</v>
      </c>
      <c r="H1627" s="339">
        <v>0</v>
      </c>
      <c r="I1627" s="339">
        <v>0</v>
      </c>
    </row>
    <row r="1628" spans="1:9" s="126" customFormat="1">
      <c r="A1628" s="110"/>
      <c r="B1628" s="147" t="s">
        <v>197</v>
      </c>
      <c r="C1628" s="104">
        <f t="shared" si="313"/>
        <v>5.4</v>
      </c>
      <c r="D1628" s="99">
        <v>5.4</v>
      </c>
      <c r="E1628" s="58">
        <v>0</v>
      </c>
      <c r="F1628" s="99">
        <v>0</v>
      </c>
      <c r="G1628" s="99">
        <v>0</v>
      </c>
      <c r="H1628" s="99">
        <v>0</v>
      </c>
      <c r="I1628" s="99">
        <v>0</v>
      </c>
    </row>
    <row r="1629" spans="1:9" s="340" customFormat="1" ht="39.75" customHeight="1">
      <c r="A1629" s="375" t="s">
        <v>476</v>
      </c>
      <c r="B1629" s="387" t="s">
        <v>196</v>
      </c>
      <c r="C1629" s="339">
        <f t="shared" si="313"/>
        <v>2.74</v>
      </c>
      <c r="D1629" s="339">
        <v>2.74</v>
      </c>
      <c r="E1629" s="358">
        <v>0</v>
      </c>
      <c r="F1629" s="339">
        <v>0</v>
      </c>
      <c r="G1629" s="339">
        <v>0</v>
      </c>
      <c r="H1629" s="339">
        <v>0</v>
      </c>
      <c r="I1629" s="339">
        <v>0</v>
      </c>
    </row>
    <row r="1630" spans="1:9" s="126" customFormat="1">
      <c r="A1630" s="110"/>
      <c r="B1630" s="147" t="s">
        <v>197</v>
      </c>
      <c r="C1630" s="104">
        <f t="shared" si="313"/>
        <v>2.74</v>
      </c>
      <c r="D1630" s="99">
        <v>2.74</v>
      </c>
      <c r="E1630" s="58">
        <v>0</v>
      </c>
      <c r="F1630" s="99">
        <v>0</v>
      </c>
      <c r="G1630" s="99">
        <v>0</v>
      </c>
      <c r="H1630" s="99">
        <v>0</v>
      </c>
      <c r="I1630" s="99">
        <v>0</v>
      </c>
    </row>
    <row r="1631" spans="1:9" s="340" customFormat="1" ht="38.25" customHeight="1">
      <c r="A1631" s="395" t="s">
        <v>500</v>
      </c>
      <c r="B1631" s="387" t="s">
        <v>196</v>
      </c>
      <c r="C1631" s="339">
        <f t="shared" ref="C1631:C1639" si="314">D1631+E1631+F1631+G1631+H1631+I1631</f>
        <v>2</v>
      </c>
      <c r="D1631" s="339">
        <v>2</v>
      </c>
      <c r="E1631" s="358">
        <v>0</v>
      </c>
      <c r="F1631" s="339">
        <v>0</v>
      </c>
      <c r="G1631" s="339">
        <v>0</v>
      </c>
      <c r="H1631" s="339">
        <v>0</v>
      </c>
      <c r="I1631" s="339">
        <v>0</v>
      </c>
    </row>
    <row r="1632" spans="1:9" s="126" customFormat="1" ht="17.25" customHeight="1">
      <c r="A1632" s="110"/>
      <c r="B1632" s="147" t="s">
        <v>197</v>
      </c>
      <c r="C1632" s="104">
        <f t="shared" si="314"/>
        <v>2</v>
      </c>
      <c r="D1632" s="99">
        <v>2</v>
      </c>
      <c r="E1632" s="58">
        <v>0</v>
      </c>
      <c r="F1632" s="99">
        <v>0</v>
      </c>
      <c r="G1632" s="99">
        <v>0</v>
      </c>
      <c r="H1632" s="99">
        <v>0</v>
      </c>
      <c r="I1632" s="99">
        <v>0</v>
      </c>
    </row>
    <row r="1633" spans="1:9" s="340" customFormat="1" ht="29.25" customHeight="1">
      <c r="A1633" s="375" t="s">
        <v>501</v>
      </c>
      <c r="B1633" s="387" t="s">
        <v>196</v>
      </c>
      <c r="C1633" s="104">
        <f t="shared" si="314"/>
        <v>45</v>
      </c>
      <c r="D1633" s="99">
        <v>45</v>
      </c>
      <c r="E1633" s="58">
        <v>0</v>
      </c>
      <c r="F1633" s="99">
        <v>0</v>
      </c>
      <c r="G1633" s="99">
        <v>0</v>
      </c>
      <c r="H1633" s="99">
        <v>0</v>
      </c>
      <c r="I1633" s="99">
        <v>0</v>
      </c>
    </row>
    <row r="1634" spans="1:9" s="126" customFormat="1">
      <c r="A1634" s="110"/>
      <c r="B1634" s="147" t="s">
        <v>197</v>
      </c>
      <c r="C1634" s="104">
        <f t="shared" si="314"/>
        <v>45</v>
      </c>
      <c r="D1634" s="99">
        <v>45</v>
      </c>
      <c r="E1634" s="58">
        <v>0</v>
      </c>
      <c r="F1634" s="99">
        <v>0</v>
      </c>
      <c r="G1634" s="99">
        <v>0</v>
      </c>
      <c r="H1634" s="99">
        <v>0</v>
      </c>
      <c r="I1634" s="99">
        <v>0</v>
      </c>
    </row>
    <row r="1635" spans="1:9" s="340" customFormat="1" ht="29.25" customHeight="1">
      <c r="A1635" s="375" t="s">
        <v>502</v>
      </c>
      <c r="B1635" s="387" t="s">
        <v>196</v>
      </c>
      <c r="C1635" s="339">
        <f t="shared" si="314"/>
        <v>14</v>
      </c>
      <c r="D1635" s="339">
        <v>14</v>
      </c>
      <c r="E1635" s="358">
        <v>0</v>
      </c>
      <c r="F1635" s="339">
        <v>0</v>
      </c>
      <c r="G1635" s="339">
        <v>0</v>
      </c>
      <c r="H1635" s="339">
        <v>0</v>
      </c>
      <c r="I1635" s="339">
        <v>0</v>
      </c>
    </row>
    <row r="1636" spans="1:9" s="126" customFormat="1">
      <c r="A1636" s="110"/>
      <c r="B1636" s="147" t="s">
        <v>197</v>
      </c>
      <c r="C1636" s="104">
        <f t="shared" si="314"/>
        <v>14</v>
      </c>
      <c r="D1636" s="99">
        <v>14</v>
      </c>
      <c r="E1636" s="58">
        <v>0</v>
      </c>
      <c r="F1636" s="99">
        <v>0</v>
      </c>
      <c r="G1636" s="99">
        <v>0</v>
      </c>
      <c r="H1636" s="99">
        <v>0</v>
      </c>
      <c r="I1636" s="99">
        <v>0</v>
      </c>
    </row>
    <row r="1637" spans="1:9" s="340" customFormat="1" ht="29.25" customHeight="1">
      <c r="A1637" s="375" t="s">
        <v>503</v>
      </c>
      <c r="B1637" s="387" t="s">
        <v>196</v>
      </c>
      <c r="C1637" s="339">
        <f t="shared" si="314"/>
        <v>22</v>
      </c>
      <c r="D1637" s="339">
        <v>22</v>
      </c>
      <c r="E1637" s="358">
        <v>0</v>
      </c>
      <c r="F1637" s="339">
        <v>0</v>
      </c>
      <c r="G1637" s="339">
        <v>0</v>
      </c>
      <c r="H1637" s="339">
        <v>0</v>
      </c>
      <c r="I1637" s="339">
        <v>0</v>
      </c>
    </row>
    <row r="1638" spans="1:9" s="126" customFormat="1">
      <c r="A1638" s="110"/>
      <c r="B1638" s="147" t="s">
        <v>197</v>
      </c>
      <c r="C1638" s="339">
        <f t="shared" si="314"/>
        <v>22</v>
      </c>
      <c r="D1638" s="99">
        <v>22</v>
      </c>
      <c r="E1638" s="58">
        <v>0</v>
      </c>
      <c r="F1638" s="99">
        <v>0</v>
      </c>
      <c r="G1638" s="99">
        <v>0</v>
      </c>
      <c r="H1638" s="99">
        <v>0</v>
      </c>
      <c r="I1638" s="99">
        <v>0</v>
      </c>
    </row>
    <row r="1639" spans="1:9" s="162" customFormat="1" ht="15">
      <c r="A1639" s="249" t="s">
        <v>707</v>
      </c>
      <c r="B1639" s="495" t="s">
        <v>196</v>
      </c>
      <c r="C1639" s="99">
        <f t="shared" si="314"/>
        <v>2</v>
      </c>
      <c r="D1639" s="99">
        <v>0</v>
      </c>
      <c r="E1639" s="58">
        <v>2</v>
      </c>
      <c r="F1639" s="99">
        <v>0</v>
      </c>
      <c r="G1639" s="99">
        <v>0</v>
      </c>
      <c r="H1639" s="99">
        <v>0</v>
      </c>
      <c r="I1639" s="99">
        <v>0</v>
      </c>
    </row>
    <row r="1640" spans="1:9" s="162" customFormat="1" ht="15">
      <c r="A1640" s="259"/>
      <c r="B1640" s="492" t="s">
        <v>197</v>
      </c>
      <c r="C1640" s="104">
        <f t="shared" ref="C1640:C1646" si="315">D1640+E1640+F1640+G1640+H1640+I1640</f>
        <v>2</v>
      </c>
      <c r="D1640" s="99">
        <v>0</v>
      </c>
      <c r="E1640" s="58">
        <v>2</v>
      </c>
      <c r="F1640" s="99">
        <v>0</v>
      </c>
      <c r="G1640" s="99">
        <v>0</v>
      </c>
      <c r="H1640" s="99">
        <v>0</v>
      </c>
      <c r="I1640" s="99">
        <v>0</v>
      </c>
    </row>
    <row r="1641" spans="1:9" s="126" customFormat="1" ht="90">
      <c r="A1641" s="249" t="s">
        <v>708</v>
      </c>
      <c r="B1641" s="543" t="s">
        <v>196</v>
      </c>
      <c r="C1641" s="104">
        <f t="shared" si="315"/>
        <v>107</v>
      </c>
      <c r="D1641" s="104">
        <v>0</v>
      </c>
      <c r="E1641" s="58">
        <v>107</v>
      </c>
      <c r="F1641" s="99">
        <v>0</v>
      </c>
      <c r="G1641" s="99">
        <v>0</v>
      </c>
      <c r="H1641" s="99">
        <v>0</v>
      </c>
      <c r="I1641" s="99">
        <v>0</v>
      </c>
    </row>
    <row r="1642" spans="1:9" s="126" customFormat="1" ht="15">
      <c r="A1642" s="261"/>
      <c r="B1642" s="544" t="s">
        <v>197</v>
      </c>
      <c r="C1642" s="104">
        <f t="shared" si="315"/>
        <v>107</v>
      </c>
      <c r="D1642" s="99">
        <v>0</v>
      </c>
      <c r="E1642" s="58">
        <v>107</v>
      </c>
      <c r="F1642" s="99">
        <v>0</v>
      </c>
      <c r="G1642" s="99">
        <v>0</v>
      </c>
      <c r="H1642" s="99">
        <v>0</v>
      </c>
      <c r="I1642" s="99">
        <v>0</v>
      </c>
    </row>
    <row r="1643" spans="1:9" s="162" customFormat="1" ht="90">
      <c r="A1643" s="249" t="s">
        <v>709</v>
      </c>
      <c r="B1643" s="495" t="s">
        <v>196</v>
      </c>
      <c r="C1643" s="104">
        <f t="shared" si="315"/>
        <v>107</v>
      </c>
      <c r="D1643" s="99">
        <v>0</v>
      </c>
      <c r="E1643" s="58">
        <v>107</v>
      </c>
      <c r="F1643" s="99">
        <v>0</v>
      </c>
      <c r="G1643" s="99">
        <v>0</v>
      </c>
      <c r="H1643" s="99">
        <v>0</v>
      </c>
      <c r="I1643" s="99">
        <v>0</v>
      </c>
    </row>
    <row r="1644" spans="1:9" s="162" customFormat="1" ht="15">
      <c r="A1644" s="259"/>
      <c r="B1644" s="492" t="s">
        <v>197</v>
      </c>
      <c r="C1644" s="104">
        <f t="shared" si="315"/>
        <v>107</v>
      </c>
      <c r="D1644" s="99">
        <v>0</v>
      </c>
      <c r="E1644" s="58">
        <v>107</v>
      </c>
      <c r="F1644" s="99">
        <v>0</v>
      </c>
      <c r="G1644" s="99">
        <v>0</v>
      </c>
      <c r="H1644" s="99">
        <v>0</v>
      </c>
      <c r="I1644" s="99">
        <v>0</v>
      </c>
    </row>
    <row r="1645" spans="1:9" s="126" customFormat="1" ht="90">
      <c r="A1645" s="249" t="s">
        <v>710</v>
      </c>
      <c r="B1645" s="543" t="s">
        <v>196</v>
      </c>
      <c r="C1645" s="104">
        <f t="shared" si="315"/>
        <v>107</v>
      </c>
      <c r="D1645" s="104">
        <v>0</v>
      </c>
      <c r="E1645" s="58">
        <v>107</v>
      </c>
      <c r="F1645" s="99">
        <v>0</v>
      </c>
      <c r="G1645" s="99">
        <v>0</v>
      </c>
      <c r="H1645" s="99">
        <v>0</v>
      </c>
      <c r="I1645" s="99">
        <v>0</v>
      </c>
    </row>
    <row r="1646" spans="1:9" s="126" customFormat="1" ht="15">
      <c r="A1646" s="261"/>
      <c r="B1646" s="544" t="s">
        <v>197</v>
      </c>
      <c r="C1646" s="104">
        <f t="shared" si="315"/>
        <v>107</v>
      </c>
      <c r="D1646" s="99">
        <v>0</v>
      </c>
      <c r="E1646" s="58">
        <v>107</v>
      </c>
      <c r="F1646" s="99">
        <v>0</v>
      </c>
      <c r="G1646" s="99">
        <v>0</v>
      </c>
      <c r="H1646" s="99">
        <v>0</v>
      </c>
      <c r="I1646" s="99">
        <v>0</v>
      </c>
    </row>
    <row r="1647" spans="1:9" s="162" customFormat="1">
      <c r="A1647" s="195" t="s">
        <v>356</v>
      </c>
      <c r="B1647" s="185" t="s">
        <v>196</v>
      </c>
      <c r="C1647" s="161">
        <f t="shared" si="308"/>
        <v>16</v>
      </c>
      <c r="D1647" s="161">
        <f t="shared" ref="D1647:I1648" si="316">D1649</f>
        <v>16</v>
      </c>
      <c r="E1647" s="161">
        <f t="shared" si="316"/>
        <v>0</v>
      </c>
      <c r="F1647" s="161">
        <f t="shared" si="316"/>
        <v>0</v>
      </c>
      <c r="G1647" s="161">
        <f t="shared" si="316"/>
        <v>0</v>
      </c>
      <c r="H1647" s="161">
        <f t="shared" si="316"/>
        <v>0</v>
      </c>
      <c r="I1647" s="161">
        <f t="shared" si="316"/>
        <v>0</v>
      </c>
    </row>
    <row r="1648" spans="1:9" s="162" customFormat="1">
      <c r="A1648" s="190"/>
      <c r="B1648" s="163" t="s">
        <v>197</v>
      </c>
      <c r="C1648" s="161">
        <f t="shared" si="308"/>
        <v>16</v>
      </c>
      <c r="D1648" s="161">
        <f t="shared" si="316"/>
        <v>16</v>
      </c>
      <c r="E1648" s="161">
        <f t="shared" si="316"/>
        <v>0</v>
      </c>
      <c r="F1648" s="161">
        <f t="shared" si="316"/>
        <v>0</v>
      </c>
      <c r="G1648" s="161">
        <f t="shared" si="316"/>
        <v>0</v>
      </c>
      <c r="H1648" s="161">
        <f t="shared" si="316"/>
        <v>0</v>
      </c>
      <c r="I1648" s="161">
        <f t="shared" si="316"/>
        <v>0</v>
      </c>
    </row>
    <row r="1649" spans="1:9" s="340" customFormat="1" ht="15">
      <c r="A1649" s="384" t="s">
        <v>181</v>
      </c>
      <c r="B1649" s="387" t="s">
        <v>196</v>
      </c>
      <c r="C1649" s="339">
        <f t="shared" si="308"/>
        <v>16</v>
      </c>
      <c r="D1649" s="339">
        <v>16</v>
      </c>
      <c r="E1649" s="358">
        <f>E1650</f>
        <v>0</v>
      </c>
      <c r="F1649" s="339">
        <v>0</v>
      </c>
      <c r="G1649" s="339">
        <v>0</v>
      </c>
      <c r="H1649" s="339">
        <f>H1650</f>
        <v>0</v>
      </c>
      <c r="I1649" s="339">
        <f>I1650</f>
        <v>0</v>
      </c>
    </row>
    <row r="1650" spans="1:9" s="126" customFormat="1">
      <c r="A1650" s="110"/>
      <c r="B1650" s="147" t="s">
        <v>197</v>
      </c>
      <c r="C1650" s="104">
        <f t="shared" si="308"/>
        <v>16</v>
      </c>
      <c r="D1650" s="99">
        <v>16</v>
      </c>
      <c r="E1650" s="58">
        <v>0</v>
      </c>
      <c r="F1650" s="99">
        <v>0</v>
      </c>
      <c r="G1650" s="99">
        <v>0</v>
      </c>
      <c r="H1650" s="99">
        <v>0</v>
      </c>
      <c r="I1650" s="99">
        <v>0</v>
      </c>
    </row>
    <row r="1651" spans="1:9" s="336" customFormat="1">
      <c r="A1651" s="195" t="s">
        <v>401</v>
      </c>
      <c r="B1651" s="394" t="s">
        <v>196</v>
      </c>
      <c r="C1651" s="335">
        <f t="shared" si="308"/>
        <v>85.06</v>
      </c>
      <c r="D1651" s="335">
        <f>D1653+D1655+D1657+D1659+D1661</f>
        <v>85.06</v>
      </c>
      <c r="E1651" s="335">
        <f>E1653+E1655+E1657+E1659+E1661</f>
        <v>0</v>
      </c>
      <c r="F1651" s="335">
        <f t="shared" ref="F1651:I1652" si="317">F1653+F1655+F1657</f>
        <v>0</v>
      </c>
      <c r="G1651" s="335">
        <f t="shared" si="317"/>
        <v>0</v>
      </c>
      <c r="H1651" s="335">
        <f t="shared" si="317"/>
        <v>0</v>
      </c>
      <c r="I1651" s="335">
        <f t="shared" si="317"/>
        <v>0</v>
      </c>
    </row>
    <row r="1652" spans="1:9" s="162" customFormat="1">
      <c r="A1652" s="190"/>
      <c r="B1652" s="163" t="s">
        <v>197</v>
      </c>
      <c r="C1652" s="161">
        <f t="shared" si="308"/>
        <v>85.06</v>
      </c>
      <c r="D1652" s="161">
        <f>D1654+D1656+D1658+D1660+D1662</f>
        <v>85.06</v>
      </c>
      <c r="E1652" s="161">
        <f>E1654+E1656+E1658+E1660+E1662</f>
        <v>0</v>
      </c>
      <c r="F1652" s="161">
        <f t="shared" si="317"/>
        <v>0</v>
      </c>
      <c r="G1652" s="161">
        <f t="shared" si="317"/>
        <v>0</v>
      </c>
      <c r="H1652" s="161">
        <f t="shared" si="317"/>
        <v>0</v>
      </c>
      <c r="I1652" s="161">
        <f t="shared" si="317"/>
        <v>0</v>
      </c>
    </row>
    <row r="1653" spans="1:9" s="355" customFormat="1">
      <c r="A1653" s="385" t="s">
        <v>402</v>
      </c>
      <c r="B1653" s="386" t="s">
        <v>196</v>
      </c>
      <c r="C1653" s="353">
        <f t="shared" si="308"/>
        <v>2.97</v>
      </c>
      <c r="D1653" s="353">
        <v>2.97</v>
      </c>
      <c r="E1653" s="356">
        <v>0</v>
      </c>
      <c r="F1653" s="353">
        <v>0</v>
      </c>
      <c r="G1653" s="353">
        <v>0</v>
      </c>
      <c r="H1653" s="353">
        <v>0</v>
      </c>
      <c r="I1653" s="353">
        <v>0</v>
      </c>
    </row>
    <row r="1654" spans="1:9" s="126" customFormat="1">
      <c r="A1654" s="330"/>
      <c r="B1654" s="147" t="s">
        <v>197</v>
      </c>
      <c r="C1654" s="104">
        <f t="shared" si="308"/>
        <v>2.97</v>
      </c>
      <c r="D1654" s="353">
        <v>2.97</v>
      </c>
      <c r="E1654" s="356">
        <v>0</v>
      </c>
      <c r="F1654" s="99">
        <v>0</v>
      </c>
      <c r="G1654" s="99">
        <v>0</v>
      </c>
      <c r="H1654" s="99">
        <v>0</v>
      </c>
      <c r="I1654" s="99">
        <v>0</v>
      </c>
    </row>
    <row r="1655" spans="1:9" s="355" customFormat="1">
      <c r="A1655" s="385" t="s">
        <v>403</v>
      </c>
      <c r="B1655" s="386" t="s">
        <v>196</v>
      </c>
      <c r="C1655" s="353">
        <f t="shared" si="308"/>
        <v>2.97</v>
      </c>
      <c r="D1655" s="353">
        <v>2.97</v>
      </c>
      <c r="E1655" s="356">
        <v>0</v>
      </c>
      <c r="F1655" s="353">
        <v>0</v>
      </c>
      <c r="G1655" s="353">
        <v>0</v>
      </c>
      <c r="H1655" s="353">
        <v>0</v>
      </c>
      <c r="I1655" s="353">
        <v>0</v>
      </c>
    </row>
    <row r="1656" spans="1:9" s="126" customFormat="1">
      <c r="A1656" s="330"/>
      <c r="B1656" s="147" t="s">
        <v>197</v>
      </c>
      <c r="C1656" s="104">
        <f t="shared" si="308"/>
        <v>2.97</v>
      </c>
      <c r="D1656" s="353">
        <v>2.97</v>
      </c>
      <c r="E1656" s="356">
        <v>0</v>
      </c>
      <c r="F1656" s="99">
        <v>0</v>
      </c>
      <c r="G1656" s="99">
        <v>0</v>
      </c>
      <c r="H1656" s="99">
        <v>0</v>
      </c>
      <c r="I1656" s="99">
        <v>0</v>
      </c>
    </row>
    <row r="1657" spans="1:9" s="355" customFormat="1">
      <c r="A1657" s="385" t="s">
        <v>404</v>
      </c>
      <c r="B1657" s="386" t="s">
        <v>196</v>
      </c>
      <c r="C1657" s="353">
        <f t="shared" si="308"/>
        <v>10.119999999999999</v>
      </c>
      <c r="D1657" s="353">
        <v>10.119999999999999</v>
      </c>
      <c r="E1657" s="356">
        <v>0</v>
      </c>
      <c r="F1657" s="353">
        <v>0</v>
      </c>
      <c r="G1657" s="353">
        <v>0</v>
      </c>
      <c r="H1657" s="353">
        <v>0</v>
      </c>
      <c r="I1657" s="353">
        <v>0</v>
      </c>
    </row>
    <row r="1658" spans="1:9" s="126" customFormat="1">
      <c r="A1658" s="330"/>
      <c r="B1658" s="147" t="s">
        <v>197</v>
      </c>
      <c r="C1658" s="104">
        <f t="shared" si="308"/>
        <v>10.119999999999999</v>
      </c>
      <c r="D1658" s="353">
        <v>10.119999999999999</v>
      </c>
      <c r="E1658" s="356">
        <v>0</v>
      </c>
      <c r="F1658" s="99">
        <v>0</v>
      </c>
      <c r="G1658" s="99">
        <v>0</v>
      </c>
      <c r="H1658" s="99">
        <v>0</v>
      </c>
      <c r="I1658" s="99">
        <v>0</v>
      </c>
    </row>
    <row r="1659" spans="1:9" s="340" customFormat="1" ht="38.25">
      <c r="A1659" s="375" t="s">
        <v>477</v>
      </c>
      <c r="B1659" s="387" t="s">
        <v>196</v>
      </c>
      <c r="C1659" s="339">
        <f t="shared" si="308"/>
        <v>48</v>
      </c>
      <c r="D1659" s="339">
        <v>48</v>
      </c>
      <c r="E1659" s="358">
        <v>0</v>
      </c>
      <c r="F1659" s="339">
        <v>0</v>
      </c>
      <c r="G1659" s="339">
        <v>0</v>
      </c>
      <c r="H1659" s="339">
        <v>0</v>
      </c>
      <c r="I1659" s="339">
        <v>0</v>
      </c>
    </row>
    <row r="1660" spans="1:9" s="126" customFormat="1">
      <c r="A1660" s="330"/>
      <c r="B1660" s="147" t="s">
        <v>197</v>
      </c>
      <c r="C1660" s="104">
        <f t="shared" si="308"/>
        <v>48</v>
      </c>
      <c r="D1660" s="104">
        <v>48</v>
      </c>
      <c r="E1660" s="58">
        <v>0</v>
      </c>
      <c r="F1660" s="99">
        <v>0</v>
      </c>
      <c r="G1660" s="99">
        <v>0</v>
      </c>
      <c r="H1660" s="99">
        <v>0</v>
      </c>
      <c r="I1660" s="99">
        <v>0</v>
      </c>
    </row>
    <row r="1661" spans="1:9" s="340" customFormat="1">
      <c r="A1661" s="375" t="s">
        <v>478</v>
      </c>
      <c r="B1661" s="387" t="s">
        <v>196</v>
      </c>
      <c r="C1661" s="339">
        <f t="shared" si="308"/>
        <v>21</v>
      </c>
      <c r="D1661" s="339">
        <v>21</v>
      </c>
      <c r="E1661" s="358">
        <v>0</v>
      </c>
      <c r="F1661" s="339">
        <v>0</v>
      </c>
      <c r="G1661" s="339">
        <v>0</v>
      </c>
      <c r="H1661" s="339">
        <v>0</v>
      </c>
      <c r="I1661" s="339">
        <v>0</v>
      </c>
    </row>
    <row r="1662" spans="1:9" s="126" customFormat="1">
      <c r="A1662" s="330"/>
      <c r="B1662" s="147" t="s">
        <v>197</v>
      </c>
      <c r="C1662" s="104">
        <f t="shared" si="308"/>
        <v>21</v>
      </c>
      <c r="D1662" s="339">
        <v>21</v>
      </c>
      <c r="E1662" s="358">
        <v>0</v>
      </c>
      <c r="F1662" s="99">
        <v>0</v>
      </c>
      <c r="G1662" s="99">
        <v>0</v>
      </c>
      <c r="H1662" s="99">
        <v>0</v>
      </c>
      <c r="I1662" s="99">
        <v>0</v>
      </c>
    </row>
    <row r="1663" spans="1:9">
      <c r="A1663" s="53" t="s">
        <v>211</v>
      </c>
      <c r="B1663" s="27" t="s">
        <v>196</v>
      </c>
      <c r="C1663" s="58">
        <f t="shared" si="308"/>
        <v>90</v>
      </c>
      <c r="D1663" s="58">
        <f t="shared" ref="D1663:I1670" si="318">D1665</f>
        <v>9.1</v>
      </c>
      <c r="E1663" s="58">
        <f t="shared" si="318"/>
        <v>50</v>
      </c>
      <c r="F1663" s="58">
        <f t="shared" si="318"/>
        <v>0</v>
      </c>
      <c r="G1663" s="58">
        <f t="shared" si="318"/>
        <v>0</v>
      </c>
      <c r="H1663" s="58">
        <f t="shared" si="318"/>
        <v>0</v>
      </c>
      <c r="I1663" s="58">
        <f t="shared" si="318"/>
        <v>30.9</v>
      </c>
    </row>
    <row r="1664" spans="1:9">
      <c r="A1664" s="14" t="s">
        <v>227</v>
      </c>
      <c r="B1664" s="29" t="s">
        <v>197</v>
      </c>
      <c r="C1664" s="58">
        <f t="shared" si="308"/>
        <v>90</v>
      </c>
      <c r="D1664" s="58">
        <f t="shared" si="318"/>
        <v>9.1</v>
      </c>
      <c r="E1664" s="58">
        <f t="shared" si="318"/>
        <v>50</v>
      </c>
      <c r="F1664" s="58">
        <f t="shared" si="318"/>
        <v>0</v>
      </c>
      <c r="G1664" s="58">
        <f t="shared" si="318"/>
        <v>0</v>
      </c>
      <c r="H1664" s="58">
        <f t="shared" si="318"/>
        <v>0</v>
      </c>
      <c r="I1664" s="58">
        <f t="shared" si="318"/>
        <v>30.9</v>
      </c>
    </row>
    <row r="1665" spans="1:9">
      <c r="A1665" s="21" t="s">
        <v>259</v>
      </c>
      <c r="B1665" s="8" t="s">
        <v>196</v>
      </c>
      <c r="C1665" s="58">
        <f t="shared" si="308"/>
        <v>90</v>
      </c>
      <c r="D1665" s="58">
        <f t="shared" si="318"/>
        <v>9.1</v>
      </c>
      <c r="E1665" s="58">
        <f t="shared" si="318"/>
        <v>50</v>
      </c>
      <c r="F1665" s="58">
        <f t="shared" si="318"/>
        <v>0</v>
      </c>
      <c r="G1665" s="58">
        <f t="shared" si="318"/>
        <v>0</v>
      </c>
      <c r="H1665" s="58">
        <f t="shared" si="318"/>
        <v>0</v>
      </c>
      <c r="I1665" s="58">
        <f t="shared" si="318"/>
        <v>30.9</v>
      </c>
    </row>
    <row r="1666" spans="1:9">
      <c r="A1666" s="18"/>
      <c r="B1666" s="229" t="s">
        <v>197</v>
      </c>
      <c r="C1666" s="58">
        <f t="shared" si="308"/>
        <v>90</v>
      </c>
      <c r="D1666" s="58">
        <f t="shared" si="318"/>
        <v>9.1</v>
      </c>
      <c r="E1666" s="58">
        <f t="shared" si="318"/>
        <v>50</v>
      </c>
      <c r="F1666" s="58">
        <f t="shared" si="318"/>
        <v>0</v>
      </c>
      <c r="G1666" s="58">
        <f t="shared" si="318"/>
        <v>0</v>
      </c>
      <c r="H1666" s="58">
        <f t="shared" si="318"/>
        <v>0</v>
      </c>
      <c r="I1666" s="58">
        <f t="shared" si="318"/>
        <v>30.9</v>
      </c>
    </row>
    <row r="1667" spans="1:9">
      <c r="A1667" s="31" t="s">
        <v>232</v>
      </c>
      <c r="B1667" s="27" t="s">
        <v>196</v>
      </c>
      <c r="C1667" s="58">
        <f t="shared" si="308"/>
        <v>90</v>
      </c>
      <c r="D1667" s="58">
        <f t="shared" si="318"/>
        <v>9.1</v>
      </c>
      <c r="E1667" s="72">
        <f t="shared" si="318"/>
        <v>50</v>
      </c>
      <c r="F1667" s="58">
        <f t="shared" si="318"/>
        <v>0</v>
      </c>
      <c r="G1667" s="58">
        <f t="shared" si="318"/>
        <v>0</v>
      </c>
      <c r="H1667" s="58">
        <f t="shared" si="318"/>
        <v>0</v>
      </c>
      <c r="I1667" s="58">
        <f t="shared" si="318"/>
        <v>30.9</v>
      </c>
    </row>
    <row r="1668" spans="1:9">
      <c r="A1668" s="14"/>
      <c r="B1668" s="29" t="s">
        <v>197</v>
      </c>
      <c r="C1668" s="58">
        <f t="shared" si="308"/>
        <v>90</v>
      </c>
      <c r="D1668" s="58">
        <f t="shared" si="318"/>
        <v>9.1</v>
      </c>
      <c r="E1668" s="72">
        <f t="shared" si="318"/>
        <v>50</v>
      </c>
      <c r="F1668" s="58">
        <f t="shared" si="318"/>
        <v>0</v>
      </c>
      <c r="G1668" s="58">
        <f t="shared" si="318"/>
        <v>0</v>
      </c>
      <c r="H1668" s="58">
        <f t="shared" si="318"/>
        <v>0</v>
      </c>
      <c r="I1668" s="58">
        <f t="shared" si="318"/>
        <v>30.9</v>
      </c>
    </row>
    <row r="1669" spans="1:9" s="117" customFormat="1">
      <c r="A1669" s="187" t="s">
        <v>229</v>
      </c>
      <c r="B1669" s="165" t="s">
        <v>196</v>
      </c>
      <c r="C1669" s="166">
        <f t="shared" si="308"/>
        <v>90</v>
      </c>
      <c r="D1669" s="166">
        <f>D1671</f>
        <v>9.1</v>
      </c>
      <c r="E1669" s="166">
        <f t="shared" si="318"/>
        <v>50</v>
      </c>
      <c r="F1669" s="166">
        <f t="shared" si="318"/>
        <v>0</v>
      </c>
      <c r="G1669" s="166">
        <f t="shared" si="318"/>
        <v>0</v>
      </c>
      <c r="H1669" s="166">
        <f t="shared" si="318"/>
        <v>0</v>
      </c>
      <c r="I1669" s="166">
        <f t="shared" si="318"/>
        <v>30.9</v>
      </c>
    </row>
    <row r="1670" spans="1:9" s="117" customFormat="1">
      <c r="A1670" s="179"/>
      <c r="B1670" s="168" t="s">
        <v>197</v>
      </c>
      <c r="C1670" s="166">
        <f t="shared" si="308"/>
        <v>90</v>
      </c>
      <c r="D1670" s="166">
        <f>D1672</f>
        <v>9.1</v>
      </c>
      <c r="E1670" s="166">
        <f t="shared" si="318"/>
        <v>50</v>
      </c>
      <c r="F1670" s="166">
        <f t="shared" si="318"/>
        <v>0</v>
      </c>
      <c r="G1670" s="166">
        <f t="shared" si="318"/>
        <v>0</v>
      </c>
      <c r="H1670" s="166">
        <f t="shared" si="318"/>
        <v>0</v>
      </c>
      <c r="I1670" s="166">
        <f t="shared" si="318"/>
        <v>30.9</v>
      </c>
    </row>
    <row r="1671" spans="1:9" s="162" customFormat="1">
      <c r="A1671" s="195" t="s">
        <v>362</v>
      </c>
      <c r="B1671" s="185" t="s">
        <v>196</v>
      </c>
      <c r="C1671" s="161">
        <f t="shared" si="308"/>
        <v>90</v>
      </c>
      <c r="D1671" s="161">
        <f t="shared" ref="D1671:I1672" si="319">D1673+D1675</f>
        <v>9.1</v>
      </c>
      <c r="E1671" s="161">
        <f t="shared" si="319"/>
        <v>50</v>
      </c>
      <c r="F1671" s="161">
        <f t="shared" si="319"/>
        <v>0</v>
      </c>
      <c r="G1671" s="161">
        <f t="shared" si="319"/>
        <v>0</v>
      </c>
      <c r="H1671" s="161">
        <f t="shared" si="319"/>
        <v>0</v>
      </c>
      <c r="I1671" s="161">
        <f t="shared" si="319"/>
        <v>30.9</v>
      </c>
    </row>
    <row r="1672" spans="1:9" s="162" customFormat="1">
      <c r="A1672" s="186"/>
      <c r="B1672" s="163" t="s">
        <v>197</v>
      </c>
      <c r="C1672" s="161">
        <f t="shared" si="308"/>
        <v>90</v>
      </c>
      <c r="D1672" s="161">
        <f t="shared" si="319"/>
        <v>9.1</v>
      </c>
      <c r="E1672" s="161">
        <f t="shared" si="319"/>
        <v>50</v>
      </c>
      <c r="F1672" s="161">
        <f t="shared" si="319"/>
        <v>0</v>
      </c>
      <c r="G1672" s="161">
        <f t="shared" si="319"/>
        <v>0</v>
      </c>
      <c r="H1672" s="161">
        <f t="shared" si="319"/>
        <v>0</v>
      </c>
      <c r="I1672" s="161">
        <f t="shared" si="319"/>
        <v>30.9</v>
      </c>
    </row>
    <row r="1673" spans="1:9" s="340" customFormat="1" ht="25.5">
      <c r="A1673" s="377" t="s">
        <v>363</v>
      </c>
      <c r="B1673" s="387" t="s">
        <v>196</v>
      </c>
      <c r="C1673" s="339">
        <f t="shared" si="308"/>
        <v>40</v>
      </c>
      <c r="D1673" s="339">
        <f>D1674</f>
        <v>9.1</v>
      </c>
      <c r="E1673" s="339">
        <f>28-28</f>
        <v>0</v>
      </c>
      <c r="F1673" s="339">
        <v>0</v>
      </c>
      <c r="G1673" s="339">
        <v>0</v>
      </c>
      <c r="H1673" s="339">
        <v>0</v>
      </c>
      <c r="I1673" s="339">
        <f>2.9+28</f>
        <v>30.9</v>
      </c>
    </row>
    <row r="1674" spans="1:9" s="126" customFormat="1">
      <c r="A1674" s="146"/>
      <c r="B1674" s="147" t="s">
        <v>197</v>
      </c>
      <c r="C1674" s="104">
        <f t="shared" si="308"/>
        <v>40</v>
      </c>
      <c r="D1674" s="99">
        <v>9.1</v>
      </c>
      <c r="E1674" s="99">
        <f>28-28</f>
        <v>0</v>
      </c>
      <c r="F1674" s="99">
        <v>0</v>
      </c>
      <c r="G1674" s="99">
        <v>0</v>
      </c>
      <c r="H1674" s="99">
        <v>0</v>
      </c>
      <c r="I1674" s="99">
        <f>2.9+28</f>
        <v>30.9</v>
      </c>
    </row>
    <row r="1675" spans="1:9" s="126" customFormat="1">
      <c r="A1675" s="15" t="s">
        <v>711</v>
      </c>
      <c r="B1675" s="545" t="s">
        <v>196</v>
      </c>
      <c r="C1675" s="104">
        <f>D1675+E1675+F1675+G1675+H1675+I1675</f>
        <v>50</v>
      </c>
      <c r="D1675" s="104">
        <v>0</v>
      </c>
      <c r="E1675" s="58">
        <v>50</v>
      </c>
      <c r="F1675" s="99">
        <v>0</v>
      </c>
      <c r="G1675" s="99">
        <v>0</v>
      </c>
      <c r="H1675" s="99">
        <v>0</v>
      </c>
      <c r="I1675" s="99">
        <v>0</v>
      </c>
    </row>
    <row r="1676" spans="1:9" s="126" customFormat="1">
      <c r="A1676" s="69"/>
      <c r="B1676" s="546" t="s">
        <v>197</v>
      </c>
      <c r="C1676" s="104">
        <f>D1676+E1676+F1676+G1676+H1676+I1676</f>
        <v>50</v>
      </c>
      <c r="D1676" s="99">
        <v>0</v>
      </c>
      <c r="E1676" s="58">
        <v>50</v>
      </c>
      <c r="F1676" s="99">
        <v>0</v>
      </c>
      <c r="G1676" s="99">
        <v>0</v>
      </c>
      <c r="H1676" s="99">
        <v>0</v>
      </c>
      <c r="I1676" s="99">
        <v>0</v>
      </c>
    </row>
    <row r="1677" spans="1:9">
      <c r="A1677" s="626" t="s">
        <v>268</v>
      </c>
      <c r="B1677" s="625"/>
      <c r="C1677" s="593"/>
      <c r="D1677" s="593"/>
      <c r="E1677" s="593"/>
      <c r="F1677" s="593"/>
      <c r="G1677" s="593"/>
      <c r="H1677" s="593"/>
      <c r="I1677" s="594"/>
    </row>
    <row r="1678" spans="1:9">
      <c r="A1678" s="34" t="s">
        <v>199</v>
      </c>
      <c r="B1678" s="173" t="s">
        <v>196</v>
      </c>
      <c r="C1678" s="166">
        <f t="shared" ref="C1678:C1725" si="320">D1678+E1678+F1678+G1678+H1678+I1678</f>
        <v>3121.9990000000003</v>
      </c>
      <c r="D1678" s="166">
        <f t="shared" ref="D1678:I1687" si="321">D1680</f>
        <v>1168.144</v>
      </c>
      <c r="E1678" s="166">
        <f t="shared" si="321"/>
        <v>946</v>
      </c>
      <c r="F1678" s="166">
        <f t="shared" si="321"/>
        <v>0</v>
      </c>
      <c r="G1678" s="166">
        <f t="shared" si="321"/>
        <v>0</v>
      </c>
      <c r="H1678" s="166">
        <f t="shared" si="321"/>
        <v>0</v>
      </c>
      <c r="I1678" s="166">
        <f t="shared" si="321"/>
        <v>1007.855</v>
      </c>
    </row>
    <row r="1679" spans="1:9">
      <c r="A1679" s="24" t="s">
        <v>224</v>
      </c>
      <c r="B1679" s="168" t="s">
        <v>197</v>
      </c>
      <c r="C1679" s="166">
        <f t="shared" si="320"/>
        <v>3121.9990000000003</v>
      </c>
      <c r="D1679" s="166">
        <f t="shared" si="321"/>
        <v>1168.144</v>
      </c>
      <c r="E1679" s="166">
        <f t="shared" si="321"/>
        <v>946</v>
      </c>
      <c r="F1679" s="166">
        <f t="shared" si="321"/>
        <v>0</v>
      </c>
      <c r="G1679" s="166">
        <f t="shared" si="321"/>
        <v>0</v>
      </c>
      <c r="H1679" s="166">
        <f t="shared" si="321"/>
        <v>0</v>
      </c>
      <c r="I1679" s="166">
        <f t="shared" si="321"/>
        <v>1007.855</v>
      </c>
    </row>
    <row r="1680" spans="1:9">
      <c r="A1680" s="53" t="s">
        <v>222</v>
      </c>
      <c r="B1680" s="27" t="s">
        <v>196</v>
      </c>
      <c r="C1680" s="58">
        <f t="shared" si="320"/>
        <v>3121.9990000000003</v>
      </c>
      <c r="D1680" s="58">
        <f t="shared" si="321"/>
        <v>1168.144</v>
      </c>
      <c r="E1680" s="58">
        <f t="shared" si="321"/>
        <v>946</v>
      </c>
      <c r="F1680" s="58">
        <f t="shared" si="321"/>
        <v>0</v>
      </c>
      <c r="G1680" s="58">
        <f t="shared" si="321"/>
        <v>0</v>
      </c>
      <c r="H1680" s="58">
        <f t="shared" si="321"/>
        <v>0</v>
      </c>
      <c r="I1680" s="58">
        <f t="shared" si="321"/>
        <v>1007.855</v>
      </c>
    </row>
    <row r="1681" spans="1:9">
      <c r="A1681" s="14" t="s">
        <v>227</v>
      </c>
      <c r="B1681" s="29" t="s">
        <v>197</v>
      </c>
      <c r="C1681" s="58">
        <f t="shared" si="320"/>
        <v>3121.9990000000003</v>
      </c>
      <c r="D1681" s="58">
        <f t="shared" si="321"/>
        <v>1168.144</v>
      </c>
      <c r="E1681" s="58">
        <f t="shared" si="321"/>
        <v>946</v>
      </c>
      <c r="F1681" s="58">
        <f t="shared" si="321"/>
        <v>0</v>
      </c>
      <c r="G1681" s="58">
        <f t="shared" si="321"/>
        <v>0</v>
      </c>
      <c r="H1681" s="58">
        <f t="shared" si="321"/>
        <v>0</v>
      </c>
      <c r="I1681" s="58">
        <f t="shared" si="321"/>
        <v>1007.855</v>
      </c>
    </row>
    <row r="1682" spans="1:9">
      <c r="A1682" s="21" t="s">
        <v>259</v>
      </c>
      <c r="B1682" s="8" t="s">
        <v>196</v>
      </c>
      <c r="C1682" s="58">
        <f t="shared" si="320"/>
        <v>3121.9990000000003</v>
      </c>
      <c r="D1682" s="58">
        <f t="shared" si="321"/>
        <v>1168.144</v>
      </c>
      <c r="E1682" s="58">
        <f t="shared" si="321"/>
        <v>946</v>
      </c>
      <c r="F1682" s="58">
        <f t="shared" si="321"/>
        <v>0</v>
      </c>
      <c r="G1682" s="58">
        <f t="shared" si="321"/>
        <v>0</v>
      </c>
      <c r="H1682" s="58">
        <f t="shared" si="321"/>
        <v>0</v>
      </c>
      <c r="I1682" s="58">
        <f t="shared" si="321"/>
        <v>1007.855</v>
      </c>
    </row>
    <row r="1683" spans="1:9">
      <c r="A1683" s="18"/>
      <c r="B1683" s="229" t="s">
        <v>197</v>
      </c>
      <c r="C1683" s="58">
        <f t="shared" si="320"/>
        <v>3121.9990000000003</v>
      </c>
      <c r="D1683" s="58">
        <f t="shared" si="321"/>
        <v>1168.144</v>
      </c>
      <c r="E1683" s="58">
        <f t="shared" si="321"/>
        <v>946</v>
      </c>
      <c r="F1683" s="58">
        <f t="shared" si="321"/>
        <v>0</v>
      </c>
      <c r="G1683" s="58">
        <f t="shared" si="321"/>
        <v>0</v>
      </c>
      <c r="H1683" s="58">
        <f t="shared" si="321"/>
        <v>0</v>
      </c>
      <c r="I1683" s="58">
        <f t="shared" si="321"/>
        <v>1007.855</v>
      </c>
    </row>
    <row r="1684" spans="1:9">
      <c r="A1684" s="31" t="s">
        <v>232</v>
      </c>
      <c r="B1684" s="27" t="s">
        <v>196</v>
      </c>
      <c r="C1684" s="58">
        <f t="shared" si="320"/>
        <v>3121.9990000000003</v>
      </c>
      <c r="D1684" s="58">
        <f t="shared" si="321"/>
        <v>1168.144</v>
      </c>
      <c r="E1684" s="72">
        <f t="shared" si="321"/>
        <v>946</v>
      </c>
      <c r="F1684" s="58">
        <f t="shared" si="321"/>
        <v>0</v>
      </c>
      <c r="G1684" s="58">
        <f t="shared" si="321"/>
        <v>0</v>
      </c>
      <c r="H1684" s="58">
        <f t="shared" si="321"/>
        <v>0</v>
      </c>
      <c r="I1684" s="58">
        <f t="shared" si="321"/>
        <v>1007.855</v>
      </c>
    </row>
    <row r="1685" spans="1:9">
      <c r="A1685" s="14"/>
      <c r="B1685" s="29" t="s">
        <v>197</v>
      </c>
      <c r="C1685" s="58">
        <f t="shared" si="320"/>
        <v>3121.9990000000003</v>
      </c>
      <c r="D1685" s="58">
        <f t="shared" si="321"/>
        <v>1168.144</v>
      </c>
      <c r="E1685" s="72">
        <f t="shared" si="321"/>
        <v>946</v>
      </c>
      <c r="F1685" s="58">
        <f t="shared" si="321"/>
        <v>0</v>
      </c>
      <c r="G1685" s="58">
        <f t="shared" si="321"/>
        <v>0</v>
      </c>
      <c r="H1685" s="58">
        <f t="shared" si="321"/>
        <v>0</v>
      </c>
      <c r="I1685" s="58">
        <f t="shared" si="321"/>
        <v>1007.855</v>
      </c>
    </row>
    <row r="1686" spans="1:9" s="117" customFormat="1">
      <c r="A1686" s="187" t="s">
        <v>229</v>
      </c>
      <c r="B1686" s="165" t="s">
        <v>196</v>
      </c>
      <c r="C1686" s="166">
        <f t="shared" si="320"/>
        <v>3121.9990000000003</v>
      </c>
      <c r="D1686" s="166">
        <f t="shared" si="321"/>
        <v>1168.144</v>
      </c>
      <c r="E1686" s="166">
        <f t="shared" si="321"/>
        <v>946</v>
      </c>
      <c r="F1686" s="166">
        <f t="shared" si="321"/>
        <v>0</v>
      </c>
      <c r="G1686" s="166">
        <f t="shared" si="321"/>
        <v>0</v>
      </c>
      <c r="H1686" s="166">
        <f t="shared" si="321"/>
        <v>0</v>
      </c>
      <c r="I1686" s="166">
        <f t="shared" si="321"/>
        <v>1007.855</v>
      </c>
    </row>
    <row r="1687" spans="1:9" s="117" customFormat="1">
      <c r="A1687" s="179"/>
      <c r="B1687" s="168" t="s">
        <v>197</v>
      </c>
      <c r="C1687" s="166">
        <f t="shared" si="320"/>
        <v>3121.9990000000003</v>
      </c>
      <c r="D1687" s="166">
        <f t="shared" si="321"/>
        <v>1168.144</v>
      </c>
      <c r="E1687" s="166">
        <f t="shared" si="321"/>
        <v>946</v>
      </c>
      <c r="F1687" s="166">
        <f t="shared" si="321"/>
        <v>0</v>
      </c>
      <c r="G1687" s="166">
        <f t="shared" si="321"/>
        <v>0</v>
      </c>
      <c r="H1687" s="166">
        <f t="shared" si="321"/>
        <v>0</v>
      </c>
      <c r="I1687" s="166">
        <f t="shared" si="321"/>
        <v>1007.855</v>
      </c>
    </row>
    <row r="1688" spans="1:9">
      <c r="A1688" s="102" t="s">
        <v>270</v>
      </c>
      <c r="B1688" s="32" t="s">
        <v>196</v>
      </c>
      <c r="C1688" s="58">
        <f t="shared" si="320"/>
        <v>3121.9990000000003</v>
      </c>
      <c r="D1688" s="58">
        <f t="shared" ref="D1688:I1689" si="322">D1690+D1692+D1694+D1696+D1698+D1700+D1702+D1704+D1706+D1708+D1710+D1712+D1714+D1716+D1718+D1720+D1722+D1724+D1726+D1728+D1730+D1732+D1734</f>
        <v>1168.144</v>
      </c>
      <c r="E1688" s="58">
        <f t="shared" si="322"/>
        <v>946</v>
      </c>
      <c r="F1688" s="58">
        <f t="shared" si="322"/>
        <v>0</v>
      </c>
      <c r="G1688" s="58">
        <f t="shared" si="322"/>
        <v>0</v>
      </c>
      <c r="H1688" s="58">
        <f t="shared" si="322"/>
        <v>0</v>
      </c>
      <c r="I1688" s="58">
        <f t="shared" si="322"/>
        <v>1007.855</v>
      </c>
    </row>
    <row r="1689" spans="1:9">
      <c r="A1689" s="14"/>
      <c r="B1689" s="29" t="s">
        <v>197</v>
      </c>
      <c r="C1689" s="58">
        <f t="shared" si="320"/>
        <v>3121.9990000000003</v>
      </c>
      <c r="D1689" s="58">
        <f t="shared" si="322"/>
        <v>1168.144</v>
      </c>
      <c r="E1689" s="58">
        <f t="shared" si="322"/>
        <v>946</v>
      </c>
      <c r="F1689" s="58">
        <f t="shared" si="322"/>
        <v>0</v>
      </c>
      <c r="G1689" s="58">
        <f t="shared" si="322"/>
        <v>0</v>
      </c>
      <c r="H1689" s="58">
        <f t="shared" si="322"/>
        <v>0</v>
      </c>
      <c r="I1689" s="58">
        <f t="shared" si="322"/>
        <v>1007.855</v>
      </c>
    </row>
    <row r="1690" spans="1:9" s="284" customFormat="1" ht="38.25">
      <c r="A1690" s="281" t="s">
        <v>286</v>
      </c>
      <c r="B1690" s="282" t="s">
        <v>196</v>
      </c>
      <c r="C1690" s="283">
        <f t="shared" si="320"/>
        <v>51</v>
      </c>
      <c r="D1690" s="283">
        <f>D1691</f>
        <v>51</v>
      </c>
      <c r="E1690" s="283">
        <v>0</v>
      </c>
      <c r="F1690" s="283">
        <v>0</v>
      </c>
      <c r="G1690" s="283">
        <v>0</v>
      </c>
      <c r="H1690" s="283">
        <v>0</v>
      </c>
      <c r="I1690" s="283">
        <v>0</v>
      </c>
    </row>
    <row r="1691" spans="1:9" s="284" customFormat="1">
      <c r="A1691" s="285"/>
      <c r="B1691" s="286" t="s">
        <v>197</v>
      </c>
      <c r="C1691" s="283">
        <f t="shared" si="320"/>
        <v>51</v>
      </c>
      <c r="D1691" s="283">
        <v>51</v>
      </c>
      <c r="E1691" s="283">
        <v>0</v>
      </c>
      <c r="F1691" s="283">
        <v>0</v>
      </c>
      <c r="G1691" s="283">
        <v>0</v>
      </c>
      <c r="H1691" s="283">
        <v>0</v>
      </c>
      <c r="I1691" s="283">
        <v>0</v>
      </c>
    </row>
    <row r="1692" spans="1:9" s="126" customFormat="1" ht="38.25">
      <c r="A1692" s="346" t="s">
        <v>323</v>
      </c>
      <c r="B1692" s="103" t="s">
        <v>196</v>
      </c>
      <c r="C1692" s="104">
        <f t="shared" si="320"/>
        <v>74</v>
      </c>
      <c r="D1692" s="105">
        <f>D1693</f>
        <v>74</v>
      </c>
      <c r="E1692" s="105">
        <v>0</v>
      </c>
      <c r="F1692" s="105">
        <v>0</v>
      </c>
      <c r="G1692" s="105">
        <v>0</v>
      </c>
      <c r="H1692" s="105">
        <v>0</v>
      </c>
      <c r="I1692" s="105">
        <v>0</v>
      </c>
    </row>
    <row r="1693" spans="1:9" s="126" customFormat="1">
      <c r="A1693" s="106"/>
      <c r="B1693" s="107" t="s">
        <v>197</v>
      </c>
      <c r="C1693" s="104">
        <f t="shared" si="320"/>
        <v>74</v>
      </c>
      <c r="D1693" s="105">
        <v>74</v>
      </c>
      <c r="E1693" s="105">
        <v>0</v>
      </c>
      <c r="F1693" s="105">
        <v>0</v>
      </c>
      <c r="G1693" s="105">
        <v>0</v>
      </c>
      <c r="H1693" s="105">
        <v>0</v>
      </c>
      <c r="I1693" s="105">
        <v>0</v>
      </c>
    </row>
    <row r="1694" spans="1:9" s="284" customFormat="1" ht="25.5">
      <c r="A1694" s="281" t="s">
        <v>515</v>
      </c>
      <c r="B1694" s="282" t="s">
        <v>196</v>
      </c>
      <c r="C1694" s="283">
        <f t="shared" si="320"/>
        <v>18</v>
      </c>
      <c r="D1694" s="283">
        <v>18</v>
      </c>
      <c r="E1694" s="283">
        <v>0</v>
      </c>
      <c r="F1694" s="283">
        <v>0</v>
      </c>
      <c r="G1694" s="283">
        <v>0</v>
      </c>
      <c r="H1694" s="283">
        <v>0</v>
      </c>
      <c r="I1694" s="283">
        <v>0</v>
      </c>
    </row>
    <row r="1695" spans="1:9" s="284" customFormat="1">
      <c r="A1695" s="285"/>
      <c r="B1695" s="286" t="s">
        <v>197</v>
      </c>
      <c r="C1695" s="283">
        <f t="shared" si="320"/>
        <v>18</v>
      </c>
      <c r="D1695" s="283">
        <v>18</v>
      </c>
      <c r="E1695" s="283">
        <v>0</v>
      </c>
      <c r="F1695" s="283">
        <v>0</v>
      </c>
      <c r="G1695" s="283">
        <v>0</v>
      </c>
      <c r="H1695" s="283">
        <v>0</v>
      </c>
      <c r="I1695" s="283">
        <v>0</v>
      </c>
    </row>
    <row r="1696" spans="1:9" s="126" customFormat="1" ht="25.5">
      <c r="A1696" s="350" t="s">
        <v>516</v>
      </c>
      <c r="B1696" s="103" t="s">
        <v>196</v>
      </c>
      <c r="C1696" s="99">
        <f t="shared" si="320"/>
        <v>74</v>
      </c>
      <c r="D1696" s="105">
        <f>D1697</f>
        <v>74</v>
      </c>
      <c r="E1696" s="105">
        <v>0</v>
      </c>
      <c r="F1696" s="105">
        <v>0</v>
      </c>
      <c r="G1696" s="105">
        <v>0</v>
      </c>
      <c r="H1696" s="105">
        <v>0</v>
      </c>
      <c r="I1696" s="105">
        <v>0</v>
      </c>
    </row>
    <row r="1697" spans="1:9" s="126" customFormat="1">
      <c r="A1697" s="106"/>
      <c r="B1697" s="107" t="s">
        <v>197</v>
      </c>
      <c r="C1697" s="99">
        <f>D1697+E1697+F1697+G1697+H1697+I1697</f>
        <v>74</v>
      </c>
      <c r="D1697" s="105">
        <v>74</v>
      </c>
      <c r="E1697" s="105">
        <v>0</v>
      </c>
      <c r="F1697" s="105">
        <v>0</v>
      </c>
      <c r="G1697" s="105">
        <v>0</v>
      </c>
      <c r="H1697" s="105">
        <v>0</v>
      </c>
      <c r="I1697" s="105">
        <v>0</v>
      </c>
    </row>
    <row r="1698" spans="1:9" s="284" customFormat="1" ht="25.5">
      <c r="A1698" s="281" t="s">
        <v>517</v>
      </c>
      <c r="B1698" s="282" t="s">
        <v>196</v>
      </c>
      <c r="C1698" s="283">
        <f t="shared" ref="C1698:C1699" si="323">D1698+E1698+F1698+G1698+H1698+I1698</f>
        <v>75</v>
      </c>
      <c r="D1698" s="283">
        <f>D1699</f>
        <v>52</v>
      </c>
      <c r="E1698" s="283">
        <v>0</v>
      </c>
      <c r="F1698" s="283">
        <v>0</v>
      </c>
      <c r="G1698" s="283">
        <v>0</v>
      </c>
      <c r="H1698" s="283">
        <v>0</v>
      </c>
      <c r="I1698" s="283">
        <f>I1699</f>
        <v>23</v>
      </c>
    </row>
    <row r="1699" spans="1:9" s="284" customFormat="1">
      <c r="A1699" s="285"/>
      <c r="B1699" s="286" t="s">
        <v>197</v>
      </c>
      <c r="C1699" s="283">
        <f t="shared" si="323"/>
        <v>75</v>
      </c>
      <c r="D1699" s="283">
        <v>52</v>
      </c>
      <c r="E1699" s="283">
        <v>0</v>
      </c>
      <c r="F1699" s="283">
        <v>0</v>
      </c>
      <c r="G1699" s="283">
        <v>0</v>
      </c>
      <c r="H1699" s="283">
        <v>0</v>
      </c>
      <c r="I1699" s="283">
        <v>23</v>
      </c>
    </row>
    <row r="1700" spans="1:9" s="284" customFormat="1" ht="38.25">
      <c r="A1700" s="281" t="s">
        <v>376</v>
      </c>
      <c r="B1700" s="282" t="s">
        <v>196</v>
      </c>
      <c r="C1700" s="283">
        <f t="shared" si="320"/>
        <v>203</v>
      </c>
      <c r="D1700" s="283">
        <v>26</v>
      </c>
      <c r="E1700" s="283">
        <v>0</v>
      </c>
      <c r="F1700" s="283">
        <v>0</v>
      </c>
      <c r="G1700" s="283">
        <v>0</v>
      </c>
      <c r="H1700" s="283">
        <v>0</v>
      </c>
      <c r="I1700" s="283">
        <v>177</v>
      </c>
    </row>
    <row r="1701" spans="1:9" s="284" customFormat="1">
      <c r="A1701" s="285"/>
      <c r="B1701" s="286" t="s">
        <v>197</v>
      </c>
      <c r="C1701" s="283">
        <f t="shared" si="320"/>
        <v>203</v>
      </c>
      <c r="D1701" s="283">
        <v>26</v>
      </c>
      <c r="E1701" s="283">
        <v>0</v>
      </c>
      <c r="F1701" s="283">
        <v>0</v>
      </c>
      <c r="G1701" s="283">
        <v>0</v>
      </c>
      <c r="H1701" s="283">
        <v>0</v>
      </c>
      <c r="I1701" s="283">
        <v>177</v>
      </c>
    </row>
    <row r="1702" spans="1:9" s="284" customFormat="1" ht="38.25">
      <c r="A1702" s="281" t="s">
        <v>377</v>
      </c>
      <c r="B1702" s="282" t="s">
        <v>196</v>
      </c>
      <c r="C1702" s="283">
        <f t="shared" si="320"/>
        <v>120</v>
      </c>
      <c r="D1702" s="283">
        <f>D1703</f>
        <v>74</v>
      </c>
      <c r="E1702" s="288">
        <v>0</v>
      </c>
      <c r="F1702" s="288">
        <v>0</v>
      </c>
      <c r="G1702" s="288">
        <v>0</v>
      </c>
      <c r="H1702" s="288">
        <v>0</v>
      </c>
      <c r="I1702" s="288">
        <f>I1703</f>
        <v>46</v>
      </c>
    </row>
    <row r="1703" spans="1:9" s="284" customFormat="1">
      <c r="A1703" s="285"/>
      <c r="B1703" s="286" t="s">
        <v>197</v>
      </c>
      <c r="C1703" s="283">
        <f t="shared" si="320"/>
        <v>120</v>
      </c>
      <c r="D1703" s="283">
        <v>74</v>
      </c>
      <c r="E1703" s="283">
        <v>0</v>
      </c>
      <c r="F1703" s="283">
        <v>0</v>
      </c>
      <c r="G1703" s="283">
        <v>0</v>
      </c>
      <c r="H1703" s="283">
        <v>0</v>
      </c>
      <c r="I1703" s="283">
        <v>46</v>
      </c>
    </row>
    <row r="1704" spans="1:9" s="355" customFormat="1" ht="63.75">
      <c r="A1704" s="406" t="s">
        <v>378</v>
      </c>
      <c r="B1704" s="426" t="s">
        <v>196</v>
      </c>
      <c r="C1704" s="353">
        <f t="shared" si="320"/>
        <v>96</v>
      </c>
      <c r="D1704" s="353">
        <v>96</v>
      </c>
      <c r="E1704" s="353">
        <v>0</v>
      </c>
      <c r="F1704" s="353">
        <v>0</v>
      </c>
      <c r="G1704" s="353">
        <v>0</v>
      </c>
      <c r="H1704" s="353">
        <v>0</v>
      </c>
      <c r="I1704" s="353">
        <v>0</v>
      </c>
    </row>
    <row r="1705" spans="1:9" s="126" customFormat="1">
      <c r="A1705" s="106"/>
      <c r="B1705" s="109" t="s">
        <v>197</v>
      </c>
      <c r="C1705" s="104">
        <f t="shared" si="320"/>
        <v>96</v>
      </c>
      <c r="D1705" s="105">
        <v>96</v>
      </c>
      <c r="E1705" s="105">
        <v>0</v>
      </c>
      <c r="F1705" s="105">
        <v>0</v>
      </c>
      <c r="G1705" s="105">
        <v>0</v>
      </c>
      <c r="H1705" s="105">
        <v>0</v>
      </c>
      <c r="I1705" s="105">
        <v>0</v>
      </c>
    </row>
    <row r="1706" spans="1:9" s="355" customFormat="1" ht="63.75">
      <c r="A1706" s="534" t="s">
        <v>379</v>
      </c>
      <c r="B1706" s="426" t="s">
        <v>196</v>
      </c>
      <c r="C1706" s="353">
        <f t="shared" si="320"/>
        <v>70</v>
      </c>
      <c r="D1706" s="353">
        <f>D1707</f>
        <v>70</v>
      </c>
      <c r="E1706" s="353">
        <v>0</v>
      </c>
      <c r="F1706" s="353">
        <v>0</v>
      </c>
      <c r="G1706" s="353">
        <v>0</v>
      </c>
      <c r="H1706" s="353">
        <v>0</v>
      </c>
      <c r="I1706" s="353">
        <v>0</v>
      </c>
    </row>
    <row r="1707" spans="1:9" s="284" customFormat="1">
      <c r="A1707" s="285"/>
      <c r="B1707" s="290" t="s">
        <v>197</v>
      </c>
      <c r="C1707" s="283">
        <f t="shared" si="320"/>
        <v>70</v>
      </c>
      <c r="D1707" s="283">
        <v>70</v>
      </c>
      <c r="E1707" s="283">
        <v>0</v>
      </c>
      <c r="F1707" s="283">
        <v>0</v>
      </c>
      <c r="G1707" s="283">
        <v>0</v>
      </c>
      <c r="H1707" s="283">
        <v>0</v>
      </c>
      <c r="I1707" s="283">
        <v>0</v>
      </c>
    </row>
    <row r="1708" spans="1:9" s="355" customFormat="1" ht="51">
      <c r="A1708" s="493" t="s">
        <v>380</v>
      </c>
      <c r="B1708" s="399" t="s">
        <v>196</v>
      </c>
      <c r="C1708" s="353">
        <f>D1708+E1708+F1708+G1708+H1708+I1708</f>
        <v>124</v>
      </c>
      <c r="D1708" s="353">
        <v>124</v>
      </c>
      <c r="E1708" s="403">
        <v>0</v>
      </c>
      <c r="F1708" s="403">
        <v>0</v>
      </c>
      <c r="G1708" s="403">
        <v>0</v>
      </c>
      <c r="H1708" s="403">
        <v>0</v>
      </c>
      <c r="I1708" s="403">
        <v>0</v>
      </c>
    </row>
    <row r="1709" spans="1:9" s="126" customFormat="1">
      <c r="A1709" s="106"/>
      <c r="B1709" s="134" t="s">
        <v>197</v>
      </c>
      <c r="C1709" s="104">
        <f t="shared" si="320"/>
        <v>124</v>
      </c>
      <c r="D1709" s="104">
        <v>124</v>
      </c>
      <c r="E1709" s="132">
        <v>0</v>
      </c>
      <c r="F1709" s="133">
        <v>0</v>
      </c>
      <c r="G1709" s="133">
        <v>0</v>
      </c>
      <c r="H1709" s="133">
        <v>0</v>
      </c>
      <c r="I1709" s="133">
        <v>0</v>
      </c>
    </row>
    <row r="1710" spans="1:9" s="355" customFormat="1" ht="51">
      <c r="A1710" s="406" t="s">
        <v>381</v>
      </c>
      <c r="B1710" s="399" t="s">
        <v>196</v>
      </c>
      <c r="C1710" s="353">
        <f t="shared" si="320"/>
        <v>125</v>
      </c>
      <c r="D1710" s="353">
        <f>D1711</f>
        <v>125</v>
      </c>
      <c r="E1710" s="403">
        <f>E1711</f>
        <v>0</v>
      </c>
      <c r="F1710" s="403">
        <v>0</v>
      </c>
      <c r="G1710" s="403">
        <v>0</v>
      </c>
      <c r="H1710" s="403">
        <v>0</v>
      </c>
      <c r="I1710" s="403">
        <v>0</v>
      </c>
    </row>
    <row r="1711" spans="1:9" s="284" customFormat="1">
      <c r="A1711" s="285"/>
      <c r="B1711" s="289" t="s">
        <v>197</v>
      </c>
      <c r="C1711" s="283">
        <f t="shared" si="320"/>
        <v>125</v>
      </c>
      <c r="D1711" s="283">
        <v>125</v>
      </c>
      <c r="E1711" s="288">
        <v>0</v>
      </c>
      <c r="F1711" s="288">
        <v>0</v>
      </c>
      <c r="G1711" s="288">
        <v>0</v>
      </c>
      <c r="H1711" s="288">
        <v>0</v>
      </c>
      <c r="I1711" s="288">
        <v>0</v>
      </c>
    </row>
    <row r="1712" spans="1:9" s="284" customFormat="1" ht="38.25">
      <c r="A1712" s="281" t="s">
        <v>518</v>
      </c>
      <c r="B1712" s="282" t="s">
        <v>196</v>
      </c>
      <c r="C1712" s="283">
        <f t="shared" si="320"/>
        <v>96</v>
      </c>
      <c r="D1712" s="283">
        <f>D1713</f>
        <v>44</v>
      </c>
      <c r="E1712" s="283">
        <v>0</v>
      </c>
      <c r="F1712" s="283">
        <v>0</v>
      </c>
      <c r="G1712" s="283">
        <v>0</v>
      </c>
      <c r="H1712" s="283">
        <v>0</v>
      </c>
      <c r="I1712" s="283">
        <f>I1713</f>
        <v>52</v>
      </c>
    </row>
    <row r="1713" spans="1:9" s="284" customFormat="1">
      <c r="A1713" s="285"/>
      <c r="B1713" s="286" t="s">
        <v>197</v>
      </c>
      <c r="C1713" s="283">
        <f t="shared" si="320"/>
        <v>96</v>
      </c>
      <c r="D1713" s="283">
        <v>44</v>
      </c>
      <c r="E1713" s="283">
        <v>0</v>
      </c>
      <c r="F1713" s="283">
        <v>0</v>
      </c>
      <c r="G1713" s="283">
        <v>0</v>
      </c>
      <c r="H1713" s="283">
        <v>0</v>
      </c>
      <c r="I1713" s="283">
        <v>52</v>
      </c>
    </row>
    <row r="1714" spans="1:9" s="284" customFormat="1" ht="27.75" customHeight="1">
      <c r="A1714" s="281" t="s">
        <v>519</v>
      </c>
      <c r="B1714" s="282" t="s">
        <v>196</v>
      </c>
      <c r="C1714" s="283">
        <f t="shared" si="320"/>
        <v>157</v>
      </c>
      <c r="D1714" s="283">
        <f>D1715</f>
        <v>44</v>
      </c>
      <c r="E1714" s="283">
        <v>0</v>
      </c>
      <c r="F1714" s="283">
        <v>0</v>
      </c>
      <c r="G1714" s="283">
        <v>0</v>
      </c>
      <c r="H1714" s="283">
        <v>0</v>
      </c>
      <c r="I1714" s="283">
        <f>I1715</f>
        <v>113</v>
      </c>
    </row>
    <row r="1715" spans="1:9" s="284" customFormat="1">
      <c r="A1715" s="285"/>
      <c r="B1715" s="286" t="s">
        <v>197</v>
      </c>
      <c r="C1715" s="283">
        <f t="shared" si="320"/>
        <v>157</v>
      </c>
      <c r="D1715" s="283">
        <v>44</v>
      </c>
      <c r="E1715" s="283">
        <v>0</v>
      </c>
      <c r="F1715" s="283">
        <v>0</v>
      </c>
      <c r="G1715" s="283">
        <v>0</v>
      </c>
      <c r="H1715" s="283">
        <v>0</v>
      </c>
      <c r="I1715" s="283">
        <v>113</v>
      </c>
    </row>
    <row r="1716" spans="1:9" s="284" customFormat="1" ht="38.25">
      <c r="A1716" s="281" t="s">
        <v>520</v>
      </c>
      <c r="B1716" s="282" t="s">
        <v>196</v>
      </c>
      <c r="C1716" s="283">
        <f t="shared" si="320"/>
        <v>400</v>
      </c>
      <c r="D1716" s="283">
        <f>D1717</f>
        <v>74</v>
      </c>
      <c r="E1716" s="283">
        <f>E1717</f>
        <v>0</v>
      </c>
      <c r="F1716" s="283">
        <v>0</v>
      </c>
      <c r="G1716" s="283">
        <v>0</v>
      </c>
      <c r="H1716" s="283">
        <v>0</v>
      </c>
      <c r="I1716" s="283">
        <f>I1717</f>
        <v>326</v>
      </c>
    </row>
    <row r="1717" spans="1:9" s="284" customFormat="1">
      <c r="A1717" s="285"/>
      <c r="B1717" s="286" t="s">
        <v>197</v>
      </c>
      <c r="C1717" s="283">
        <f t="shared" si="320"/>
        <v>400</v>
      </c>
      <c r="D1717" s="283">
        <v>74</v>
      </c>
      <c r="E1717" s="283">
        <v>0</v>
      </c>
      <c r="F1717" s="283">
        <v>0</v>
      </c>
      <c r="G1717" s="283">
        <v>0</v>
      </c>
      <c r="H1717" s="283">
        <v>0</v>
      </c>
      <c r="I1717" s="283">
        <v>326</v>
      </c>
    </row>
    <row r="1718" spans="1:9" s="355" customFormat="1" ht="39.75" customHeight="1">
      <c r="A1718" s="534" t="s">
        <v>382</v>
      </c>
      <c r="B1718" s="352" t="s">
        <v>196</v>
      </c>
      <c r="C1718" s="353">
        <f>D1718+E1718+F1718+G1718+H1718+I1718</f>
        <v>574</v>
      </c>
      <c r="D1718" s="353">
        <f>20+40</f>
        <v>60</v>
      </c>
      <c r="E1718" s="353">
        <v>514</v>
      </c>
      <c r="F1718" s="353">
        <v>0</v>
      </c>
      <c r="G1718" s="353">
        <v>0</v>
      </c>
      <c r="H1718" s="353">
        <v>0</v>
      </c>
      <c r="I1718" s="353">
        <v>0</v>
      </c>
    </row>
    <row r="1719" spans="1:9" s="284" customFormat="1">
      <c r="A1719" s="285"/>
      <c r="B1719" s="286" t="s">
        <v>197</v>
      </c>
      <c r="C1719" s="283">
        <f t="shared" si="320"/>
        <v>574</v>
      </c>
      <c r="D1719" s="283">
        <f>20+40</f>
        <v>60</v>
      </c>
      <c r="E1719" s="283">
        <v>514</v>
      </c>
      <c r="F1719" s="283">
        <v>0</v>
      </c>
      <c r="G1719" s="283">
        <v>0</v>
      </c>
      <c r="H1719" s="283">
        <v>0</v>
      </c>
      <c r="I1719" s="283">
        <v>0</v>
      </c>
    </row>
    <row r="1720" spans="1:9" s="355" customFormat="1" ht="38.25">
      <c r="A1720" s="478" t="s">
        <v>521</v>
      </c>
      <c r="B1720" s="352" t="s">
        <v>196</v>
      </c>
      <c r="C1720" s="353">
        <f t="shared" si="320"/>
        <v>194.999</v>
      </c>
      <c r="D1720" s="353">
        <f>D1721</f>
        <v>64.144000000000005</v>
      </c>
      <c r="E1720" s="353">
        <v>0</v>
      </c>
      <c r="F1720" s="353">
        <v>0</v>
      </c>
      <c r="G1720" s="353">
        <v>0</v>
      </c>
      <c r="H1720" s="353">
        <v>0</v>
      </c>
      <c r="I1720" s="283">
        <f>130+0.855</f>
        <v>130.85499999999999</v>
      </c>
    </row>
    <row r="1721" spans="1:9" s="284" customFormat="1">
      <c r="A1721" s="285"/>
      <c r="B1721" s="286" t="s">
        <v>197</v>
      </c>
      <c r="C1721" s="283">
        <f t="shared" si="320"/>
        <v>194.999</v>
      </c>
      <c r="D1721" s="283">
        <f>57+7.144</f>
        <v>64.144000000000005</v>
      </c>
      <c r="E1721" s="283">
        <v>0</v>
      </c>
      <c r="F1721" s="283">
        <v>0</v>
      </c>
      <c r="G1721" s="283">
        <v>0</v>
      </c>
      <c r="H1721" s="283">
        <v>0</v>
      </c>
      <c r="I1721" s="283">
        <f>130+0.855</f>
        <v>130.85499999999999</v>
      </c>
    </row>
    <row r="1722" spans="1:9" s="284" customFormat="1" ht="38.25">
      <c r="A1722" s="287" t="s">
        <v>522</v>
      </c>
      <c r="B1722" s="282" t="s">
        <v>196</v>
      </c>
      <c r="C1722" s="283">
        <f t="shared" si="320"/>
        <v>190</v>
      </c>
      <c r="D1722" s="283">
        <f>D1723</f>
        <v>62</v>
      </c>
      <c r="E1722" s="283">
        <v>0</v>
      </c>
      <c r="F1722" s="283">
        <v>0</v>
      </c>
      <c r="G1722" s="283">
        <v>0</v>
      </c>
      <c r="H1722" s="283">
        <v>0</v>
      </c>
      <c r="I1722" s="283">
        <f>I1723</f>
        <v>128</v>
      </c>
    </row>
    <row r="1723" spans="1:9" s="284" customFormat="1">
      <c r="A1723" s="285"/>
      <c r="B1723" s="286" t="s">
        <v>197</v>
      </c>
      <c r="C1723" s="283">
        <f t="shared" si="320"/>
        <v>190</v>
      </c>
      <c r="D1723" s="283">
        <v>62</v>
      </c>
      <c r="E1723" s="283">
        <v>0</v>
      </c>
      <c r="F1723" s="283">
        <v>0</v>
      </c>
      <c r="G1723" s="283">
        <v>0</v>
      </c>
      <c r="H1723" s="283">
        <v>0</v>
      </c>
      <c r="I1723" s="283">
        <v>128</v>
      </c>
    </row>
    <row r="1724" spans="1:9" s="284" customFormat="1" ht="38.25">
      <c r="A1724" s="287" t="s">
        <v>523</v>
      </c>
      <c r="B1724" s="282" t="s">
        <v>196</v>
      </c>
      <c r="C1724" s="283">
        <f t="shared" si="320"/>
        <v>48</v>
      </c>
      <c r="D1724" s="283">
        <f>D1725</f>
        <v>36</v>
      </c>
      <c r="E1724" s="283">
        <v>0</v>
      </c>
      <c r="F1724" s="283">
        <v>0</v>
      </c>
      <c r="G1724" s="283">
        <v>0</v>
      </c>
      <c r="H1724" s="283">
        <v>0</v>
      </c>
      <c r="I1724" s="283">
        <f>I1725</f>
        <v>12</v>
      </c>
    </row>
    <row r="1725" spans="1:9" s="284" customFormat="1">
      <c r="A1725" s="285"/>
      <c r="B1725" s="286" t="s">
        <v>197</v>
      </c>
      <c r="C1725" s="283">
        <f t="shared" si="320"/>
        <v>48</v>
      </c>
      <c r="D1725" s="283">
        <v>36</v>
      </c>
      <c r="E1725" s="283">
        <v>0</v>
      </c>
      <c r="F1725" s="283">
        <v>0</v>
      </c>
      <c r="G1725" s="283">
        <v>0</v>
      </c>
      <c r="H1725" s="283">
        <v>0</v>
      </c>
      <c r="I1725" s="283">
        <v>12</v>
      </c>
    </row>
    <row r="1726" spans="1:9" s="340" customFormat="1" ht="57">
      <c r="A1726" s="367" t="s">
        <v>487</v>
      </c>
      <c r="B1726" s="357" t="s">
        <v>196</v>
      </c>
      <c r="C1726" s="339">
        <f t="shared" ref="C1726:C1735" si="324">D1726+E1726+F1726+G1726+H1726+I1726</f>
        <v>200</v>
      </c>
      <c r="D1726" s="339">
        <f t="shared" ref="D1726:I1726" si="325">D1727</f>
        <v>0</v>
      </c>
      <c r="E1726" s="339">
        <v>200</v>
      </c>
      <c r="F1726" s="339">
        <f t="shared" si="325"/>
        <v>0</v>
      </c>
      <c r="G1726" s="339">
        <f t="shared" si="325"/>
        <v>0</v>
      </c>
      <c r="H1726" s="339">
        <f t="shared" si="325"/>
        <v>0</v>
      </c>
      <c r="I1726" s="339">
        <f t="shared" si="325"/>
        <v>0</v>
      </c>
    </row>
    <row r="1727" spans="1:9" s="284" customFormat="1">
      <c r="A1727" s="285"/>
      <c r="B1727" s="286" t="s">
        <v>197</v>
      </c>
      <c r="C1727" s="283">
        <f t="shared" si="324"/>
        <v>200</v>
      </c>
      <c r="D1727" s="283">
        <v>0</v>
      </c>
      <c r="E1727" s="283">
        <v>200</v>
      </c>
      <c r="F1727" s="283">
        <v>0</v>
      </c>
      <c r="G1727" s="283">
        <v>0</v>
      </c>
      <c r="H1727" s="283">
        <v>0</v>
      </c>
      <c r="I1727" s="283">
        <v>0</v>
      </c>
    </row>
    <row r="1728" spans="1:9" s="284" customFormat="1" ht="51">
      <c r="A1728" s="460" t="s">
        <v>712</v>
      </c>
      <c r="B1728" s="547" t="s">
        <v>196</v>
      </c>
      <c r="C1728" s="283">
        <f t="shared" si="324"/>
        <v>14</v>
      </c>
      <c r="D1728" s="283">
        <v>0</v>
      </c>
      <c r="E1728" s="283">
        <v>14</v>
      </c>
      <c r="F1728" s="283">
        <v>0</v>
      </c>
      <c r="G1728" s="283">
        <v>0</v>
      </c>
      <c r="H1728" s="283">
        <v>0</v>
      </c>
      <c r="I1728" s="283">
        <v>0</v>
      </c>
    </row>
    <row r="1729" spans="1:9" s="284" customFormat="1">
      <c r="A1729" s="548"/>
      <c r="B1729" s="549" t="s">
        <v>197</v>
      </c>
      <c r="C1729" s="283">
        <f t="shared" si="324"/>
        <v>14</v>
      </c>
      <c r="D1729" s="283">
        <v>0</v>
      </c>
      <c r="E1729" s="283">
        <v>14</v>
      </c>
      <c r="F1729" s="283">
        <v>0</v>
      </c>
      <c r="G1729" s="283">
        <v>0</v>
      </c>
      <c r="H1729" s="283">
        <v>0</v>
      </c>
      <c r="I1729" s="283">
        <v>0</v>
      </c>
    </row>
    <row r="1730" spans="1:9" s="284" customFormat="1" ht="51">
      <c r="A1730" s="550" t="s">
        <v>713</v>
      </c>
      <c r="B1730" s="551" t="s">
        <v>196</v>
      </c>
      <c r="C1730" s="283">
        <f t="shared" si="324"/>
        <v>27</v>
      </c>
      <c r="D1730" s="283">
        <v>0</v>
      </c>
      <c r="E1730" s="72">
        <v>27</v>
      </c>
      <c r="F1730" s="283">
        <v>0</v>
      </c>
      <c r="G1730" s="283">
        <v>0</v>
      </c>
      <c r="H1730" s="283">
        <v>0</v>
      </c>
      <c r="I1730" s="283">
        <v>0</v>
      </c>
    </row>
    <row r="1731" spans="1:9" s="284" customFormat="1">
      <c r="A1731" s="347"/>
      <c r="B1731" s="70" t="s">
        <v>197</v>
      </c>
      <c r="C1731" s="283">
        <f t="shared" si="324"/>
        <v>27</v>
      </c>
      <c r="D1731" s="283">
        <v>0</v>
      </c>
      <c r="E1731" s="72">
        <v>27</v>
      </c>
      <c r="F1731" s="283">
        <v>0</v>
      </c>
      <c r="G1731" s="283">
        <v>0</v>
      </c>
      <c r="H1731" s="283">
        <v>0</v>
      </c>
      <c r="I1731" s="283">
        <v>0</v>
      </c>
    </row>
    <row r="1732" spans="1:9" s="284" customFormat="1" ht="38.25">
      <c r="A1732" s="550" t="s">
        <v>714</v>
      </c>
      <c r="B1732" s="551" t="s">
        <v>196</v>
      </c>
      <c r="C1732" s="283">
        <f t="shared" si="324"/>
        <v>114</v>
      </c>
      <c r="D1732" s="283">
        <v>0</v>
      </c>
      <c r="E1732" s="72">
        <v>114</v>
      </c>
      <c r="F1732" s="283">
        <v>0</v>
      </c>
      <c r="G1732" s="283">
        <v>0</v>
      </c>
      <c r="H1732" s="283">
        <v>0</v>
      </c>
      <c r="I1732" s="283">
        <v>0</v>
      </c>
    </row>
    <row r="1733" spans="1:9" s="284" customFormat="1">
      <c r="A1733" s="347"/>
      <c r="B1733" s="70" t="s">
        <v>197</v>
      </c>
      <c r="C1733" s="283">
        <f t="shared" si="324"/>
        <v>114</v>
      </c>
      <c r="D1733" s="283">
        <v>0</v>
      </c>
      <c r="E1733" s="72">
        <v>114</v>
      </c>
      <c r="F1733" s="283">
        <v>0</v>
      </c>
      <c r="G1733" s="283">
        <v>0</v>
      </c>
      <c r="H1733" s="283">
        <v>0</v>
      </c>
      <c r="I1733" s="283">
        <v>0</v>
      </c>
    </row>
    <row r="1734" spans="1:9" s="284" customFormat="1" ht="51">
      <c r="A1734" s="550" t="s">
        <v>715</v>
      </c>
      <c r="B1734" s="551" t="s">
        <v>196</v>
      </c>
      <c r="C1734" s="283">
        <f t="shared" si="324"/>
        <v>77</v>
      </c>
      <c r="D1734" s="283">
        <v>0</v>
      </c>
      <c r="E1734" s="552">
        <v>77</v>
      </c>
      <c r="F1734" s="283">
        <v>0</v>
      </c>
      <c r="G1734" s="283">
        <v>0</v>
      </c>
      <c r="H1734" s="283">
        <v>0</v>
      </c>
      <c r="I1734" s="283">
        <v>0</v>
      </c>
    </row>
    <row r="1735" spans="1:9" s="284" customFormat="1">
      <c r="A1735" s="347"/>
      <c r="B1735" s="70" t="s">
        <v>197</v>
      </c>
      <c r="C1735" s="283">
        <f t="shared" si="324"/>
        <v>77</v>
      </c>
      <c r="D1735" s="283">
        <v>0</v>
      </c>
      <c r="E1735" s="552">
        <v>77</v>
      </c>
      <c r="F1735" s="283">
        <v>0</v>
      </c>
      <c r="G1735" s="283">
        <v>0</v>
      </c>
      <c r="H1735" s="283">
        <v>0</v>
      </c>
      <c r="I1735" s="283">
        <v>0</v>
      </c>
    </row>
    <row r="1736" spans="1:9">
      <c r="A1736" s="627" t="s">
        <v>215</v>
      </c>
      <c r="B1736" s="628"/>
      <c r="C1736" s="628"/>
      <c r="D1736" s="628"/>
      <c r="E1736" s="628"/>
      <c r="F1736" s="628"/>
      <c r="G1736" s="628"/>
      <c r="H1736" s="628"/>
      <c r="I1736" s="629"/>
    </row>
    <row r="1737" spans="1:9">
      <c r="A1737" s="585" t="s">
        <v>199</v>
      </c>
      <c r="B1737" s="586"/>
      <c r="C1737" s="586"/>
      <c r="D1737" s="586"/>
      <c r="E1737" s="586"/>
      <c r="F1737" s="586"/>
      <c r="G1737" s="586"/>
      <c r="H1737" s="586"/>
      <c r="I1737" s="587"/>
    </row>
    <row r="1738" spans="1:9">
      <c r="A1738" s="65" t="s">
        <v>206</v>
      </c>
      <c r="B1738" s="66" t="s">
        <v>196</v>
      </c>
      <c r="C1738" s="58">
        <f>D1738+E1738+F1738+G1738+H1738+I1738</f>
        <v>78885</v>
      </c>
      <c r="D1738" s="72">
        <f>D1740+D1746</f>
        <v>234</v>
      </c>
      <c r="E1738" s="72">
        <f t="shared" ref="E1738:I1739" si="326">E1740+E1746</f>
        <v>78651</v>
      </c>
      <c r="F1738" s="72">
        <f t="shared" si="326"/>
        <v>0</v>
      </c>
      <c r="G1738" s="72">
        <f t="shared" si="326"/>
        <v>0</v>
      </c>
      <c r="H1738" s="72">
        <f t="shared" si="326"/>
        <v>0</v>
      </c>
      <c r="I1738" s="72">
        <f t="shared" si="326"/>
        <v>0</v>
      </c>
    </row>
    <row r="1739" spans="1:9" ht="13.5" thickBot="1">
      <c r="A1739" s="67"/>
      <c r="B1739" s="68" t="s">
        <v>197</v>
      </c>
      <c r="C1739" s="58">
        <f>D1739+E1739+F1739+G1739+H1739+I1739</f>
        <v>78885</v>
      </c>
      <c r="D1739" s="72">
        <f>D1741+D1747</f>
        <v>234</v>
      </c>
      <c r="E1739" s="72">
        <f t="shared" si="326"/>
        <v>920</v>
      </c>
      <c r="F1739" s="72">
        <f t="shared" si="326"/>
        <v>39325</v>
      </c>
      <c r="G1739" s="72">
        <f t="shared" si="326"/>
        <v>38406</v>
      </c>
      <c r="H1739" s="72">
        <f t="shared" si="326"/>
        <v>0</v>
      </c>
      <c r="I1739" s="72">
        <f t="shared" si="326"/>
        <v>0</v>
      </c>
    </row>
    <row r="1740" spans="1:9">
      <c r="A1740" s="81" t="s">
        <v>212</v>
      </c>
      <c r="B1740" s="75" t="s">
        <v>196</v>
      </c>
      <c r="C1740" s="58">
        <f t="shared" ref="C1740:C1751" si="327">D1740+E1740+F1740+G1740+H1740+I1740</f>
        <v>78885</v>
      </c>
      <c r="D1740" s="93">
        <f>D1742</f>
        <v>234</v>
      </c>
      <c r="E1740" s="93">
        <f t="shared" ref="E1740:I1743" si="328">E1742</f>
        <v>78651</v>
      </c>
      <c r="F1740" s="93">
        <f t="shared" si="328"/>
        <v>0</v>
      </c>
      <c r="G1740" s="93">
        <f t="shared" si="328"/>
        <v>0</v>
      </c>
      <c r="H1740" s="93">
        <f t="shared" si="328"/>
        <v>0</v>
      </c>
      <c r="I1740" s="93">
        <f t="shared" si="328"/>
        <v>0</v>
      </c>
    </row>
    <row r="1741" spans="1:9">
      <c r="A1741" s="69" t="s">
        <v>203</v>
      </c>
      <c r="B1741" s="76" t="s">
        <v>197</v>
      </c>
      <c r="C1741" s="58">
        <f t="shared" si="327"/>
        <v>78885</v>
      </c>
      <c r="D1741" s="93">
        <f>D1743</f>
        <v>234</v>
      </c>
      <c r="E1741" s="93">
        <f t="shared" si="328"/>
        <v>920</v>
      </c>
      <c r="F1741" s="93">
        <f t="shared" si="328"/>
        <v>39325</v>
      </c>
      <c r="G1741" s="93">
        <f t="shared" si="328"/>
        <v>38406</v>
      </c>
      <c r="H1741" s="93">
        <f t="shared" si="328"/>
        <v>0</v>
      </c>
      <c r="I1741" s="93">
        <f t="shared" si="328"/>
        <v>0</v>
      </c>
    </row>
    <row r="1742" spans="1:9">
      <c r="A1742" s="21" t="s">
        <v>259</v>
      </c>
      <c r="B1742" s="8" t="s">
        <v>196</v>
      </c>
      <c r="C1742" s="58">
        <f t="shared" si="327"/>
        <v>78885</v>
      </c>
      <c r="D1742" s="93">
        <f>D1744</f>
        <v>234</v>
      </c>
      <c r="E1742" s="93">
        <f t="shared" si="328"/>
        <v>78651</v>
      </c>
      <c r="F1742" s="93">
        <f t="shared" si="328"/>
        <v>0</v>
      </c>
      <c r="G1742" s="93">
        <f t="shared" si="328"/>
        <v>0</v>
      </c>
      <c r="H1742" s="93">
        <f t="shared" si="328"/>
        <v>0</v>
      </c>
      <c r="I1742" s="93">
        <f t="shared" si="328"/>
        <v>0</v>
      </c>
    </row>
    <row r="1743" spans="1:9">
      <c r="A1743" s="18"/>
      <c r="B1743" s="229" t="s">
        <v>197</v>
      </c>
      <c r="C1743" s="58">
        <f t="shared" si="327"/>
        <v>78885</v>
      </c>
      <c r="D1743" s="93">
        <f>D1745</f>
        <v>234</v>
      </c>
      <c r="E1743" s="93">
        <f t="shared" si="328"/>
        <v>920</v>
      </c>
      <c r="F1743" s="93">
        <f t="shared" si="328"/>
        <v>39325</v>
      </c>
      <c r="G1743" s="93">
        <f t="shared" si="328"/>
        <v>38406</v>
      </c>
      <c r="H1743" s="93">
        <f t="shared" si="328"/>
        <v>0</v>
      </c>
      <c r="I1743" s="93">
        <f t="shared" si="328"/>
        <v>0</v>
      </c>
    </row>
    <row r="1744" spans="1:9">
      <c r="A1744" s="37" t="s">
        <v>239</v>
      </c>
      <c r="B1744" s="60" t="s">
        <v>196</v>
      </c>
      <c r="C1744" s="58">
        <f t="shared" si="327"/>
        <v>78885</v>
      </c>
      <c r="D1744" s="72">
        <f t="shared" ref="D1744:I1745" si="329">D1759+D1770</f>
        <v>234</v>
      </c>
      <c r="E1744" s="72">
        <f t="shared" si="329"/>
        <v>78651</v>
      </c>
      <c r="F1744" s="72">
        <f t="shared" si="329"/>
        <v>0</v>
      </c>
      <c r="G1744" s="72">
        <f t="shared" si="329"/>
        <v>0</v>
      </c>
      <c r="H1744" s="72">
        <f t="shared" si="329"/>
        <v>0</v>
      </c>
      <c r="I1744" s="72">
        <f t="shared" si="329"/>
        <v>0</v>
      </c>
    </row>
    <row r="1745" spans="1:13">
      <c r="A1745" s="18"/>
      <c r="B1745" s="61" t="s">
        <v>197</v>
      </c>
      <c r="C1745" s="58">
        <f t="shared" si="327"/>
        <v>78885</v>
      </c>
      <c r="D1745" s="72">
        <f t="shared" si="329"/>
        <v>234</v>
      </c>
      <c r="E1745" s="72">
        <f t="shared" si="329"/>
        <v>920</v>
      </c>
      <c r="F1745" s="72">
        <f t="shared" si="329"/>
        <v>39325</v>
      </c>
      <c r="G1745" s="72">
        <f t="shared" si="329"/>
        <v>38406</v>
      </c>
      <c r="H1745" s="72">
        <f t="shared" si="329"/>
        <v>0</v>
      </c>
      <c r="I1745" s="72">
        <f t="shared" si="329"/>
        <v>0</v>
      </c>
    </row>
    <row r="1746" spans="1:13">
      <c r="A1746" s="81" t="s">
        <v>252</v>
      </c>
      <c r="B1746" s="75" t="s">
        <v>196</v>
      </c>
      <c r="C1746" s="58">
        <f t="shared" si="327"/>
        <v>0</v>
      </c>
      <c r="D1746" s="93">
        <f>D1748</f>
        <v>0</v>
      </c>
      <c r="E1746" s="93">
        <f t="shared" ref="E1746:I1749" si="330">E1748</f>
        <v>0</v>
      </c>
      <c r="F1746" s="93">
        <f t="shared" si="330"/>
        <v>0</v>
      </c>
      <c r="G1746" s="93">
        <f t="shared" si="330"/>
        <v>0</v>
      </c>
      <c r="H1746" s="93">
        <f t="shared" si="330"/>
        <v>0</v>
      </c>
      <c r="I1746" s="93">
        <f t="shared" si="330"/>
        <v>0</v>
      </c>
    </row>
    <row r="1747" spans="1:13">
      <c r="A1747" s="69" t="s">
        <v>203</v>
      </c>
      <c r="B1747" s="76" t="s">
        <v>197</v>
      </c>
      <c r="C1747" s="58">
        <f t="shared" si="327"/>
        <v>0</v>
      </c>
      <c r="D1747" s="93">
        <f>D1749</f>
        <v>0</v>
      </c>
      <c r="E1747" s="93">
        <f t="shared" si="330"/>
        <v>0</v>
      </c>
      <c r="F1747" s="93">
        <f t="shared" si="330"/>
        <v>0</v>
      </c>
      <c r="G1747" s="93">
        <f t="shared" si="330"/>
        <v>0</v>
      </c>
      <c r="H1747" s="93">
        <f t="shared" si="330"/>
        <v>0</v>
      </c>
      <c r="I1747" s="93">
        <f t="shared" si="330"/>
        <v>0</v>
      </c>
    </row>
    <row r="1748" spans="1:13">
      <c r="A1748" s="21" t="s">
        <v>259</v>
      </c>
      <c r="B1748" s="8" t="s">
        <v>196</v>
      </c>
      <c r="C1748" s="58">
        <f t="shared" si="327"/>
        <v>0</v>
      </c>
      <c r="D1748" s="93">
        <f>D1750</f>
        <v>0</v>
      </c>
      <c r="E1748" s="93">
        <f t="shared" si="330"/>
        <v>0</v>
      </c>
      <c r="F1748" s="93">
        <f t="shared" si="330"/>
        <v>0</v>
      </c>
      <c r="G1748" s="93">
        <f t="shared" si="330"/>
        <v>0</v>
      </c>
      <c r="H1748" s="93">
        <f t="shared" si="330"/>
        <v>0</v>
      </c>
      <c r="I1748" s="93">
        <f t="shared" si="330"/>
        <v>0</v>
      </c>
    </row>
    <row r="1749" spans="1:13">
      <c r="A1749" s="18"/>
      <c r="B1749" s="229" t="s">
        <v>197</v>
      </c>
      <c r="C1749" s="58">
        <f t="shared" si="327"/>
        <v>0</v>
      </c>
      <c r="D1749" s="93">
        <f>D1751</f>
        <v>0</v>
      </c>
      <c r="E1749" s="93">
        <f t="shared" si="330"/>
        <v>0</v>
      </c>
      <c r="F1749" s="93">
        <f t="shared" si="330"/>
        <v>0</v>
      </c>
      <c r="G1749" s="93">
        <f t="shared" si="330"/>
        <v>0</v>
      </c>
      <c r="H1749" s="93">
        <f t="shared" si="330"/>
        <v>0</v>
      </c>
      <c r="I1749" s="93">
        <f t="shared" si="330"/>
        <v>0</v>
      </c>
    </row>
    <row r="1750" spans="1:13">
      <c r="A1750" s="37" t="s">
        <v>239</v>
      </c>
      <c r="B1750" s="60" t="s">
        <v>196</v>
      </c>
      <c r="C1750" s="58">
        <f t="shared" si="327"/>
        <v>0</v>
      </c>
      <c r="D1750" s="72">
        <v>0</v>
      </c>
      <c r="E1750" s="72">
        <v>0</v>
      </c>
      <c r="F1750" s="72">
        <v>0</v>
      </c>
      <c r="G1750" s="72">
        <v>0</v>
      </c>
      <c r="H1750" s="72">
        <v>0</v>
      </c>
      <c r="I1750" s="72">
        <v>0</v>
      </c>
    </row>
    <row r="1751" spans="1:13">
      <c r="A1751" s="18"/>
      <c r="B1751" s="61" t="s">
        <v>197</v>
      </c>
      <c r="C1751" s="58">
        <f t="shared" si="327"/>
        <v>0</v>
      </c>
      <c r="D1751" s="72">
        <v>0</v>
      </c>
      <c r="E1751" s="72">
        <v>0</v>
      </c>
      <c r="F1751" s="72">
        <v>0</v>
      </c>
      <c r="G1751" s="72">
        <v>0</v>
      </c>
      <c r="H1751" s="72">
        <v>0</v>
      </c>
      <c r="I1751" s="72">
        <v>0</v>
      </c>
    </row>
    <row r="1752" spans="1:13">
      <c r="A1752" s="588" t="s">
        <v>248</v>
      </c>
      <c r="B1752" s="589"/>
      <c r="C1752" s="589"/>
      <c r="D1752" s="590"/>
      <c r="E1752" s="590"/>
      <c r="F1752" s="590"/>
      <c r="G1752" s="590"/>
      <c r="H1752" s="590"/>
      <c r="I1752" s="591"/>
      <c r="J1752" s="12"/>
      <c r="K1752" s="12"/>
      <c r="L1752" s="12"/>
      <c r="M1752" s="12"/>
    </row>
    <row r="1753" spans="1:13">
      <c r="A1753" s="275" t="s">
        <v>199</v>
      </c>
      <c r="B1753" s="71" t="s">
        <v>196</v>
      </c>
      <c r="C1753" s="58">
        <f t="shared" ref="C1753:C1762" si="331">D1753+E1753+F1753+G1753+H1753+I1753</f>
        <v>78651</v>
      </c>
      <c r="D1753" s="87">
        <f t="shared" ref="D1753:I1753" si="332">D1755</f>
        <v>0</v>
      </c>
      <c r="E1753" s="87">
        <f t="shared" si="332"/>
        <v>78651</v>
      </c>
      <c r="F1753" s="87">
        <f t="shared" si="332"/>
        <v>0</v>
      </c>
      <c r="G1753" s="87">
        <f t="shared" si="332"/>
        <v>0</v>
      </c>
      <c r="H1753" s="87">
        <f t="shared" si="332"/>
        <v>0</v>
      </c>
      <c r="I1753" s="87">
        <f t="shared" si="332"/>
        <v>0</v>
      </c>
      <c r="J1753" s="424"/>
      <c r="K1753" s="12"/>
      <c r="L1753" s="12"/>
      <c r="M1753" s="12"/>
    </row>
    <row r="1754" spans="1:13">
      <c r="A1754" s="136" t="s">
        <v>224</v>
      </c>
      <c r="B1754" s="70" t="s">
        <v>197</v>
      </c>
      <c r="C1754" s="58">
        <f t="shared" si="331"/>
        <v>78651</v>
      </c>
      <c r="D1754" s="87">
        <f t="shared" ref="D1754:I1754" si="333">D1756</f>
        <v>0</v>
      </c>
      <c r="E1754" s="87">
        <f t="shared" si="333"/>
        <v>920</v>
      </c>
      <c r="F1754" s="87">
        <f t="shared" si="333"/>
        <v>39325</v>
      </c>
      <c r="G1754" s="87">
        <f t="shared" si="333"/>
        <v>38406</v>
      </c>
      <c r="H1754" s="87">
        <f t="shared" si="333"/>
        <v>0</v>
      </c>
      <c r="I1754" s="87">
        <f t="shared" si="333"/>
        <v>0</v>
      </c>
      <c r="J1754" s="424"/>
      <c r="K1754" s="12"/>
      <c r="L1754" s="12"/>
      <c r="M1754" s="12"/>
    </row>
    <row r="1755" spans="1:13">
      <c r="A1755" s="155" t="s">
        <v>212</v>
      </c>
      <c r="B1755" s="70" t="s">
        <v>196</v>
      </c>
      <c r="C1755" s="58">
        <f t="shared" si="331"/>
        <v>78651</v>
      </c>
      <c r="D1755" s="87">
        <f t="shared" ref="D1755:I1755" si="334">D1757</f>
        <v>0</v>
      </c>
      <c r="E1755" s="87">
        <f t="shared" si="334"/>
        <v>78651</v>
      </c>
      <c r="F1755" s="87">
        <f t="shared" si="334"/>
        <v>0</v>
      </c>
      <c r="G1755" s="87">
        <f t="shared" si="334"/>
        <v>0</v>
      </c>
      <c r="H1755" s="87">
        <f t="shared" si="334"/>
        <v>0</v>
      </c>
      <c r="I1755" s="87">
        <f t="shared" si="334"/>
        <v>0</v>
      </c>
      <c r="J1755" s="424"/>
      <c r="K1755" s="12"/>
      <c r="L1755" s="12"/>
      <c r="M1755" s="12"/>
    </row>
    <row r="1756" spans="1:13">
      <c r="A1756" s="115" t="s">
        <v>203</v>
      </c>
      <c r="B1756" s="27" t="s">
        <v>197</v>
      </c>
      <c r="C1756" s="58">
        <f t="shared" si="331"/>
        <v>78651</v>
      </c>
      <c r="D1756" s="87">
        <f t="shared" ref="D1756:I1756" si="335">D1758</f>
        <v>0</v>
      </c>
      <c r="E1756" s="87">
        <f t="shared" si="335"/>
        <v>920</v>
      </c>
      <c r="F1756" s="87">
        <f t="shared" si="335"/>
        <v>39325</v>
      </c>
      <c r="G1756" s="87">
        <f t="shared" si="335"/>
        <v>38406</v>
      </c>
      <c r="H1756" s="87">
        <f t="shared" si="335"/>
        <v>0</v>
      </c>
      <c r="I1756" s="87">
        <f t="shared" si="335"/>
        <v>0</v>
      </c>
      <c r="J1756" s="424"/>
      <c r="K1756" s="12"/>
      <c r="L1756" s="12"/>
      <c r="M1756" s="12"/>
    </row>
    <row r="1757" spans="1:13">
      <c r="A1757" s="21" t="s">
        <v>259</v>
      </c>
      <c r="B1757" s="27" t="s">
        <v>196</v>
      </c>
      <c r="C1757" s="58">
        <f t="shared" si="331"/>
        <v>78651</v>
      </c>
      <c r="D1757" s="87">
        <f t="shared" ref="D1757:I1757" si="336">D1759</f>
        <v>0</v>
      </c>
      <c r="E1757" s="58">
        <f t="shared" si="336"/>
        <v>78651</v>
      </c>
      <c r="F1757" s="87">
        <f t="shared" si="336"/>
        <v>0</v>
      </c>
      <c r="G1757" s="87">
        <f t="shared" si="336"/>
        <v>0</v>
      </c>
      <c r="H1757" s="87">
        <f t="shared" si="336"/>
        <v>0</v>
      </c>
      <c r="I1757" s="87">
        <f t="shared" si="336"/>
        <v>0</v>
      </c>
      <c r="J1757" s="424"/>
      <c r="K1757" s="12"/>
      <c r="L1757" s="12"/>
      <c r="M1757" s="12"/>
    </row>
    <row r="1758" spans="1:13">
      <c r="A1758" s="18"/>
      <c r="B1758" s="29" t="s">
        <v>197</v>
      </c>
      <c r="C1758" s="58">
        <f t="shared" si="331"/>
        <v>78651</v>
      </c>
      <c r="D1758" s="87">
        <f t="shared" ref="D1758:I1758" si="337">D1760</f>
        <v>0</v>
      </c>
      <c r="E1758" s="58">
        <f t="shared" si="337"/>
        <v>920</v>
      </c>
      <c r="F1758" s="87">
        <f t="shared" si="337"/>
        <v>39325</v>
      </c>
      <c r="G1758" s="87">
        <f t="shared" si="337"/>
        <v>38406</v>
      </c>
      <c r="H1758" s="87">
        <f t="shared" si="337"/>
        <v>0</v>
      </c>
      <c r="I1758" s="87">
        <f t="shared" si="337"/>
        <v>0</v>
      </c>
      <c r="J1758" s="424"/>
      <c r="K1758" s="12"/>
      <c r="L1758" s="12"/>
      <c r="M1758" s="12"/>
    </row>
    <row r="1759" spans="1:13">
      <c r="A1759" s="37" t="s">
        <v>239</v>
      </c>
      <c r="B1759" s="27" t="s">
        <v>196</v>
      </c>
      <c r="C1759" s="58">
        <f t="shared" si="331"/>
        <v>78651</v>
      </c>
      <c r="D1759" s="87">
        <f t="shared" ref="D1759:I1760" si="338">D1761</f>
        <v>0</v>
      </c>
      <c r="E1759" s="87">
        <f t="shared" si="338"/>
        <v>78651</v>
      </c>
      <c r="F1759" s="87">
        <f t="shared" si="338"/>
        <v>0</v>
      </c>
      <c r="G1759" s="87">
        <f t="shared" si="338"/>
        <v>0</v>
      </c>
      <c r="H1759" s="87">
        <f t="shared" si="338"/>
        <v>0</v>
      </c>
      <c r="I1759" s="87">
        <f t="shared" si="338"/>
        <v>0</v>
      </c>
      <c r="J1759" s="424"/>
      <c r="K1759" s="12"/>
      <c r="L1759" s="12"/>
      <c r="M1759" s="12"/>
    </row>
    <row r="1760" spans="1:13">
      <c r="A1760" s="11"/>
      <c r="B1760" s="29" t="s">
        <v>197</v>
      </c>
      <c r="C1760" s="58">
        <f t="shared" si="331"/>
        <v>78651</v>
      </c>
      <c r="D1760" s="87">
        <f t="shared" si="338"/>
        <v>0</v>
      </c>
      <c r="E1760" s="87">
        <f t="shared" si="338"/>
        <v>920</v>
      </c>
      <c r="F1760" s="87">
        <f t="shared" si="338"/>
        <v>39325</v>
      </c>
      <c r="G1760" s="87">
        <f t="shared" si="338"/>
        <v>38406</v>
      </c>
      <c r="H1760" s="87">
        <f t="shared" si="338"/>
        <v>0</v>
      </c>
      <c r="I1760" s="87">
        <f t="shared" si="338"/>
        <v>0</v>
      </c>
      <c r="J1760" s="424"/>
      <c r="K1760" s="12"/>
      <c r="L1760" s="12"/>
      <c r="M1760" s="12"/>
    </row>
    <row r="1761" spans="1:13" s="410" customFormat="1">
      <c r="A1761" s="408" t="s">
        <v>101</v>
      </c>
      <c r="B1761" s="364" t="s">
        <v>196</v>
      </c>
      <c r="C1761" s="358">
        <f t="shared" si="331"/>
        <v>78651</v>
      </c>
      <c r="D1761" s="358">
        <f>D1762</f>
        <v>0</v>
      </c>
      <c r="E1761" s="358">
        <v>78651</v>
      </c>
      <c r="F1761" s="358">
        <v>0</v>
      </c>
      <c r="G1761" s="358">
        <v>0</v>
      </c>
      <c r="H1761" s="358">
        <v>0</v>
      </c>
      <c r="I1761" s="358">
        <v>0</v>
      </c>
      <c r="J1761" s="425"/>
      <c r="K1761" s="409"/>
      <c r="L1761" s="409"/>
      <c r="M1761" s="409"/>
    </row>
    <row r="1762" spans="1:13">
      <c r="A1762" s="331"/>
      <c r="B1762" s="29" t="s">
        <v>197</v>
      </c>
      <c r="C1762" s="58">
        <f t="shared" si="331"/>
        <v>78651</v>
      </c>
      <c r="D1762" s="87">
        <v>0</v>
      </c>
      <c r="E1762" s="58">
        <v>920</v>
      </c>
      <c r="F1762" s="87">
        <v>39325</v>
      </c>
      <c r="G1762" s="87">
        <v>38406</v>
      </c>
      <c r="H1762" s="87">
        <v>0</v>
      </c>
      <c r="I1762" s="87">
        <v>0</v>
      </c>
      <c r="J1762" s="424"/>
      <c r="K1762" s="12"/>
      <c r="L1762" s="12"/>
      <c r="M1762" s="12"/>
    </row>
    <row r="1763" spans="1:13">
      <c r="A1763" s="592" t="s">
        <v>269</v>
      </c>
      <c r="B1763" s="593"/>
      <c r="C1763" s="593"/>
      <c r="D1763" s="593"/>
      <c r="E1763" s="593"/>
      <c r="F1763" s="593"/>
      <c r="G1763" s="593"/>
      <c r="H1763" s="593"/>
      <c r="I1763" s="594"/>
    </row>
    <row r="1764" spans="1:13">
      <c r="A1764" s="34" t="s">
        <v>199</v>
      </c>
      <c r="B1764" s="228" t="s">
        <v>196</v>
      </c>
      <c r="C1764" s="58">
        <f t="shared" ref="C1764:C1773" si="339">D1764+E1764+F1764+G1764+H1764+I1764</f>
        <v>234</v>
      </c>
      <c r="D1764" s="72">
        <f>D1766</f>
        <v>234</v>
      </c>
      <c r="E1764" s="72">
        <f>E1766</f>
        <v>0</v>
      </c>
      <c r="F1764" s="72">
        <f t="shared" ref="F1764:I1765" si="340">F1766</f>
        <v>0</v>
      </c>
      <c r="G1764" s="72">
        <f t="shared" si="340"/>
        <v>0</v>
      </c>
      <c r="H1764" s="72">
        <f t="shared" si="340"/>
        <v>0</v>
      </c>
      <c r="I1764" s="72">
        <f t="shared" si="340"/>
        <v>0</v>
      </c>
    </row>
    <row r="1765" spans="1:13">
      <c r="A1765" s="24" t="s">
        <v>224</v>
      </c>
      <c r="B1765" s="229" t="s">
        <v>197</v>
      </c>
      <c r="C1765" s="58">
        <f t="shared" si="339"/>
        <v>234</v>
      </c>
      <c r="D1765" s="72">
        <f>D1767</f>
        <v>234</v>
      </c>
      <c r="E1765" s="72">
        <f>E1767</f>
        <v>0</v>
      </c>
      <c r="F1765" s="72">
        <f t="shared" si="340"/>
        <v>0</v>
      </c>
      <c r="G1765" s="72">
        <f t="shared" si="340"/>
        <v>0</v>
      </c>
      <c r="H1765" s="72">
        <f t="shared" si="340"/>
        <v>0</v>
      </c>
      <c r="I1765" s="72">
        <f t="shared" si="340"/>
        <v>0</v>
      </c>
    </row>
    <row r="1766" spans="1:13">
      <c r="A1766" s="64" t="s">
        <v>249</v>
      </c>
      <c r="B1766" s="27" t="s">
        <v>196</v>
      </c>
      <c r="C1766" s="58">
        <f t="shared" si="339"/>
        <v>234</v>
      </c>
      <c r="D1766" s="58">
        <f t="shared" ref="D1766:I1769" si="341">D1768</f>
        <v>234</v>
      </c>
      <c r="E1766" s="58">
        <f t="shared" si="341"/>
        <v>0</v>
      </c>
      <c r="F1766" s="58">
        <f t="shared" si="341"/>
        <v>0</v>
      </c>
      <c r="G1766" s="58">
        <f t="shared" si="341"/>
        <v>0</v>
      </c>
      <c r="H1766" s="58">
        <f t="shared" si="341"/>
        <v>0</v>
      </c>
      <c r="I1766" s="58">
        <f t="shared" si="341"/>
        <v>0</v>
      </c>
    </row>
    <row r="1767" spans="1:13">
      <c r="A1767" s="24" t="s">
        <v>237</v>
      </c>
      <c r="B1767" s="29" t="s">
        <v>197</v>
      </c>
      <c r="C1767" s="58">
        <f t="shared" si="339"/>
        <v>234</v>
      </c>
      <c r="D1767" s="58">
        <f t="shared" si="341"/>
        <v>234</v>
      </c>
      <c r="E1767" s="58">
        <f t="shared" si="341"/>
        <v>0</v>
      </c>
      <c r="F1767" s="58">
        <f t="shared" si="341"/>
        <v>0</v>
      </c>
      <c r="G1767" s="58">
        <f t="shared" si="341"/>
        <v>0</v>
      </c>
      <c r="H1767" s="58">
        <f t="shared" si="341"/>
        <v>0</v>
      </c>
      <c r="I1767" s="58">
        <f t="shared" si="341"/>
        <v>0</v>
      </c>
    </row>
    <row r="1768" spans="1:13">
      <c r="A1768" s="21" t="s">
        <v>259</v>
      </c>
      <c r="B1768" s="8" t="s">
        <v>196</v>
      </c>
      <c r="C1768" s="58">
        <f t="shared" si="339"/>
        <v>234</v>
      </c>
      <c r="D1768" s="58">
        <f>D1770</f>
        <v>234</v>
      </c>
      <c r="E1768" s="58">
        <f t="shared" si="341"/>
        <v>0</v>
      </c>
      <c r="F1768" s="58">
        <f t="shared" si="341"/>
        <v>0</v>
      </c>
      <c r="G1768" s="58">
        <f t="shared" si="341"/>
        <v>0</v>
      </c>
      <c r="H1768" s="58">
        <f t="shared" si="341"/>
        <v>0</v>
      </c>
      <c r="I1768" s="58">
        <f t="shared" si="341"/>
        <v>0</v>
      </c>
    </row>
    <row r="1769" spans="1:13">
      <c r="A1769" s="18"/>
      <c r="B1769" s="229" t="s">
        <v>197</v>
      </c>
      <c r="C1769" s="58">
        <f t="shared" si="339"/>
        <v>234</v>
      </c>
      <c r="D1769" s="58">
        <f>D1771</f>
        <v>234</v>
      </c>
      <c r="E1769" s="58">
        <f t="shared" si="341"/>
        <v>0</v>
      </c>
      <c r="F1769" s="58">
        <f t="shared" si="341"/>
        <v>0</v>
      </c>
      <c r="G1769" s="58">
        <f t="shared" si="341"/>
        <v>0</v>
      </c>
      <c r="H1769" s="58">
        <f t="shared" si="341"/>
        <v>0</v>
      </c>
      <c r="I1769" s="58">
        <f t="shared" si="341"/>
        <v>0</v>
      </c>
    </row>
    <row r="1770" spans="1:13" s="117" customFormat="1">
      <c r="A1770" s="53" t="s">
        <v>239</v>
      </c>
      <c r="B1770" s="177" t="s">
        <v>196</v>
      </c>
      <c r="C1770" s="166">
        <f t="shared" si="339"/>
        <v>234</v>
      </c>
      <c r="D1770" s="166">
        <f>D1772</f>
        <v>234</v>
      </c>
      <c r="E1770" s="166">
        <f t="shared" ref="E1770:I1771" si="342">E1772</f>
        <v>0</v>
      </c>
      <c r="F1770" s="166">
        <f t="shared" si="342"/>
        <v>0</v>
      </c>
      <c r="G1770" s="166">
        <f t="shared" si="342"/>
        <v>0</v>
      </c>
      <c r="H1770" s="166">
        <f t="shared" si="342"/>
        <v>0</v>
      </c>
      <c r="I1770" s="166">
        <f t="shared" si="342"/>
        <v>0</v>
      </c>
    </row>
    <row r="1771" spans="1:13" s="117" customFormat="1">
      <c r="A1771" s="174"/>
      <c r="B1771" s="178" t="s">
        <v>197</v>
      </c>
      <c r="C1771" s="166">
        <f t="shared" si="339"/>
        <v>234</v>
      </c>
      <c r="D1771" s="166">
        <f>D1773</f>
        <v>234</v>
      </c>
      <c r="E1771" s="166">
        <f t="shared" si="342"/>
        <v>0</v>
      </c>
      <c r="F1771" s="166">
        <f t="shared" si="342"/>
        <v>0</v>
      </c>
      <c r="G1771" s="166">
        <f t="shared" si="342"/>
        <v>0</v>
      </c>
      <c r="H1771" s="166">
        <f t="shared" si="342"/>
        <v>0</v>
      </c>
      <c r="I1771" s="166">
        <f t="shared" si="342"/>
        <v>0</v>
      </c>
    </row>
    <row r="1772" spans="1:13" s="22" customFormat="1" ht="38.25">
      <c r="A1772" s="77" t="s">
        <v>546</v>
      </c>
      <c r="B1772" s="62" t="s">
        <v>196</v>
      </c>
      <c r="C1772" s="72">
        <f t="shared" si="339"/>
        <v>234</v>
      </c>
      <c r="D1772" s="72">
        <f>D1773</f>
        <v>234</v>
      </c>
      <c r="E1772" s="72">
        <v>0</v>
      </c>
      <c r="F1772" s="72">
        <v>0</v>
      </c>
      <c r="G1772" s="72">
        <v>0</v>
      </c>
      <c r="H1772" s="72">
        <v>0</v>
      </c>
      <c r="I1772" s="72">
        <v>0</v>
      </c>
      <c r="J1772" s="410" t="s">
        <v>524</v>
      </c>
    </row>
    <row r="1773" spans="1:13" s="22" customFormat="1">
      <c r="A1773" s="80"/>
      <c r="B1773" s="60" t="s">
        <v>197</v>
      </c>
      <c r="C1773" s="72">
        <f t="shared" si="339"/>
        <v>234</v>
      </c>
      <c r="D1773" s="72">
        <v>234</v>
      </c>
      <c r="E1773" s="72">
        <v>0</v>
      </c>
      <c r="F1773" s="72">
        <v>0</v>
      </c>
      <c r="G1773" s="72">
        <v>0</v>
      </c>
      <c r="H1773" s="72">
        <v>0</v>
      </c>
      <c r="I1773" s="72">
        <v>0</v>
      </c>
    </row>
    <row r="1774" spans="1:13">
      <c r="A1774" s="595" t="s">
        <v>216</v>
      </c>
      <c r="B1774" s="596"/>
      <c r="C1774" s="597"/>
      <c r="D1774" s="596"/>
      <c r="E1774" s="596"/>
      <c r="F1774" s="596"/>
      <c r="G1774" s="596"/>
      <c r="H1774" s="596"/>
      <c r="I1774" s="598"/>
    </row>
    <row r="1775" spans="1:13">
      <c r="A1775" s="599" t="s">
        <v>199</v>
      </c>
      <c r="B1775" s="600"/>
      <c r="C1775" s="601"/>
      <c r="D1775" s="601"/>
      <c r="E1775" s="601"/>
      <c r="F1775" s="601"/>
      <c r="G1775" s="601"/>
      <c r="H1775" s="601"/>
      <c r="I1775" s="602"/>
    </row>
    <row r="1776" spans="1:13">
      <c r="A1776" s="65" t="s">
        <v>206</v>
      </c>
      <c r="B1776" s="60" t="s">
        <v>196</v>
      </c>
      <c r="C1776" s="58">
        <f t="shared" ref="C1776:C1797" si="343">D1776+E1776+F1776+G1776+H1776+I1776</f>
        <v>524861.77999999991</v>
      </c>
      <c r="D1776" s="72">
        <f>D1778+D1788</f>
        <v>518455.39599999995</v>
      </c>
      <c r="E1776" s="72">
        <f t="shared" ref="E1776:I1777" si="344">E1778+E1788</f>
        <v>4820.37</v>
      </c>
      <c r="F1776" s="72">
        <f t="shared" si="344"/>
        <v>0</v>
      </c>
      <c r="G1776" s="72">
        <f t="shared" si="344"/>
        <v>0</v>
      </c>
      <c r="H1776" s="72">
        <f t="shared" si="344"/>
        <v>0</v>
      </c>
      <c r="I1776" s="72">
        <f t="shared" si="344"/>
        <v>1586.0140000000004</v>
      </c>
    </row>
    <row r="1777" spans="1:9" ht="13.5" thickBot="1">
      <c r="A1777" s="67"/>
      <c r="B1777" s="74" t="s">
        <v>197</v>
      </c>
      <c r="C1777" s="58">
        <f t="shared" si="343"/>
        <v>524861.77999999991</v>
      </c>
      <c r="D1777" s="72">
        <f>D1779+D1789</f>
        <v>518455.39599999995</v>
      </c>
      <c r="E1777" s="72">
        <f t="shared" si="344"/>
        <v>4820.37</v>
      </c>
      <c r="F1777" s="72">
        <f t="shared" si="344"/>
        <v>0</v>
      </c>
      <c r="G1777" s="72">
        <f t="shared" si="344"/>
        <v>0</v>
      </c>
      <c r="H1777" s="72">
        <f t="shared" si="344"/>
        <v>0</v>
      </c>
      <c r="I1777" s="72">
        <f t="shared" si="344"/>
        <v>1586.0140000000004</v>
      </c>
    </row>
    <row r="1778" spans="1:9">
      <c r="A1778" s="81" t="s">
        <v>212</v>
      </c>
      <c r="B1778" s="75" t="s">
        <v>196</v>
      </c>
      <c r="C1778" s="58">
        <f t="shared" si="343"/>
        <v>512012.00199999998</v>
      </c>
      <c r="D1778" s="93">
        <f>D1780</f>
        <v>511888.42799999996</v>
      </c>
      <c r="E1778" s="93">
        <f t="shared" ref="E1778:I1779" si="345">E1780</f>
        <v>108</v>
      </c>
      <c r="F1778" s="93">
        <f t="shared" si="345"/>
        <v>0</v>
      </c>
      <c r="G1778" s="93">
        <f t="shared" si="345"/>
        <v>0</v>
      </c>
      <c r="H1778" s="93">
        <f t="shared" si="345"/>
        <v>0</v>
      </c>
      <c r="I1778" s="93">
        <f t="shared" si="345"/>
        <v>15.573999999999995</v>
      </c>
    </row>
    <row r="1779" spans="1:9">
      <c r="A1779" s="69" t="s">
        <v>203</v>
      </c>
      <c r="B1779" s="76" t="s">
        <v>197</v>
      </c>
      <c r="C1779" s="58">
        <f t="shared" si="343"/>
        <v>512012.00199999998</v>
      </c>
      <c r="D1779" s="93">
        <f>D1781</f>
        <v>511888.42799999996</v>
      </c>
      <c r="E1779" s="93">
        <f t="shared" si="345"/>
        <v>108</v>
      </c>
      <c r="F1779" s="93">
        <f t="shared" si="345"/>
        <v>0</v>
      </c>
      <c r="G1779" s="93">
        <f t="shared" si="345"/>
        <v>0</v>
      </c>
      <c r="H1779" s="93">
        <f t="shared" si="345"/>
        <v>0</v>
      </c>
      <c r="I1779" s="93">
        <f t="shared" si="345"/>
        <v>15.573999999999995</v>
      </c>
    </row>
    <row r="1780" spans="1:9">
      <c r="A1780" s="21" t="s">
        <v>259</v>
      </c>
      <c r="B1780" s="8" t="s">
        <v>196</v>
      </c>
      <c r="C1780" s="58">
        <f t="shared" si="343"/>
        <v>512012.00199999998</v>
      </c>
      <c r="D1780" s="93">
        <f>D1782+D1786</f>
        <v>511888.42799999996</v>
      </c>
      <c r="E1780" s="93">
        <f t="shared" ref="E1780:I1781" si="346">E1782+E1786</f>
        <v>108</v>
      </c>
      <c r="F1780" s="93">
        <f t="shared" si="346"/>
        <v>0</v>
      </c>
      <c r="G1780" s="93">
        <f t="shared" si="346"/>
        <v>0</v>
      </c>
      <c r="H1780" s="93">
        <f t="shared" si="346"/>
        <v>0</v>
      </c>
      <c r="I1780" s="93">
        <f t="shared" si="346"/>
        <v>15.573999999999995</v>
      </c>
    </row>
    <row r="1781" spans="1:9">
      <c r="A1781" s="18"/>
      <c r="B1781" s="229" t="s">
        <v>197</v>
      </c>
      <c r="C1781" s="58">
        <f t="shared" si="343"/>
        <v>512012.00199999998</v>
      </c>
      <c r="D1781" s="93">
        <f>D1783+D1787</f>
        <v>511888.42799999996</v>
      </c>
      <c r="E1781" s="93">
        <f t="shared" si="346"/>
        <v>108</v>
      </c>
      <c r="F1781" s="93">
        <f t="shared" si="346"/>
        <v>0</v>
      </c>
      <c r="G1781" s="93">
        <f t="shared" si="346"/>
        <v>0</v>
      </c>
      <c r="H1781" s="93">
        <f t="shared" si="346"/>
        <v>0</v>
      </c>
      <c r="I1781" s="93">
        <f t="shared" si="346"/>
        <v>15.573999999999995</v>
      </c>
    </row>
    <row r="1782" spans="1:9">
      <c r="A1782" s="73" t="s">
        <v>232</v>
      </c>
      <c r="B1782" s="62" t="s">
        <v>196</v>
      </c>
      <c r="C1782" s="58">
        <f t="shared" si="343"/>
        <v>121</v>
      </c>
      <c r="D1782" s="72">
        <f>D1784</f>
        <v>7</v>
      </c>
      <c r="E1782" s="72">
        <f t="shared" ref="E1782:I1783" si="347">E1784</f>
        <v>108</v>
      </c>
      <c r="F1782" s="72">
        <f t="shared" si="347"/>
        <v>0</v>
      </c>
      <c r="G1782" s="72">
        <f t="shared" si="347"/>
        <v>0</v>
      </c>
      <c r="H1782" s="72">
        <f t="shared" si="347"/>
        <v>0</v>
      </c>
      <c r="I1782" s="72">
        <f t="shared" si="347"/>
        <v>6</v>
      </c>
    </row>
    <row r="1783" spans="1:9">
      <c r="A1783" s="14"/>
      <c r="B1783" s="61" t="s">
        <v>197</v>
      </c>
      <c r="C1783" s="58">
        <f t="shared" si="343"/>
        <v>121</v>
      </c>
      <c r="D1783" s="72">
        <f>D1785</f>
        <v>7</v>
      </c>
      <c r="E1783" s="72">
        <f t="shared" si="347"/>
        <v>108</v>
      </c>
      <c r="F1783" s="72">
        <f t="shared" si="347"/>
        <v>0</v>
      </c>
      <c r="G1783" s="72">
        <f t="shared" si="347"/>
        <v>0</v>
      </c>
      <c r="H1783" s="72">
        <f t="shared" si="347"/>
        <v>0</v>
      </c>
      <c r="I1783" s="72">
        <f t="shared" si="347"/>
        <v>6</v>
      </c>
    </row>
    <row r="1784" spans="1:9">
      <c r="A1784" s="21" t="s">
        <v>240</v>
      </c>
      <c r="B1784" s="60" t="s">
        <v>196</v>
      </c>
      <c r="C1784" s="58">
        <f t="shared" si="343"/>
        <v>121</v>
      </c>
      <c r="D1784" s="72">
        <f>D1928+D1987</f>
        <v>7</v>
      </c>
      <c r="E1784" s="72">
        <f>E2000+E1928</f>
        <v>108</v>
      </c>
      <c r="F1784" s="72">
        <f t="shared" ref="F1784:I1785" si="348">F1928+F1987</f>
        <v>0</v>
      </c>
      <c r="G1784" s="72">
        <f t="shared" si="348"/>
        <v>0</v>
      </c>
      <c r="H1784" s="72">
        <f t="shared" si="348"/>
        <v>0</v>
      </c>
      <c r="I1784" s="72">
        <f t="shared" si="348"/>
        <v>6</v>
      </c>
    </row>
    <row r="1785" spans="1:9">
      <c r="A1785" s="18"/>
      <c r="B1785" s="61" t="s">
        <v>197</v>
      </c>
      <c r="C1785" s="58">
        <f t="shared" si="343"/>
        <v>121</v>
      </c>
      <c r="D1785" s="72">
        <f>D1929+D1988</f>
        <v>7</v>
      </c>
      <c r="E1785" s="72">
        <f>E2001+E1929</f>
        <v>108</v>
      </c>
      <c r="F1785" s="72">
        <f t="shared" si="348"/>
        <v>0</v>
      </c>
      <c r="G1785" s="72">
        <f t="shared" si="348"/>
        <v>0</v>
      </c>
      <c r="H1785" s="72">
        <f t="shared" si="348"/>
        <v>0</v>
      </c>
      <c r="I1785" s="72">
        <f t="shared" si="348"/>
        <v>6</v>
      </c>
    </row>
    <row r="1786" spans="1:9">
      <c r="A1786" s="37" t="s">
        <v>239</v>
      </c>
      <c r="B1786" s="60" t="s">
        <v>196</v>
      </c>
      <c r="C1786" s="58">
        <f t="shared" si="343"/>
        <v>511891.00199999998</v>
      </c>
      <c r="D1786" s="72">
        <f t="shared" ref="D1786:I1787" si="349">D1805</f>
        <v>511881.42799999996</v>
      </c>
      <c r="E1786" s="72">
        <f t="shared" si="349"/>
        <v>0</v>
      </c>
      <c r="F1786" s="72">
        <f t="shared" si="349"/>
        <v>0</v>
      </c>
      <c r="G1786" s="72">
        <f t="shared" si="349"/>
        <v>0</v>
      </c>
      <c r="H1786" s="72">
        <f t="shared" si="349"/>
        <v>0</v>
      </c>
      <c r="I1786" s="72">
        <f t="shared" si="349"/>
        <v>9.5739999999999945</v>
      </c>
    </row>
    <row r="1787" spans="1:9">
      <c r="A1787" s="18"/>
      <c r="B1787" s="61" t="s">
        <v>197</v>
      </c>
      <c r="C1787" s="58">
        <f t="shared" si="343"/>
        <v>511891.00199999998</v>
      </c>
      <c r="D1787" s="72">
        <f t="shared" si="349"/>
        <v>511881.42799999996</v>
      </c>
      <c r="E1787" s="72">
        <f t="shared" si="349"/>
        <v>0</v>
      </c>
      <c r="F1787" s="72">
        <f t="shared" si="349"/>
        <v>0</v>
      </c>
      <c r="G1787" s="72">
        <f t="shared" si="349"/>
        <v>0</v>
      </c>
      <c r="H1787" s="72">
        <f t="shared" si="349"/>
        <v>0</v>
      </c>
      <c r="I1787" s="72">
        <f t="shared" si="349"/>
        <v>9.5739999999999945</v>
      </c>
    </row>
    <row r="1788" spans="1:9">
      <c r="A1788" s="53" t="s">
        <v>211</v>
      </c>
      <c r="B1788" s="60" t="s">
        <v>196</v>
      </c>
      <c r="C1788" s="58">
        <f t="shared" si="343"/>
        <v>12849.778</v>
      </c>
      <c r="D1788" s="72">
        <f>D1790</f>
        <v>6566.9679999999998</v>
      </c>
      <c r="E1788" s="72">
        <f t="shared" ref="E1788:I1789" si="350">E1790</f>
        <v>4712.37</v>
      </c>
      <c r="F1788" s="72">
        <f t="shared" si="350"/>
        <v>0</v>
      </c>
      <c r="G1788" s="72">
        <f t="shared" si="350"/>
        <v>0</v>
      </c>
      <c r="H1788" s="72">
        <f t="shared" si="350"/>
        <v>0</v>
      </c>
      <c r="I1788" s="72">
        <f t="shared" si="350"/>
        <v>1570.4400000000003</v>
      </c>
    </row>
    <row r="1789" spans="1:9">
      <c r="A1789" s="14" t="s">
        <v>227</v>
      </c>
      <c r="B1789" s="61" t="s">
        <v>197</v>
      </c>
      <c r="C1789" s="58">
        <f t="shared" si="343"/>
        <v>12849.778</v>
      </c>
      <c r="D1789" s="72">
        <f>D1791</f>
        <v>6566.9679999999998</v>
      </c>
      <c r="E1789" s="72">
        <f t="shared" si="350"/>
        <v>4712.37</v>
      </c>
      <c r="F1789" s="72">
        <f t="shared" si="350"/>
        <v>0</v>
      </c>
      <c r="G1789" s="72">
        <f t="shared" si="350"/>
        <v>0</v>
      </c>
      <c r="H1789" s="72">
        <f t="shared" si="350"/>
        <v>0</v>
      </c>
      <c r="I1789" s="72">
        <f t="shared" si="350"/>
        <v>1570.4400000000003</v>
      </c>
    </row>
    <row r="1790" spans="1:9">
      <c r="A1790" s="21" t="s">
        <v>259</v>
      </c>
      <c r="B1790" s="8" t="s">
        <v>196</v>
      </c>
      <c r="C1790" s="58">
        <f t="shared" si="343"/>
        <v>12849.778</v>
      </c>
      <c r="D1790" s="72">
        <f>D1792+D1796</f>
        <v>6566.9679999999998</v>
      </c>
      <c r="E1790" s="72">
        <f t="shared" ref="E1790:I1791" si="351">E1792+E1796</f>
        <v>4712.37</v>
      </c>
      <c r="F1790" s="72">
        <f t="shared" si="351"/>
        <v>0</v>
      </c>
      <c r="G1790" s="72">
        <f t="shared" si="351"/>
        <v>0</v>
      </c>
      <c r="H1790" s="72">
        <f t="shared" si="351"/>
        <v>0</v>
      </c>
      <c r="I1790" s="72">
        <f t="shared" si="351"/>
        <v>1570.4400000000003</v>
      </c>
    </row>
    <row r="1791" spans="1:9">
      <c r="A1791" s="18"/>
      <c r="B1791" s="229" t="s">
        <v>197</v>
      </c>
      <c r="C1791" s="58">
        <f t="shared" si="343"/>
        <v>12849.778</v>
      </c>
      <c r="D1791" s="72">
        <f>D1793+D1797</f>
        <v>6566.9679999999998</v>
      </c>
      <c r="E1791" s="72">
        <f t="shared" si="351"/>
        <v>4712.37</v>
      </c>
      <c r="F1791" s="72">
        <f t="shared" si="351"/>
        <v>0</v>
      </c>
      <c r="G1791" s="72">
        <f t="shared" si="351"/>
        <v>0</v>
      </c>
      <c r="H1791" s="72">
        <f t="shared" si="351"/>
        <v>0</v>
      </c>
      <c r="I1791" s="72">
        <f t="shared" si="351"/>
        <v>1570.4400000000003</v>
      </c>
    </row>
    <row r="1792" spans="1:9">
      <c r="A1792" s="73" t="s">
        <v>232</v>
      </c>
      <c r="B1792" s="62" t="s">
        <v>196</v>
      </c>
      <c r="C1792" s="58">
        <f t="shared" si="343"/>
        <v>2367.34</v>
      </c>
      <c r="D1792" s="72">
        <f>D1794</f>
        <v>292.76</v>
      </c>
      <c r="E1792" s="72">
        <f t="shared" ref="E1792:I1793" si="352">E1794</f>
        <v>1239</v>
      </c>
      <c r="F1792" s="72">
        <f t="shared" si="352"/>
        <v>0</v>
      </c>
      <c r="G1792" s="72">
        <f t="shared" si="352"/>
        <v>0</v>
      </c>
      <c r="H1792" s="72">
        <f t="shared" si="352"/>
        <v>0</v>
      </c>
      <c r="I1792" s="72">
        <f t="shared" si="352"/>
        <v>835.58000000000015</v>
      </c>
    </row>
    <row r="1793" spans="1:9">
      <c r="A1793" s="14"/>
      <c r="B1793" s="61" t="s">
        <v>197</v>
      </c>
      <c r="C1793" s="58">
        <f t="shared" si="343"/>
        <v>2367.34</v>
      </c>
      <c r="D1793" s="72">
        <f>D1795</f>
        <v>292.76</v>
      </c>
      <c r="E1793" s="72">
        <f t="shared" si="352"/>
        <v>1239</v>
      </c>
      <c r="F1793" s="72">
        <f t="shared" si="352"/>
        <v>0</v>
      </c>
      <c r="G1793" s="72">
        <f t="shared" si="352"/>
        <v>0</v>
      </c>
      <c r="H1793" s="72">
        <f t="shared" si="352"/>
        <v>0</v>
      </c>
      <c r="I1793" s="72">
        <f t="shared" si="352"/>
        <v>835.58000000000015</v>
      </c>
    </row>
    <row r="1794" spans="1:9">
      <c r="A1794" s="21" t="s">
        <v>240</v>
      </c>
      <c r="B1794" s="62" t="s">
        <v>196</v>
      </c>
      <c r="C1794" s="58">
        <f t="shared" si="343"/>
        <v>2367.34</v>
      </c>
      <c r="D1794" s="72">
        <f t="shared" ref="D1794:I1795" si="353">D1954+D1822</f>
        <v>292.76</v>
      </c>
      <c r="E1794" s="72">
        <f t="shared" si="353"/>
        <v>1239</v>
      </c>
      <c r="F1794" s="72">
        <f t="shared" si="353"/>
        <v>0</v>
      </c>
      <c r="G1794" s="72">
        <f t="shared" si="353"/>
        <v>0</v>
      </c>
      <c r="H1794" s="72">
        <f t="shared" si="353"/>
        <v>0</v>
      </c>
      <c r="I1794" s="72">
        <f t="shared" si="353"/>
        <v>835.58000000000015</v>
      </c>
    </row>
    <row r="1795" spans="1:9">
      <c r="A1795" s="18"/>
      <c r="B1795" s="61" t="s">
        <v>197</v>
      </c>
      <c r="C1795" s="58">
        <f t="shared" si="343"/>
        <v>2367.34</v>
      </c>
      <c r="D1795" s="72">
        <f t="shared" si="353"/>
        <v>292.76</v>
      </c>
      <c r="E1795" s="72">
        <f t="shared" si="353"/>
        <v>1239</v>
      </c>
      <c r="F1795" s="72">
        <f t="shared" si="353"/>
        <v>0</v>
      </c>
      <c r="G1795" s="72">
        <f t="shared" si="353"/>
        <v>0</v>
      </c>
      <c r="H1795" s="72">
        <f t="shared" si="353"/>
        <v>0</v>
      </c>
      <c r="I1795" s="72">
        <f t="shared" si="353"/>
        <v>835.58000000000015</v>
      </c>
    </row>
    <row r="1796" spans="1:9">
      <c r="A1796" s="37" t="s">
        <v>239</v>
      </c>
      <c r="B1796" s="60" t="s">
        <v>196</v>
      </c>
      <c r="C1796" s="58">
        <f t="shared" si="343"/>
        <v>10482.438</v>
      </c>
      <c r="D1796" s="72">
        <f t="shared" ref="D1796:I1797" si="354">D1846+D1968+D1899</f>
        <v>6274.2079999999996</v>
      </c>
      <c r="E1796" s="72">
        <f t="shared" si="354"/>
        <v>3473.37</v>
      </c>
      <c r="F1796" s="72">
        <f t="shared" si="354"/>
        <v>0</v>
      </c>
      <c r="G1796" s="72">
        <f t="shared" si="354"/>
        <v>0</v>
      </c>
      <c r="H1796" s="72">
        <f t="shared" si="354"/>
        <v>0</v>
      </c>
      <c r="I1796" s="72">
        <f t="shared" si="354"/>
        <v>734.86000000000013</v>
      </c>
    </row>
    <row r="1797" spans="1:9">
      <c r="A1797" s="18"/>
      <c r="B1797" s="61" t="s">
        <v>197</v>
      </c>
      <c r="C1797" s="58">
        <f t="shared" si="343"/>
        <v>10482.438</v>
      </c>
      <c r="D1797" s="72">
        <f t="shared" si="354"/>
        <v>6274.2079999999996</v>
      </c>
      <c r="E1797" s="72">
        <f t="shared" si="354"/>
        <v>3473.37</v>
      </c>
      <c r="F1797" s="72">
        <f t="shared" si="354"/>
        <v>0</v>
      </c>
      <c r="G1797" s="72">
        <f t="shared" si="354"/>
        <v>0</v>
      </c>
      <c r="H1797" s="72">
        <f t="shared" si="354"/>
        <v>0</v>
      </c>
      <c r="I1797" s="72">
        <f t="shared" si="354"/>
        <v>734.86000000000013</v>
      </c>
    </row>
    <row r="1798" spans="1:9">
      <c r="A1798" s="603" t="s">
        <v>262</v>
      </c>
      <c r="B1798" s="604"/>
      <c r="C1798" s="604"/>
      <c r="D1798" s="604"/>
      <c r="E1798" s="604"/>
      <c r="F1798" s="604"/>
      <c r="G1798" s="604"/>
      <c r="H1798" s="604"/>
      <c r="I1798" s="605"/>
    </row>
    <row r="1799" spans="1:9">
      <c r="A1799" s="64" t="s">
        <v>199</v>
      </c>
      <c r="B1799" s="60" t="s">
        <v>196</v>
      </c>
      <c r="C1799" s="58">
        <f t="shared" ref="C1799:C1812" si="355">D1799+E1799+F1799+G1799+H1799+I1799</f>
        <v>511891.00199999998</v>
      </c>
      <c r="D1799" s="72">
        <f t="shared" ref="D1799:I1804" si="356">D1801</f>
        <v>511881.42799999996</v>
      </c>
      <c r="E1799" s="72">
        <f t="shared" si="356"/>
        <v>0</v>
      </c>
      <c r="F1799" s="72">
        <f t="shared" si="356"/>
        <v>0</v>
      </c>
      <c r="G1799" s="72">
        <f t="shared" si="356"/>
        <v>0</v>
      </c>
      <c r="H1799" s="72">
        <f t="shared" si="356"/>
        <v>0</v>
      </c>
      <c r="I1799" s="72">
        <f t="shared" si="356"/>
        <v>9.5739999999999945</v>
      </c>
    </row>
    <row r="1800" spans="1:9">
      <c r="A1800" s="69" t="s">
        <v>224</v>
      </c>
      <c r="B1800" s="61" t="s">
        <v>197</v>
      </c>
      <c r="C1800" s="58">
        <f t="shared" si="355"/>
        <v>511891.00199999998</v>
      </c>
      <c r="D1800" s="72">
        <f t="shared" si="356"/>
        <v>511881.42799999996</v>
      </c>
      <c r="E1800" s="72">
        <f t="shared" si="356"/>
        <v>0</v>
      </c>
      <c r="F1800" s="72">
        <f t="shared" si="356"/>
        <v>0</v>
      </c>
      <c r="G1800" s="72">
        <f t="shared" si="356"/>
        <v>0</v>
      </c>
      <c r="H1800" s="72">
        <f t="shared" si="356"/>
        <v>0</v>
      </c>
      <c r="I1800" s="72">
        <f t="shared" si="356"/>
        <v>9.5739999999999945</v>
      </c>
    </row>
    <row r="1801" spans="1:9">
      <c r="A1801" s="81" t="s">
        <v>212</v>
      </c>
      <c r="B1801" s="62" t="s">
        <v>196</v>
      </c>
      <c r="C1801" s="58">
        <f t="shared" si="355"/>
        <v>511891.00199999998</v>
      </c>
      <c r="D1801" s="72">
        <f t="shared" si="356"/>
        <v>511881.42799999996</v>
      </c>
      <c r="E1801" s="72">
        <f t="shared" si="356"/>
        <v>0</v>
      </c>
      <c r="F1801" s="72">
        <f t="shared" si="356"/>
        <v>0</v>
      </c>
      <c r="G1801" s="72">
        <f t="shared" si="356"/>
        <v>0</v>
      </c>
      <c r="H1801" s="72">
        <f t="shared" si="356"/>
        <v>0</v>
      </c>
      <c r="I1801" s="72">
        <f t="shared" si="356"/>
        <v>9.5739999999999945</v>
      </c>
    </row>
    <row r="1802" spans="1:9">
      <c r="A1802" s="69" t="s">
        <v>203</v>
      </c>
      <c r="B1802" s="61" t="s">
        <v>197</v>
      </c>
      <c r="C1802" s="58">
        <f t="shared" si="355"/>
        <v>511891.00199999998</v>
      </c>
      <c r="D1802" s="72">
        <f t="shared" si="356"/>
        <v>511881.42799999996</v>
      </c>
      <c r="E1802" s="72">
        <f t="shared" si="356"/>
        <v>0</v>
      </c>
      <c r="F1802" s="72">
        <f t="shared" si="356"/>
        <v>0</v>
      </c>
      <c r="G1802" s="72">
        <f t="shared" si="356"/>
        <v>0</v>
      </c>
      <c r="H1802" s="72">
        <f t="shared" si="356"/>
        <v>0</v>
      </c>
      <c r="I1802" s="72">
        <f t="shared" si="356"/>
        <v>9.5739999999999945</v>
      </c>
    </row>
    <row r="1803" spans="1:9">
      <c r="A1803" s="21" t="s">
        <v>259</v>
      </c>
      <c r="B1803" s="8" t="s">
        <v>196</v>
      </c>
      <c r="C1803" s="58">
        <f t="shared" si="355"/>
        <v>511891.00199999998</v>
      </c>
      <c r="D1803" s="72">
        <f>D1805</f>
        <v>511881.42799999996</v>
      </c>
      <c r="E1803" s="72">
        <f t="shared" si="356"/>
        <v>0</v>
      </c>
      <c r="F1803" s="72">
        <f t="shared" si="356"/>
        <v>0</v>
      </c>
      <c r="G1803" s="72">
        <f t="shared" si="356"/>
        <v>0</v>
      </c>
      <c r="H1803" s="72">
        <f t="shared" si="356"/>
        <v>0</v>
      </c>
      <c r="I1803" s="72">
        <f t="shared" si="356"/>
        <v>9.5739999999999945</v>
      </c>
    </row>
    <row r="1804" spans="1:9">
      <c r="A1804" s="18"/>
      <c r="B1804" s="229" t="s">
        <v>197</v>
      </c>
      <c r="C1804" s="58">
        <f t="shared" si="355"/>
        <v>511891.00199999998</v>
      </c>
      <c r="D1804" s="72">
        <f>D1806</f>
        <v>511881.42799999996</v>
      </c>
      <c r="E1804" s="72">
        <f t="shared" si="356"/>
        <v>0</v>
      </c>
      <c r="F1804" s="72">
        <f t="shared" si="356"/>
        <v>0</v>
      </c>
      <c r="G1804" s="72">
        <f t="shared" si="356"/>
        <v>0</v>
      </c>
      <c r="H1804" s="72">
        <f t="shared" si="356"/>
        <v>0</v>
      </c>
      <c r="I1804" s="72">
        <f t="shared" si="356"/>
        <v>9.5739999999999945</v>
      </c>
    </row>
    <row r="1805" spans="1:9" s="117" customFormat="1">
      <c r="A1805" s="53" t="s">
        <v>239</v>
      </c>
      <c r="B1805" s="177" t="s">
        <v>196</v>
      </c>
      <c r="C1805" s="166">
        <f t="shared" si="355"/>
        <v>511891.00199999998</v>
      </c>
      <c r="D1805" s="166">
        <f t="shared" ref="D1805:I1806" si="357">D1807+D1809+D1811</f>
        <v>511881.42799999996</v>
      </c>
      <c r="E1805" s="166">
        <f t="shared" si="357"/>
        <v>0</v>
      </c>
      <c r="F1805" s="166">
        <f t="shared" si="357"/>
        <v>0</v>
      </c>
      <c r="G1805" s="166">
        <f t="shared" si="357"/>
        <v>0</v>
      </c>
      <c r="H1805" s="166">
        <f t="shared" si="357"/>
        <v>0</v>
      </c>
      <c r="I1805" s="166">
        <f t="shared" si="357"/>
        <v>9.5739999999999945</v>
      </c>
    </row>
    <row r="1806" spans="1:9" s="117" customFormat="1">
      <c r="A1806" s="174"/>
      <c r="B1806" s="178" t="s">
        <v>197</v>
      </c>
      <c r="C1806" s="166">
        <f>D1806+E1806+F1806+G1806+H1806+I1806</f>
        <v>511891.00199999998</v>
      </c>
      <c r="D1806" s="166">
        <f t="shared" si="357"/>
        <v>511881.42799999996</v>
      </c>
      <c r="E1806" s="166">
        <f t="shared" si="357"/>
        <v>0</v>
      </c>
      <c r="F1806" s="166">
        <f t="shared" si="357"/>
        <v>0</v>
      </c>
      <c r="G1806" s="166">
        <f t="shared" si="357"/>
        <v>0</v>
      </c>
      <c r="H1806" s="166">
        <f t="shared" si="357"/>
        <v>0</v>
      </c>
      <c r="I1806" s="166">
        <f t="shared" si="357"/>
        <v>9.5739999999999945</v>
      </c>
    </row>
    <row r="1807" spans="1:9" s="414" customFormat="1" ht="25.5">
      <c r="A1807" s="411" t="s">
        <v>305</v>
      </c>
      <c r="B1807" s="412" t="s">
        <v>196</v>
      </c>
      <c r="C1807" s="413">
        <f t="shared" si="355"/>
        <v>511735</v>
      </c>
      <c r="D1807" s="339">
        <v>511735</v>
      </c>
      <c r="E1807" s="413">
        <v>0</v>
      </c>
      <c r="F1807" s="413">
        <v>0</v>
      </c>
      <c r="G1807" s="413">
        <v>0</v>
      </c>
      <c r="H1807" s="413">
        <v>0</v>
      </c>
      <c r="I1807" s="413">
        <f>I1808</f>
        <v>0</v>
      </c>
    </row>
    <row r="1808" spans="1:9" s="128" customFormat="1">
      <c r="A1808" s="149"/>
      <c r="B1808" s="150" t="s">
        <v>197</v>
      </c>
      <c r="C1808" s="99">
        <f t="shared" si="355"/>
        <v>511735</v>
      </c>
      <c r="D1808" s="339">
        <v>511735</v>
      </c>
      <c r="E1808" s="339">
        <v>0</v>
      </c>
      <c r="F1808" s="99">
        <v>0</v>
      </c>
      <c r="G1808" s="99">
        <v>0</v>
      </c>
      <c r="H1808" s="99">
        <v>0</v>
      </c>
      <c r="I1808" s="99">
        <v>0</v>
      </c>
    </row>
    <row r="1809" spans="1:10" s="418" customFormat="1" ht="25.5">
      <c r="A1809" s="415" t="s">
        <v>373</v>
      </c>
      <c r="B1809" s="416" t="s">
        <v>196</v>
      </c>
      <c r="C1809" s="417">
        <f t="shared" si="355"/>
        <v>128</v>
      </c>
      <c r="D1809" s="417">
        <v>119.236</v>
      </c>
      <c r="E1809" s="417">
        <v>0</v>
      </c>
      <c r="F1809" s="417">
        <v>0</v>
      </c>
      <c r="G1809" s="417">
        <v>0</v>
      </c>
      <c r="H1809" s="417">
        <v>0</v>
      </c>
      <c r="I1809" s="417">
        <f>128-119.236</f>
        <v>8.7639999999999958</v>
      </c>
      <c r="J1809" s="418" t="s">
        <v>513</v>
      </c>
    </row>
    <row r="1810" spans="1:10" s="89" customFormat="1">
      <c r="A1810" s="80"/>
      <c r="B1810" s="60" t="s">
        <v>197</v>
      </c>
      <c r="C1810" s="58">
        <f t="shared" si="355"/>
        <v>128</v>
      </c>
      <c r="D1810" s="358">
        <v>119.236</v>
      </c>
      <c r="E1810" s="72">
        <v>0</v>
      </c>
      <c r="F1810" s="72">
        <v>0</v>
      </c>
      <c r="G1810" s="72">
        <v>0</v>
      </c>
      <c r="H1810" s="72">
        <v>0</v>
      </c>
      <c r="I1810" s="358">
        <f>128-119.236</f>
        <v>8.7639999999999958</v>
      </c>
    </row>
    <row r="1811" spans="1:10" s="418" customFormat="1" ht="38.25">
      <c r="A1811" s="415" t="s">
        <v>14</v>
      </c>
      <c r="B1811" s="416" t="s">
        <v>196</v>
      </c>
      <c r="C1811" s="417">
        <f t="shared" si="355"/>
        <v>28.001999999999999</v>
      </c>
      <c r="D1811" s="417">
        <v>27.192</v>
      </c>
      <c r="E1811" s="417">
        <v>0</v>
      </c>
      <c r="F1811" s="417">
        <v>0</v>
      </c>
      <c r="G1811" s="417">
        <v>0</v>
      </c>
      <c r="H1811" s="417">
        <v>0</v>
      </c>
      <c r="I1811" s="417">
        <f>28-27.19</f>
        <v>0.80999999999999872</v>
      </c>
      <c r="J1811" s="418" t="s">
        <v>513</v>
      </c>
    </row>
    <row r="1812" spans="1:10" s="252" customFormat="1">
      <c r="A1812" s="80"/>
      <c r="B1812" s="60" t="s">
        <v>197</v>
      </c>
      <c r="C1812" s="72">
        <f t="shared" si="355"/>
        <v>28.001999999999999</v>
      </c>
      <c r="D1812" s="358">
        <v>27.192</v>
      </c>
      <c r="E1812" s="72">
        <v>0</v>
      </c>
      <c r="F1812" s="72">
        <v>0</v>
      </c>
      <c r="G1812" s="72">
        <v>0</v>
      </c>
      <c r="H1812" s="72">
        <v>0</v>
      </c>
      <c r="I1812" s="358">
        <f>28-27.19</f>
        <v>0.80999999999999872</v>
      </c>
    </row>
    <row r="1813" spans="1:10">
      <c r="A1813" s="606" t="s">
        <v>242</v>
      </c>
      <c r="B1813" s="607"/>
      <c r="C1813" s="604"/>
      <c r="D1813" s="604"/>
      <c r="E1813" s="604"/>
      <c r="F1813" s="604"/>
      <c r="G1813" s="604"/>
      <c r="H1813" s="604"/>
      <c r="I1813" s="605"/>
    </row>
    <row r="1814" spans="1:10">
      <c r="A1814" s="65" t="s">
        <v>199</v>
      </c>
      <c r="B1814" s="60" t="s">
        <v>196</v>
      </c>
      <c r="C1814" s="58">
        <f t="shared" ref="C1814:C1882" si="358">D1814+E1814+F1814+G1814+H1814+I1814</f>
        <v>11227.078</v>
      </c>
      <c r="D1814" s="72">
        <f t="shared" ref="D1814:I1817" si="359">D1816</f>
        <v>5309.268</v>
      </c>
      <c r="E1814" s="72">
        <f t="shared" si="359"/>
        <v>4347.37</v>
      </c>
      <c r="F1814" s="72">
        <f t="shared" si="359"/>
        <v>0</v>
      </c>
      <c r="G1814" s="72">
        <f t="shared" si="359"/>
        <v>0</v>
      </c>
      <c r="H1814" s="72">
        <f t="shared" si="359"/>
        <v>0</v>
      </c>
      <c r="I1814" s="72">
        <f t="shared" si="359"/>
        <v>1570.4400000000003</v>
      </c>
    </row>
    <row r="1815" spans="1:10">
      <c r="A1815" s="69" t="s">
        <v>224</v>
      </c>
      <c r="B1815" s="61" t="s">
        <v>197</v>
      </c>
      <c r="C1815" s="58">
        <f t="shared" si="358"/>
        <v>11227.078</v>
      </c>
      <c r="D1815" s="72">
        <f t="shared" si="359"/>
        <v>5309.268</v>
      </c>
      <c r="E1815" s="72">
        <f t="shared" si="359"/>
        <v>4347.37</v>
      </c>
      <c r="F1815" s="72">
        <f t="shared" si="359"/>
        <v>0</v>
      </c>
      <c r="G1815" s="72">
        <f t="shared" si="359"/>
        <v>0</v>
      </c>
      <c r="H1815" s="72">
        <f t="shared" si="359"/>
        <v>0</v>
      </c>
      <c r="I1815" s="72">
        <f t="shared" si="359"/>
        <v>1570.4400000000003</v>
      </c>
    </row>
    <row r="1816" spans="1:10">
      <c r="A1816" s="53" t="s">
        <v>211</v>
      </c>
      <c r="B1816" s="62" t="s">
        <v>196</v>
      </c>
      <c r="C1816" s="58">
        <f t="shared" si="358"/>
        <v>11227.078</v>
      </c>
      <c r="D1816" s="72">
        <f>D1818</f>
        <v>5309.268</v>
      </c>
      <c r="E1816" s="72">
        <f t="shared" si="359"/>
        <v>4347.37</v>
      </c>
      <c r="F1816" s="72">
        <f t="shared" si="359"/>
        <v>0</v>
      </c>
      <c r="G1816" s="72">
        <f t="shared" si="359"/>
        <v>0</v>
      </c>
      <c r="H1816" s="72">
        <f t="shared" si="359"/>
        <v>0</v>
      </c>
      <c r="I1816" s="72">
        <f t="shared" si="359"/>
        <v>1570.4400000000003</v>
      </c>
    </row>
    <row r="1817" spans="1:10">
      <c r="A1817" s="14" t="s">
        <v>227</v>
      </c>
      <c r="B1817" s="61" t="s">
        <v>197</v>
      </c>
      <c r="C1817" s="58">
        <f t="shared" si="358"/>
        <v>11227.078</v>
      </c>
      <c r="D1817" s="72">
        <f>D1819</f>
        <v>5309.268</v>
      </c>
      <c r="E1817" s="72">
        <f t="shared" si="359"/>
        <v>4347.37</v>
      </c>
      <c r="F1817" s="72">
        <f t="shared" si="359"/>
        <v>0</v>
      </c>
      <c r="G1817" s="72">
        <f t="shared" si="359"/>
        <v>0</v>
      </c>
      <c r="H1817" s="72">
        <f t="shared" si="359"/>
        <v>0</v>
      </c>
      <c r="I1817" s="72">
        <f t="shared" si="359"/>
        <v>1570.4400000000003</v>
      </c>
    </row>
    <row r="1818" spans="1:10">
      <c r="A1818" s="21" t="s">
        <v>259</v>
      </c>
      <c r="B1818" s="8" t="s">
        <v>196</v>
      </c>
      <c r="C1818" s="58">
        <f t="shared" si="358"/>
        <v>11227.078</v>
      </c>
      <c r="D1818" s="72">
        <f t="shared" ref="D1818:I1819" si="360">D1820+D1846</f>
        <v>5309.268</v>
      </c>
      <c r="E1818" s="72">
        <f t="shared" si="360"/>
        <v>4347.37</v>
      </c>
      <c r="F1818" s="72">
        <f t="shared" si="360"/>
        <v>0</v>
      </c>
      <c r="G1818" s="72">
        <f t="shared" si="360"/>
        <v>0</v>
      </c>
      <c r="H1818" s="72">
        <f t="shared" si="360"/>
        <v>0</v>
      </c>
      <c r="I1818" s="72">
        <f t="shared" si="360"/>
        <v>1570.4400000000003</v>
      </c>
    </row>
    <row r="1819" spans="1:10">
      <c r="A1819" s="18"/>
      <c r="B1819" s="229" t="s">
        <v>197</v>
      </c>
      <c r="C1819" s="58">
        <f t="shared" si="358"/>
        <v>11227.078</v>
      </c>
      <c r="D1819" s="72">
        <f t="shared" si="360"/>
        <v>5309.268</v>
      </c>
      <c r="E1819" s="72">
        <f t="shared" si="360"/>
        <v>4347.37</v>
      </c>
      <c r="F1819" s="72">
        <f t="shared" si="360"/>
        <v>0</v>
      </c>
      <c r="G1819" s="72">
        <f t="shared" si="360"/>
        <v>0</v>
      </c>
      <c r="H1819" s="72">
        <f t="shared" si="360"/>
        <v>0</v>
      </c>
      <c r="I1819" s="72">
        <f t="shared" si="360"/>
        <v>1570.4400000000003</v>
      </c>
    </row>
    <row r="1820" spans="1:10">
      <c r="A1820" s="21" t="s">
        <v>238</v>
      </c>
      <c r="B1820" s="8" t="s">
        <v>196</v>
      </c>
      <c r="C1820" s="58">
        <f t="shared" si="358"/>
        <v>2265.34</v>
      </c>
      <c r="D1820" s="72">
        <f t="shared" ref="D1820:I1821" si="361">D1822</f>
        <v>245.76000000000002</v>
      </c>
      <c r="E1820" s="72">
        <f t="shared" si="361"/>
        <v>1184</v>
      </c>
      <c r="F1820" s="72">
        <f t="shared" si="361"/>
        <v>0</v>
      </c>
      <c r="G1820" s="72">
        <f t="shared" si="361"/>
        <v>0</v>
      </c>
      <c r="H1820" s="72">
        <f t="shared" si="361"/>
        <v>0</v>
      </c>
      <c r="I1820" s="72">
        <f t="shared" si="361"/>
        <v>835.58000000000015</v>
      </c>
    </row>
    <row r="1821" spans="1:10">
      <c r="A1821" s="18"/>
      <c r="B1821" s="229" t="s">
        <v>197</v>
      </c>
      <c r="C1821" s="58">
        <f t="shared" si="358"/>
        <v>2265.34</v>
      </c>
      <c r="D1821" s="72">
        <f t="shared" si="361"/>
        <v>245.76000000000002</v>
      </c>
      <c r="E1821" s="72">
        <f t="shared" si="361"/>
        <v>1184</v>
      </c>
      <c r="F1821" s="72">
        <f t="shared" si="361"/>
        <v>0</v>
      </c>
      <c r="G1821" s="72">
        <f t="shared" si="361"/>
        <v>0</v>
      </c>
      <c r="H1821" s="72">
        <f t="shared" si="361"/>
        <v>0</v>
      </c>
      <c r="I1821" s="72">
        <f t="shared" si="361"/>
        <v>835.58000000000015</v>
      </c>
    </row>
    <row r="1822" spans="1:10" s="117" customFormat="1">
      <c r="A1822" s="172" t="s">
        <v>240</v>
      </c>
      <c r="B1822" s="173" t="s">
        <v>196</v>
      </c>
      <c r="C1822" s="166">
        <f t="shared" si="358"/>
        <v>2265.34</v>
      </c>
      <c r="D1822" s="166">
        <f t="shared" ref="D1822:I1823" si="362">D1824+D1832+D1838+D1842</f>
        <v>245.76000000000002</v>
      </c>
      <c r="E1822" s="166">
        <f t="shared" si="362"/>
        <v>1184</v>
      </c>
      <c r="F1822" s="166">
        <f t="shared" si="362"/>
        <v>0</v>
      </c>
      <c r="G1822" s="166">
        <f t="shared" si="362"/>
        <v>0</v>
      </c>
      <c r="H1822" s="166">
        <f t="shared" si="362"/>
        <v>0</v>
      </c>
      <c r="I1822" s="166">
        <f t="shared" si="362"/>
        <v>835.58000000000015</v>
      </c>
    </row>
    <row r="1823" spans="1:10" s="117" customFormat="1">
      <c r="A1823" s="174"/>
      <c r="B1823" s="168" t="s">
        <v>197</v>
      </c>
      <c r="C1823" s="166">
        <f t="shared" si="358"/>
        <v>2265.34</v>
      </c>
      <c r="D1823" s="166">
        <f t="shared" si="362"/>
        <v>245.76000000000002</v>
      </c>
      <c r="E1823" s="166">
        <f t="shared" si="362"/>
        <v>1184</v>
      </c>
      <c r="F1823" s="166">
        <f t="shared" si="362"/>
        <v>0</v>
      </c>
      <c r="G1823" s="166">
        <f t="shared" si="362"/>
        <v>0</v>
      </c>
      <c r="H1823" s="166">
        <f t="shared" si="362"/>
        <v>0</v>
      </c>
      <c r="I1823" s="166">
        <f t="shared" si="362"/>
        <v>835.58000000000015</v>
      </c>
    </row>
    <row r="1824" spans="1:10" s="162" customFormat="1">
      <c r="A1824" s="192" t="s">
        <v>276</v>
      </c>
      <c r="B1824" s="175" t="s">
        <v>196</v>
      </c>
      <c r="C1824" s="161">
        <f t="shared" si="358"/>
        <v>326.48</v>
      </c>
      <c r="D1824" s="161">
        <f t="shared" ref="D1824:I1825" si="363">D1826+D1828+D1830</f>
        <v>229.36</v>
      </c>
      <c r="E1824" s="161">
        <f t="shared" si="363"/>
        <v>0</v>
      </c>
      <c r="F1824" s="161">
        <f t="shared" si="363"/>
        <v>0</v>
      </c>
      <c r="G1824" s="161">
        <f t="shared" si="363"/>
        <v>0</v>
      </c>
      <c r="H1824" s="161">
        <f t="shared" si="363"/>
        <v>0</v>
      </c>
      <c r="I1824" s="161">
        <f t="shared" si="363"/>
        <v>97.12</v>
      </c>
    </row>
    <row r="1825" spans="1:11" s="162" customFormat="1">
      <c r="A1825" s="194"/>
      <c r="B1825" s="176" t="s">
        <v>197</v>
      </c>
      <c r="C1825" s="161">
        <f>D1825+E1825+F1825+G1825+H1825+I1825</f>
        <v>326.48</v>
      </c>
      <c r="D1825" s="161">
        <f t="shared" si="363"/>
        <v>229.36</v>
      </c>
      <c r="E1825" s="161">
        <f t="shared" si="363"/>
        <v>0</v>
      </c>
      <c r="F1825" s="161">
        <f t="shared" si="363"/>
        <v>0</v>
      </c>
      <c r="G1825" s="161">
        <f t="shared" si="363"/>
        <v>0</v>
      </c>
      <c r="H1825" s="161">
        <f t="shared" si="363"/>
        <v>0</v>
      </c>
      <c r="I1825" s="161">
        <f t="shared" si="363"/>
        <v>97.12</v>
      </c>
    </row>
    <row r="1826" spans="1:11" s="126" customFormat="1" ht="25.5">
      <c r="A1826" s="139" t="s">
        <v>545</v>
      </c>
      <c r="B1826" s="148" t="s">
        <v>196</v>
      </c>
      <c r="C1826" s="104">
        <f t="shared" si="358"/>
        <v>118.48</v>
      </c>
      <c r="D1826" s="99">
        <f>D1827</f>
        <v>118.48</v>
      </c>
      <c r="E1826" s="99">
        <f>E1827</f>
        <v>0</v>
      </c>
      <c r="F1826" s="99">
        <v>0</v>
      </c>
      <c r="G1826" s="99">
        <v>0</v>
      </c>
      <c r="H1826" s="99">
        <v>0</v>
      </c>
      <c r="I1826" s="99">
        <v>0</v>
      </c>
    </row>
    <row r="1827" spans="1:11" s="126" customFormat="1">
      <c r="A1827" s="149"/>
      <c r="B1827" s="152" t="s">
        <v>197</v>
      </c>
      <c r="C1827" s="104">
        <f t="shared" si="358"/>
        <v>118.48</v>
      </c>
      <c r="D1827" s="99">
        <v>118.48</v>
      </c>
      <c r="E1827" s="99">
        <v>0</v>
      </c>
      <c r="F1827" s="99">
        <v>0</v>
      </c>
      <c r="G1827" s="99">
        <v>0</v>
      </c>
      <c r="H1827" s="99">
        <v>0</v>
      </c>
      <c r="I1827" s="99">
        <v>0</v>
      </c>
    </row>
    <row r="1828" spans="1:11" s="126" customFormat="1">
      <c r="A1828" s="139" t="s">
        <v>336</v>
      </c>
      <c r="B1828" s="148" t="s">
        <v>196</v>
      </c>
      <c r="C1828" s="104">
        <f t="shared" si="358"/>
        <v>126</v>
      </c>
      <c r="D1828" s="99">
        <v>81.63</v>
      </c>
      <c r="E1828" s="99">
        <f>E1829</f>
        <v>0</v>
      </c>
      <c r="F1828" s="99">
        <v>0</v>
      </c>
      <c r="G1828" s="99">
        <v>0</v>
      </c>
      <c r="H1828" s="99">
        <v>0</v>
      </c>
      <c r="I1828" s="99">
        <f>I1829</f>
        <v>44.37</v>
      </c>
    </row>
    <row r="1829" spans="1:11" s="126" customFormat="1">
      <c r="A1829" s="149"/>
      <c r="B1829" s="152" t="s">
        <v>197</v>
      </c>
      <c r="C1829" s="104">
        <f t="shared" si="358"/>
        <v>126</v>
      </c>
      <c r="D1829" s="99">
        <v>81.63</v>
      </c>
      <c r="E1829" s="99">
        <v>0</v>
      </c>
      <c r="F1829" s="99">
        <v>0</v>
      </c>
      <c r="G1829" s="99">
        <v>0</v>
      </c>
      <c r="H1829" s="99">
        <v>0</v>
      </c>
      <c r="I1829" s="99">
        <v>44.37</v>
      </c>
    </row>
    <row r="1830" spans="1:11" s="126" customFormat="1">
      <c r="A1830" s="139" t="s">
        <v>337</v>
      </c>
      <c r="B1830" s="148" t="s">
        <v>196</v>
      </c>
      <c r="C1830" s="104">
        <f t="shared" si="358"/>
        <v>82</v>
      </c>
      <c r="D1830" s="99">
        <f>D1831</f>
        <v>29.25</v>
      </c>
      <c r="E1830" s="99">
        <v>0</v>
      </c>
      <c r="F1830" s="99">
        <v>0</v>
      </c>
      <c r="G1830" s="99">
        <v>0</v>
      </c>
      <c r="H1830" s="99">
        <v>0</v>
      </c>
      <c r="I1830" s="99">
        <f>I1831</f>
        <v>52.75</v>
      </c>
    </row>
    <row r="1831" spans="1:11" s="126" customFormat="1">
      <c r="A1831" s="149"/>
      <c r="B1831" s="152" t="s">
        <v>197</v>
      </c>
      <c r="C1831" s="104">
        <f t="shared" si="358"/>
        <v>82</v>
      </c>
      <c r="D1831" s="99">
        <v>29.25</v>
      </c>
      <c r="E1831" s="99">
        <v>0</v>
      </c>
      <c r="F1831" s="99">
        <v>0</v>
      </c>
      <c r="G1831" s="99">
        <v>0</v>
      </c>
      <c r="H1831" s="99">
        <v>0</v>
      </c>
      <c r="I1831" s="99">
        <v>52.75</v>
      </c>
    </row>
    <row r="1832" spans="1:11" s="162" customFormat="1">
      <c r="A1832" s="192" t="s">
        <v>342</v>
      </c>
      <c r="B1832" s="175" t="s">
        <v>196</v>
      </c>
      <c r="C1832" s="161">
        <f t="shared" si="358"/>
        <v>350</v>
      </c>
      <c r="D1832" s="161">
        <f t="shared" ref="D1832:I1833" si="364">D1834+D1836</f>
        <v>16.399999999999999</v>
      </c>
      <c r="E1832" s="161">
        <f t="shared" si="364"/>
        <v>330</v>
      </c>
      <c r="F1832" s="161">
        <f t="shared" si="364"/>
        <v>0</v>
      </c>
      <c r="G1832" s="161">
        <f t="shared" si="364"/>
        <v>0</v>
      </c>
      <c r="H1832" s="161">
        <f t="shared" si="364"/>
        <v>0</v>
      </c>
      <c r="I1832" s="161">
        <f t="shared" si="364"/>
        <v>3.6000000000000014</v>
      </c>
    </row>
    <row r="1833" spans="1:11" s="162" customFormat="1">
      <c r="A1833" s="194"/>
      <c r="B1833" s="176" t="s">
        <v>197</v>
      </c>
      <c r="C1833" s="161">
        <f t="shared" si="358"/>
        <v>350</v>
      </c>
      <c r="D1833" s="161">
        <f t="shared" si="364"/>
        <v>16.399999999999999</v>
      </c>
      <c r="E1833" s="161">
        <f t="shared" si="364"/>
        <v>330</v>
      </c>
      <c r="F1833" s="161">
        <f t="shared" si="364"/>
        <v>0</v>
      </c>
      <c r="G1833" s="161">
        <f t="shared" si="364"/>
        <v>0</v>
      </c>
      <c r="H1833" s="161">
        <f t="shared" si="364"/>
        <v>0</v>
      </c>
      <c r="I1833" s="161">
        <f t="shared" si="364"/>
        <v>3.6000000000000014</v>
      </c>
    </row>
    <row r="1834" spans="1:11" s="340" customFormat="1" ht="25.5">
      <c r="A1834" s="375" t="s">
        <v>89</v>
      </c>
      <c r="B1834" s="338" t="s">
        <v>196</v>
      </c>
      <c r="C1834" s="339">
        <f t="shared" si="358"/>
        <v>20</v>
      </c>
      <c r="D1834" s="339">
        <v>16.399999999999999</v>
      </c>
      <c r="E1834" s="358">
        <v>0</v>
      </c>
      <c r="F1834" s="339">
        <v>0</v>
      </c>
      <c r="G1834" s="339">
        <v>0</v>
      </c>
      <c r="H1834" s="339">
        <v>0</v>
      </c>
      <c r="I1834" s="339">
        <f>20-16.4</f>
        <v>3.6000000000000014</v>
      </c>
      <c r="J1834" s="340" t="s">
        <v>524</v>
      </c>
      <c r="K1834" s="340">
        <v>2018</v>
      </c>
    </row>
    <row r="1835" spans="1:11" s="128" customFormat="1">
      <c r="A1835" s="80"/>
      <c r="B1835" s="152" t="s">
        <v>197</v>
      </c>
      <c r="C1835" s="99">
        <f>D1835+E1835+F1835+G1835+H1835+I1835</f>
        <v>20</v>
      </c>
      <c r="D1835" s="99">
        <v>16.399999999999999</v>
      </c>
      <c r="E1835" s="72">
        <v>0</v>
      </c>
      <c r="F1835" s="99">
        <v>0</v>
      </c>
      <c r="G1835" s="99">
        <v>0</v>
      </c>
      <c r="H1835" s="99">
        <v>0</v>
      </c>
      <c r="I1835" s="99">
        <f>20-16.4</f>
        <v>3.6000000000000014</v>
      </c>
    </row>
    <row r="1836" spans="1:11" s="128" customFormat="1">
      <c r="A1836" s="102" t="s">
        <v>716</v>
      </c>
      <c r="B1836" s="46" t="s">
        <v>196</v>
      </c>
      <c r="C1836" s="99">
        <f>D1836+E1836+F1836+G1836+H1836+I1836</f>
        <v>330</v>
      </c>
      <c r="D1836" s="99">
        <v>0</v>
      </c>
      <c r="E1836" s="99">
        <v>330</v>
      </c>
      <c r="F1836" s="99">
        <v>0</v>
      </c>
      <c r="G1836" s="99">
        <v>0</v>
      </c>
      <c r="H1836" s="99">
        <v>0</v>
      </c>
      <c r="I1836" s="99">
        <v>0</v>
      </c>
    </row>
    <row r="1837" spans="1:11" s="128" customFormat="1">
      <c r="A1837" s="24"/>
      <c r="B1837" s="45" t="s">
        <v>197</v>
      </c>
      <c r="C1837" s="99">
        <f>D1837+E1837+F1837+G1837+H1837+I1837</f>
        <v>330</v>
      </c>
      <c r="D1837" s="99">
        <v>0</v>
      </c>
      <c r="E1837" s="99">
        <v>330</v>
      </c>
      <c r="F1837" s="99">
        <v>0</v>
      </c>
      <c r="G1837" s="99">
        <v>0</v>
      </c>
      <c r="H1837" s="99">
        <v>0</v>
      </c>
      <c r="I1837" s="99">
        <v>0</v>
      </c>
    </row>
    <row r="1838" spans="1:11" s="210" customFormat="1">
      <c r="A1838" s="119" t="s">
        <v>21</v>
      </c>
      <c r="B1838" s="204" t="s">
        <v>196</v>
      </c>
      <c r="C1838" s="166">
        <f t="shared" si="358"/>
        <v>734.86000000000013</v>
      </c>
      <c r="D1838" s="166">
        <f>D1839</f>
        <v>0</v>
      </c>
      <c r="E1838" s="166">
        <f>E1839</f>
        <v>0</v>
      </c>
      <c r="F1838" s="166">
        <f t="shared" ref="F1838:I1839" si="365">F1840+F1846</f>
        <v>0</v>
      </c>
      <c r="G1838" s="166">
        <f t="shared" si="365"/>
        <v>0</v>
      </c>
      <c r="H1838" s="166">
        <f t="shared" si="365"/>
        <v>0</v>
      </c>
      <c r="I1838" s="166">
        <f t="shared" si="365"/>
        <v>734.86000000000013</v>
      </c>
    </row>
    <row r="1839" spans="1:11" s="210" customFormat="1">
      <c r="A1839" s="231"/>
      <c r="B1839" s="178" t="s">
        <v>197</v>
      </c>
      <c r="C1839" s="166">
        <f t="shared" si="358"/>
        <v>734.86000000000013</v>
      </c>
      <c r="D1839" s="166">
        <v>0</v>
      </c>
      <c r="E1839" s="166">
        <f>E1841</f>
        <v>0</v>
      </c>
      <c r="F1839" s="166">
        <f t="shared" si="365"/>
        <v>0</v>
      </c>
      <c r="G1839" s="166">
        <f t="shared" si="365"/>
        <v>0</v>
      </c>
      <c r="H1839" s="166">
        <f t="shared" si="365"/>
        <v>0</v>
      </c>
      <c r="I1839" s="166">
        <f t="shared" si="365"/>
        <v>734.86000000000013</v>
      </c>
    </row>
    <row r="1840" spans="1:11" s="363" customFormat="1">
      <c r="A1840" s="431" t="s">
        <v>141</v>
      </c>
      <c r="B1840" s="432" t="s">
        <v>196</v>
      </c>
      <c r="C1840" s="356">
        <f t="shared" ref="C1840:C1845" si="366">D1840+E1840+F1840+G1840+H1840+I1840</f>
        <v>450</v>
      </c>
      <c r="D1840" s="358">
        <v>450</v>
      </c>
      <c r="E1840" s="356">
        <v>0</v>
      </c>
      <c r="F1840" s="356">
        <v>0</v>
      </c>
      <c r="G1840" s="356">
        <v>0</v>
      </c>
      <c r="H1840" s="356">
        <v>0</v>
      </c>
      <c r="I1840" s="356">
        <v>0</v>
      </c>
    </row>
    <row r="1841" spans="1:10" s="89" customFormat="1">
      <c r="A1841" s="80"/>
      <c r="B1841" s="61" t="s">
        <v>197</v>
      </c>
      <c r="C1841" s="58">
        <f t="shared" si="366"/>
        <v>450</v>
      </c>
      <c r="D1841" s="72">
        <v>450</v>
      </c>
      <c r="E1841" s="87">
        <v>0</v>
      </c>
      <c r="F1841" s="72">
        <v>0</v>
      </c>
      <c r="G1841" s="72">
        <v>0</v>
      </c>
      <c r="H1841" s="72">
        <v>0</v>
      </c>
      <c r="I1841" s="72">
        <v>0</v>
      </c>
    </row>
    <row r="1842" spans="1:10" s="210" customFormat="1">
      <c r="A1842" s="553" t="s">
        <v>282</v>
      </c>
      <c r="B1842" s="204" t="s">
        <v>196</v>
      </c>
      <c r="C1842" s="58">
        <f t="shared" si="366"/>
        <v>854</v>
      </c>
      <c r="D1842" s="166">
        <f t="shared" ref="D1842:I1843" si="367">D1844</f>
        <v>0</v>
      </c>
      <c r="E1842" s="166">
        <f t="shared" si="367"/>
        <v>854</v>
      </c>
      <c r="F1842" s="166">
        <f t="shared" si="367"/>
        <v>0</v>
      </c>
      <c r="G1842" s="166">
        <f t="shared" si="367"/>
        <v>0</v>
      </c>
      <c r="H1842" s="166">
        <f t="shared" si="367"/>
        <v>0</v>
      </c>
      <c r="I1842" s="166">
        <f t="shared" si="367"/>
        <v>0</v>
      </c>
    </row>
    <row r="1843" spans="1:10" s="210" customFormat="1">
      <c r="A1843" s="174"/>
      <c r="B1843" s="178" t="s">
        <v>197</v>
      </c>
      <c r="C1843" s="58">
        <f t="shared" si="366"/>
        <v>854</v>
      </c>
      <c r="D1843" s="166">
        <f t="shared" si="367"/>
        <v>0</v>
      </c>
      <c r="E1843" s="166">
        <f t="shared" si="367"/>
        <v>854</v>
      </c>
      <c r="F1843" s="166">
        <f t="shared" si="367"/>
        <v>0</v>
      </c>
      <c r="G1843" s="166">
        <f t="shared" si="367"/>
        <v>0</v>
      </c>
      <c r="H1843" s="166">
        <f t="shared" si="367"/>
        <v>0</v>
      </c>
      <c r="I1843" s="166">
        <f t="shared" si="367"/>
        <v>0</v>
      </c>
    </row>
    <row r="1844" spans="1:10" s="363" customFormat="1" ht="25.5">
      <c r="A1844" s="102" t="s">
        <v>717</v>
      </c>
      <c r="B1844" s="46" t="s">
        <v>196</v>
      </c>
      <c r="C1844" s="58">
        <f t="shared" si="366"/>
        <v>854</v>
      </c>
      <c r="D1844" s="358">
        <v>0</v>
      </c>
      <c r="E1844" s="87">
        <v>854</v>
      </c>
      <c r="F1844" s="356">
        <v>0</v>
      </c>
      <c r="G1844" s="356">
        <v>0</v>
      </c>
      <c r="H1844" s="356">
        <v>0</v>
      </c>
      <c r="I1844" s="356">
        <v>0</v>
      </c>
    </row>
    <row r="1845" spans="1:10" s="89" customFormat="1">
      <c r="A1845" s="24"/>
      <c r="B1845" s="45" t="s">
        <v>197</v>
      </c>
      <c r="C1845" s="58">
        <f t="shared" si="366"/>
        <v>854</v>
      </c>
      <c r="D1845" s="72">
        <v>0</v>
      </c>
      <c r="E1845" s="87">
        <v>854</v>
      </c>
      <c r="F1845" s="72">
        <v>0</v>
      </c>
      <c r="G1845" s="72">
        <v>0</v>
      </c>
      <c r="H1845" s="72">
        <v>0</v>
      </c>
      <c r="I1845" s="72">
        <v>0</v>
      </c>
    </row>
    <row r="1846" spans="1:10" s="210" customFormat="1">
      <c r="A1846" s="53" t="s">
        <v>239</v>
      </c>
      <c r="B1846" s="204" t="s">
        <v>196</v>
      </c>
      <c r="C1846" s="166">
        <f t="shared" si="358"/>
        <v>8961.7380000000012</v>
      </c>
      <c r="D1846" s="166">
        <f t="shared" ref="D1846:I1847" si="368">D1848+D1856+D1866+D1876+D1880</f>
        <v>5063.5079999999998</v>
      </c>
      <c r="E1846" s="166">
        <f t="shared" si="368"/>
        <v>3163.37</v>
      </c>
      <c r="F1846" s="166">
        <f t="shared" si="368"/>
        <v>0</v>
      </c>
      <c r="G1846" s="166">
        <f t="shared" si="368"/>
        <v>0</v>
      </c>
      <c r="H1846" s="166">
        <f t="shared" si="368"/>
        <v>0</v>
      </c>
      <c r="I1846" s="166">
        <f t="shared" si="368"/>
        <v>734.86000000000013</v>
      </c>
    </row>
    <row r="1847" spans="1:10" s="210" customFormat="1">
      <c r="A1847" s="179"/>
      <c r="B1847" s="178" t="s">
        <v>197</v>
      </c>
      <c r="C1847" s="166">
        <f t="shared" si="358"/>
        <v>8961.7380000000012</v>
      </c>
      <c r="D1847" s="166">
        <f t="shared" si="368"/>
        <v>5063.5079999999998</v>
      </c>
      <c r="E1847" s="166">
        <f t="shared" si="368"/>
        <v>3163.37</v>
      </c>
      <c r="F1847" s="166">
        <f t="shared" si="368"/>
        <v>0</v>
      </c>
      <c r="G1847" s="166">
        <f t="shared" si="368"/>
        <v>0</v>
      </c>
      <c r="H1847" s="166">
        <f t="shared" si="368"/>
        <v>0</v>
      </c>
      <c r="I1847" s="166">
        <f t="shared" si="368"/>
        <v>734.86000000000013</v>
      </c>
    </row>
    <row r="1848" spans="1:10" s="210" customFormat="1">
      <c r="A1848" s="119" t="s">
        <v>243</v>
      </c>
      <c r="B1848" s="204" t="s">
        <v>196</v>
      </c>
      <c r="C1848" s="166">
        <f t="shared" si="358"/>
        <v>1123</v>
      </c>
      <c r="D1848" s="166">
        <f t="shared" ref="D1848:I1849" si="369">D1850+D1852+D1854</f>
        <v>798</v>
      </c>
      <c r="E1848" s="166">
        <f t="shared" si="369"/>
        <v>325</v>
      </c>
      <c r="F1848" s="166">
        <f t="shared" si="369"/>
        <v>0</v>
      </c>
      <c r="G1848" s="166">
        <f t="shared" si="369"/>
        <v>0</v>
      </c>
      <c r="H1848" s="166">
        <f t="shared" si="369"/>
        <v>0</v>
      </c>
      <c r="I1848" s="166">
        <f t="shared" si="369"/>
        <v>0</v>
      </c>
    </row>
    <row r="1849" spans="1:10" s="210" customFormat="1">
      <c r="A1849" s="231"/>
      <c r="B1849" s="178" t="s">
        <v>197</v>
      </c>
      <c r="C1849" s="166">
        <f t="shared" si="358"/>
        <v>1123</v>
      </c>
      <c r="D1849" s="166">
        <f t="shared" si="369"/>
        <v>798</v>
      </c>
      <c r="E1849" s="166">
        <f t="shared" si="369"/>
        <v>325</v>
      </c>
      <c r="F1849" s="166">
        <f t="shared" si="369"/>
        <v>0</v>
      </c>
      <c r="G1849" s="166">
        <f t="shared" si="369"/>
        <v>0</v>
      </c>
      <c r="H1849" s="166">
        <f t="shared" si="369"/>
        <v>0</v>
      </c>
      <c r="I1849" s="166">
        <f t="shared" si="369"/>
        <v>0</v>
      </c>
    </row>
    <row r="1850" spans="1:10" s="365" customFormat="1" ht="25.5">
      <c r="A1850" s="375" t="s">
        <v>392</v>
      </c>
      <c r="B1850" s="376" t="s">
        <v>196</v>
      </c>
      <c r="C1850" s="358">
        <f t="shared" si="358"/>
        <v>453</v>
      </c>
      <c r="D1850" s="358">
        <v>453</v>
      </c>
      <c r="E1850" s="358">
        <v>0</v>
      </c>
      <c r="F1850" s="358">
        <v>0</v>
      </c>
      <c r="G1850" s="358">
        <v>0</v>
      </c>
      <c r="H1850" s="358">
        <v>0</v>
      </c>
      <c r="I1850" s="358">
        <v>0</v>
      </c>
      <c r="J1850" s="365" t="s">
        <v>557</v>
      </c>
    </row>
    <row r="1851" spans="1:10" s="89" customFormat="1">
      <c r="A1851" s="80"/>
      <c r="B1851" s="61" t="s">
        <v>197</v>
      </c>
      <c r="C1851" s="58">
        <f t="shared" si="358"/>
        <v>453</v>
      </c>
      <c r="D1851" s="72">
        <v>453</v>
      </c>
      <c r="E1851" s="72">
        <v>0</v>
      </c>
      <c r="F1851" s="72">
        <v>0</v>
      </c>
      <c r="G1851" s="72">
        <v>0</v>
      </c>
      <c r="H1851" s="72">
        <v>0</v>
      </c>
      <c r="I1851" s="72">
        <v>0</v>
      </c>
    </row>
    <row r="1852" spans="1:10" s="365" customFormat="1">
      <c r="A1852" s="375" t="s">
        <v>393</v>
      </c>
      <c r="B1852" s="376" t="s">
        <v>196</v>
      </c>
      <c r="C1852" s="358">
        <f>D1852+E1852+F1852+G1852+H1852+I1852</f>
        <v>345</v>
      </c>
      <c r="D1852" s="358">
        <v>345</v>
      </c>
      <c r="E1852" s="358">
        <v>0</v>
      </c>
      <c r="F1852" s="358">
        <v>0</v>
      </c>
      <c r="G1852" s="358">
        <v>0</v>
      </c>
      <c r="H1852" s="358">
        <v>0</v>
      </c>
      <c r="I1852" s="358">
        <v>0</v>
      </c>
      <c r="J1852" s="365" t="s">
        <v>557</v>
      </c>
    </row>
    <row r="1853" spans="1:10" s="89" customFormat="1">
      <c r="A1853" s="80"/>
      <c r="B1853" s="61" t="s">
        <v>197</v>
      </c>
      <c r="C1853" s="58">
        <f>D1853+E1853+F1853+G1853+H1853+I1853</f>
        <v>345</v>
      </c>
      <c r="D1853" s="72">
        <v>345</v>
      </c>
      <c r="E1853" s="72">
        <v>0</v>
      </c>
      <c r="F1853" s="72">
        <v>0</v>
      </c>
      <c r="G1853" s="72">
        <v>0</v>
      </c>
      <c r="H1853" s="72">
        <v>0</v>
      </c>
      <c r="I1853" s="72">
        <v>0</v>
      </c>
    </row>
    <row r="1854" spans="1:10" s="126" customFormat="1" ht="25.5">
      <c r="A1854" s="540" t="s">
        <v>718</v>
      </c>
      <c r="B1854" s="554" t="s">
        <v>196</v>
      </c>
      <c r="C1854" s="104">
        <f>D1854+E1854+F1854+G1854+H1854+I1854</f>
        <v>325</v>
      </c>
      <c r="D1854" s="99">
        <v>0</v>
      </c>
      <c r="E1854" s="72">
        <v>325</v>
      </c>
      <c r="F1854" s="99">
        <v>0</v>
      </c>
      <c r="G1854" s="99">
        <v>0</v>
      </c>
      <c r="H1854" s="99">
        <v>0</v>
      </c>
      <c r="I1854" s="99">
        <v>0</v>
      </c>
    </row>
    <row r="1855" spans="1:10" s="126" customFormat="1">
      <c r="A1855" s="490"/>
      <c r="B1855" s="508" t="s">
        <v>197</v>
      </c>
      <c r="C1855" s="104">
        <f>D1855+E1855+F1855+G1855+H1855+I1855</f>
        <v>325</v>
      </c>
      <c r="D1855" s="99">
        <v>0</v>
      </c>
      <c r="E1855" s="72">
        <v>325</v>
      </c>
      <c r="F1855" s="99">
        <v>0</v>
      </c>
      <c r="G1855" s="99">
        <v>0</v>
      </c>
      <c r="H1855" s="99">
        <v>0</v>
      </c>
      <c r="I1855" s="99">
        <v>0</v>
      </c>
    </row>
    <row r="1856" spans="1:10" s="162" customFormat="1">
      <c r="A1856" s="192" t="s">
        <v>22</v>
      </c>
      <c r="B1856" s="175" t="s">
        <v>196</v>
      </c>
      <c r="C1856" s="161">
        <f t="shared" si="358"/>
        <v>4606.098</v>
      </c>
      <c r="D1856" s="161">
        <f t="shared" ref="D1856:I1857" si="370">D1858+D1860+D1862+D1864</f>
        <v>2394.1579999999999</v>
      </c>
      <c r="E1856" s="161">
        <f t="shared" si="370"/>
        <v>1800.37</v>
      </c>
      <c r="F1856" s="161">
        <f t="shared" si="370"/>
        <v>0</v>
      </c>
      <c r="G1856" s="161">
        <f t="shared" si="370"/>
        <v>0</v>
      </c>
      <c r="H1856" s="161">
        <f t="shared" si="370"/>
        <v>0</v>
      </c>
      <c r="I1856" s="161">
        <f t="shared" si="370"/>
        <v>411.57000000000005</v>
      </c>
    </row>
    <row r="1857" spans="1:10" s="162" customFormat="1">
      <c r="A1857" s="194"/>
      <c r="B1857" s="176" t="s">
        <v>197</v>
      </c>
      <c r="C1857" s="161">
        <f t="shared" si="358"/>
        <v>4606.098</v>
      </c>
      <c r="D1857" s="161">
        <f t="shared" si="370"/>
        <v>2394.1579999999999</v>
      </c>
      <c r="E1857" s="161">
        <f t="shared" si="370"/>
        <v>1800.37</v>
      </c>
      <c r="F1857" s="161">
        <f t="shared" si="370"/>
        <v>0</v>
      </c>
      <c r="G1857" s="161">
        <f t="shared" si="370"/>
        <v>0</v>
      </c>
      <c r="H1857" s="161">
        <f t="shared" si="370"/>
        <v>0</v>
      </c>
      <c r="I1857" s="161">
        <f t="shared" si="370"/>
        <v>411.57000000000005</v>
      </c>
    </row>
    <row r="1858" spans="1:10" s="126" customFormat="1">
      <c r="A1858" s="540" t="s">
        <v>719</v>
      </c>
      <c r="B1858" s="554" t="s">
        <v>196</v>
      </c>
      <c r="C1858" s="339">
        <f t="shared" si="358"/>
        <v>1660</v>
      </c>
      <c r="D1858" s="99">
        <v>0</v>
      </c>
      <c r="E1858" s="72">
        <v>1660</v>
      </c>
      <c r="F1858" s="99">
        <v>0</v>
      </c>
      <c r="G1858" s="99">
        <v>0</v>
      </c>
      <c r="H1858" s="99">
        <v>0</v>
      </c>
      <c r="I1858" s="99">
        <v>0</v>
      </c>
    </row>
    <row r="1859" spans="1:10" s="126" customFormat="1">
      <c r="A1859" s="490"/>
      <c r="B1859" s="508" t="s">
        <v>197</v>
      </c>
      <c r="C1859" s="339">
        <f t="shared" si="358"/>
        <v>1660</v>
      </c>
      <c r="D1859" s="99">
        <v>0</v>
      </c>
      <c r="E1859" s="72">
        <v>1660</v>
      </c>
      <c r="F1859" s="99">
        <v>0</v>
      </c>
      <c r="G1859" s="99">
        <v>0</v>
      </c>
      <c r="H1859" s="99">
        <v>0</v>
      </c>
      <c r="I1859" s="99">
        <v>0</v>
      </c>
    </row>
    <row r="1860" spans="1:10" s="340" customFormat="1">
      <c r="A1860" s="337" t="s">
        <v>122</v>
      </c>
      <c r="B1860" s="338" t="s">
        <v>196</v>
      </c>
      <c r="C1860" s="339">
        <f t="shared" si="358"/>
        <v>1440.1</v>
      </c>
      <c r="D1860" s="339">
        <v>1078</v>
      </c>
      <c r="E1860" s="72">
        <v>140.37</v>
      </c>
      <c r="F1860" s="339">
        <v>0</v>
      </c>
      <c r="G1860" s="339">
        <v>0</v>
      </c>
      <c r="H1860" s="339">
        <v>0</v>
      </c>
      <c r="I1860" s="99">
        <f>362.1-140.37</f>
        <v>221.73000000000002</v>
      </c>
      <c r="J1860" s="340" t="s">
        <v>579</v>
      </c>
    </row>
    <row r="1861" spans="1:10" s="126" customFormat="1">
      <c r="A1861" s="149"/>
      <c r="B1861" s="152" t="s">
        <v>197</v>
      </c>
      <c r="C1861" s="104">
        <f t="shared" si="358"/>
        <v>1440.1</v>
      </c>
      <c r="D1861" s="99">
        <v>1078</v>
      </c>
      <c r="E1861" s="72">
        <v>140.37</v>
      </c>
      <c r="F1861" s="99">
        <v>0</v>
      </c>
      <c r="G1861" s="99">
        <v>0</v>
      </c>
      <c r="H1861" s="99">
        <v>0</v>
      </c>
      <c r="I1861" s="99">
        <f>362.1-140.37</f>
        <v>221.73000000000002</v>
      </c>
    </row>
    <row r="1862" spans="1:10" s="340" customFormat="1">
      <c r="A1862" s="337" t="s">
        <v>10</v>
      </c>
      <c r="B1862" s="338" t="s">
        <v>196</v>
      </c>
      <c r="C1862" s="339">
        <f>D1862+E1862+F1862+G1862+H1862+I1862</f>
        <v>959.99800000000005</v>
      </c>
      <c r="D1862" s="339">
        <f>D1863</f>
        <v>782.15800000000002</v>
      </c>
      <c r="E1862" s="339">
        <f>E1863</f>
        <v>0</v>
      </c>
      <c r="F1862" s="339">
        <v>0</v>
      </c>
      <c r="G1862" s="339">
        <v>0</v>
      </c>
      <c r="H1862" s="339">
        <v>0</v>
      </c>
      <c r="I1862" s="339">
        <f>I1863</f>
        <v>177.84</v>
      </c>
    </row>
    <row r="1863" spans="1:10" s="126" customFormat="1">
      <c r="A1863" s="149"/>
      <c r="B1863" s="152" t="s">
        <v>197</v>
      </c>
      <c r="C1863" s="104">
        <f t="shared" si="358"/>
        <v>959.99800000000005</v>
      </c>
      <c r="D1863" s="99">
        <f>259.158+523</f>
        <v>782.15800000000002</v>
      </c>
      <c r="E1863" s="99">
        <v>0</v>
      </c>
      <c r="F1863" s="99">
        <v>0</v>
      </c>
      <c r="G1863" s="99">
        <v>0</v>
      </c>
      <c r="H1863" s="99">
        <v>0</v>
      </c>
      <c r="I1863" s="99">
        <f>170.84+7</f>
        <v>177.84</v>
      </c>
    </row>
    <row r="1864" spans="1:10" s="340" customFormat="1" ht="25.5">
      <c r="A1864" s="377" t="s">
        <v>123</v>
      </c>
      <c r="B1864" s="338" t="s">
        <v>196</v>
      </c>
      <c r="C1864" s="339">
        <f t="shared" si="358"/>
        <v>546</v>
      </c>
      <c r="D1864" s="339">
        <v>534</v>
      </c>
      <c r="E1864" s="358">
        <v>0</v>
      </c>
      <c r="F1864" s="339">
        <v>0</v>
      </c>
      <c r="G1864" s="339">
        <v>0</v>
      </c>
      <c r="H1864" s="339">
        <v>0</v>
      </c>
      <c r="I1864" s="339">
        <v>12</v>
      </c>
      <c r="J1864" s="340" t="s">
        <v>557</v>
      </c>
    </row>
    <row r="1865" spans="1:10" s="126" customFormat="1">
      <c r="A1865" s="149"/>
      <c r="B1865" s="152" t="s">
        <v>197</v>
      </c>
      <c r="C1865" s="104">
        <f>D1865+E1865+F1865+G1865+H1865+I1865</f>
        <v>546</v>
      </c>
      <c r="D1865" s="99">
        <v>534</v>
      </c>
      <c r="E1865" s="72">
        <v>0</v>
      </c>
      <c r="F1865" s="99">
        <v>0</v>
      </c>
      <c r="G1865" s="99">
        <v>0</v>
      </c>
      <c r="H1865" s="99">
        <v>0</v>
      </c>
      <c r="I1865" s="99">
        <v>12</v>
      </c>
    </row>
    <row r="1866" spans="1:10" s="162" customFormat="1">
      <c r="A1866" s="192" t="s">
        <v>277</v>
      </c>
      <c r="B1866" s="175" t="s">
        <v>196</v>
      </c>
      <c r="C1866" s="161">
        <f t="shared" si="358"/>
        <v>1334.6399999999999</v>
      </c>
      <c r="D1866" s="161">
        <f t="shared" ref="D1866:I1867" si="371">D1868+D1870+D1872+D1874</f>
        <v>922.64</v>
      </c>
      <c r="E1866" s="161">
        <f t="shared" si="371"/>
        <v>412</v>
      </c>
      <c r="F1866" s="161">
        <f t="shared" si="371"/>
        <v>0</v>
      </c>
      <c r="G1866" s="161">
        <f t="shared" si="371"/>
        <v>0</v>
      </c>
      <c r="H1866" s="161">
        <f t="shared" si="371"/>
        <v>0</v>
      </c>
      <c r="I1866" s="161">
        <f t="shared" si="371"/>
        <v>0</v>
      </c>
    </row>
    <row r="1867" spans="1:10" s="162" customFormat="1">
      <c r="A1867" s="194"/>
      <c r="B1867" s="176" t="s">
        <v>197</v>
      </c>
      <c r="C1867" s="161">
        <f t="shared" si="358"/>
        <v>1334.6399999999999</v>
      </c>
      <c r="D1867" s="161">
        <f t="shared" si="371"/>
        <v>922.64</v>
      </c>
      <c r="E1867" s="161">
        <f t="shared" si="371"/>
        <v>412</v>
      </c>
      <c r="F1867" s="161">
        <f t="shared" si="371"/>
        <v>0</v>
      </c>
      <c r="G1867" s="161">
        <f t="shared" si="371"/>
        <v>0</v>
      </c>
      <c r="H1867" s="161">
        <f t="shared" si="371"/>
        <v>0</v>
      </c>
      <c r="I1867" s="161">
        <f t="shared" si="371"/>
        <v>0</v>
      </c>
    </row>
    <row r="1868" spans="1:10" s="126" customFormat="1" ht="25.5">
      <c r="A1868" s="77" t="s">
        <v>547</v>
      </c>
      <c r="B1868" s="62" t="s">
        <v>196</v>
      </c>
      <c r="C1868" s="58">
        <f t="shared" si="358"/>
        <v>626.64</v>
      </c>
      <c r="D1868" s="72">
        <f>D1869</f>
        <v>626.64</v>
      </c>
      <c r="E1868" s="72">
        <f>E1869</f>
        <v>0</v>
      </c>
      <c r="F1868" s="72">
        <v>0</v>
      </c>
      <c r="G1868" s="72">
        <v>0</v>
      </c>
      <c r="H1868" s="72">
        <v>0</v>
      </c>
      <c r="I1868" s="72">
        <v>0</v>
      </c>
    </row>
    <row r="1869" spans="1:10" s="126" customFormat="1">
      <c r="A1869" s="80"/>
      <c r="B1869" s="61" t="s">
        <v>197</v>
      </c>
      <c r="C1869" s="58">
        <f t="shared" si="358"/>
        <v>626.64</v>
      </c>
      <c r="D1869" s="72">
        <v>626.64</v>
      </c>
      <c r="E1869" s="72">
        <v>0</v>
      </c>
      <c r="F1869" s="72">
        <v>0</v>
      </c>
      <c r="G1869" s="72">
        <v>0</v>
      </c>
      <c r="H1869" s="72">
        <v>0</v>
      </c>
      <c r="I1869" s="72">
        <v>0</v>
      </c>
    </row>
    <row r="1870" spans="1:10" s="89" customFormat="1">
      <c r="A1870" s="540" t="s">
        <v>723</v>
      </c>
      <c r="B1870" s="554" t="s">
        <v>196</v>
      </c>
      <c r="C1870" s="339">
        <f t="shared" si="358"/>
        <v>412</v>
      </c>
      <c r="D1870" s="72">
        <v>0</v>
      </c>
      <c r="E1870" s="72">
        <v>412</v>
      </c>
      <c r="F1870" s="72">
        <v>0</v>
      </c>
      <c r="G1870" s="72">
        <v>0</v>
      </c>
      <c r="H1870" s="72">
        <v>0</v>
      </c>
      <c r="I1870" s="72">
        <v>0</v>
      </c>
    </row>
    <row r="1871" spans="1:10" s="89" customFormat="1">
      <c r="A1871" s="490"/>
      <c r="B1871" s="508" t="s">
        <v>197</v>
      </c>
      <c r="C1871" s="339">
        <f t="shared" si="358"/>
        <v>412</v>
      </c>
      <c r="D1871" s="72">
        <v>0</v>
      </c>
      <c r="E1871" s="72">
        <v>412</v>
      </c>
      <c r="F1871" s="72">
        <v>0</v>
      </c>
      <c r="G1871" s="72">
        <v>0</v>
      </c>
      <c r="H1871" s="72">
        <v>0</v>
      </c>
      <c r="I1871" s="72">
        <v>0</v>
      </c>
    </row>
    <row r="1872" spans="1:10" s="340" customFormat="1">
      <c r="A1872" s="337" t="s">
        <v>82</v>
      </c>
      <c r="B1872" s="338" t="s">
        <v>196</v>
      </c>
      <c r="C1872" s="339">
        <f t="shared" si="358"/>
        <v>155</v>
      </c>
      <c r="D1872" s="339">
        <v>155</v>
      </c>
      <c r="E1872" s="358">
        <v>0</v>
      </c>
      <c r="F1872" s="339">
        <v>0</v>
      </c>
      <c r="G1872" s="339">
        <v>0</v>
      </c>
      <c r="H1872" s="339">
        <v>0</v>
      </c>
      <c r="I1872" s="339">
        <v>0</v>
      </c>
      <c r="J1872" s="340" t="s">
        <v>557</v>
      </c>
    </row>
    <row r="1873" spans="1:10" s="126" customFormat="1">
      <c r="A1873" s="136"/>
      <c r="B1873" s="152" t="s">
        <v>197</v>
      </c>
      <c r="C1873" s="104">
        <f t="shared" si="358"/>
        <v>155</v>
      </c>
      <c r="D1873" s="99">
        <v>155</v>
      </c>
      <c r="E1873" s="87">
        <v>0</v>
      </c>
      <c r="F1873" s="99">
        <v>0</v>
      </c>
      <c r="G1873" s="99">
        <v>0</v>
      </c>
      <c r="H1873" s="99">
        <v>0</v>
      </c>
      <c r="I1873" s="99">
        <v>0</v>
      </c>
    </row>
    <row r="1874" spans="1:10" s="340" customFormat="1">
      <c r="A1874" s="337" t="s">
        <v>296</v>
      </c>
      <c r="B1874" s="338" t="s">
        <v>196</v>
      </c>
      <c r="C1874" s="339">
        <f t="shared" si="358"/>
        <v>141</v>
      </c>
      <c r="D1874" s="339">
        <v>141</v>
      </c>
      <c r="E1874" s="358">
        <v>0</v>
      </c>
      <c r="F1874" s="339">
        <v>0</v>
      </c>
      <c r="G1874" s="339">
        <v>0</v>
      </c>
      <c r="H1874" s="339">
        <v>0</v>
      </c>
      <c r="I1874" s="339">
        <v>0</v>
      </c>
      <c r="J1874" s="340" t="s">
        <v>557</v>
      </c>
    </row>
    <row r="1875" spans="1:10" s="126" customFormat="1">
      <c r="A1875" s="136"/>
      <c r="B1875" s="152" t="s">
        <v>197</v>
      </c>
      <c r="C1875" s="104">
        <f t="shared" si="358"/>
        <v>141</v>
      </c>
      <c r="D1875" s="99">
        <v>141</v>
      </c>
      <c r="E1875" s="87">
        <v>0</v>
      </c>
      <c r="F1875" s="99">
        <v>0</v>
      </c>
      <c r="G1875" s="99">
        <v>0</v>
      </c>
      <c r="H1875" s="99">
        <v>0</v>
      </c>
      <c r="I1875" s="99">
        <v>0</v>
      </c>
    </row>
    <row r="1876" spans="1:10" s="162" customFormat="1">
      <c r="A1876" s="192" t="s">
        <v>724</v>
      </c>
      <c r="B1876" s="175" t="s">
        <v>196</v>
      </c>
      <c r="C1876" s="161">
        <f t="shared" si="358"/>
        <v>46</v>
      </c>
      <c r="D1876" s="161">
        <f t="shared" ref="D1876:I1877" si="372">D1878</f>
        <v>46</v>
      </c>
      <c r="E1876" s="161">
        <f t="shared" si="372"/>
        <v>0</v>
      </c>
      <c r="F1876" s="161">
        <f t="shared" si="372"/>
        <v>0</v>
      </c>
      <c r="G1876" s="161">
        <f t="shared" si="372"/>
        <v>0</v>
      </c>
      <c r="H1876" s="161">
        <f t="shared" si="372"/>
        <v>0</v>
      </c>
      <c r="I1876" s="161">
        <f t="shared" si="372"/>
        <v>0</v>
      </c>
    </row>
    <row r="1877" spans="1:10" s="162" customFormat="1">
      <c r="A1877" s="194"/>
      <c r="B1877" s="176" t="s">
        <v>197</v>
      </c>
      <c r="C1877" s="161">
        <f t="shared" si="358"/>
        <v>46</v>
      </c>
      <c r="D1877" s="161">
        <f t="shared" si="372"/>
        <v>46</v>
      </c>
      <c r="E1877" s="161">
        <f t="shared" si="372"/>
        <v>0</v>
      </c>
      <c r="F1877" s="161">
        <f t="shared" si="372"/>
        <v>0</v>
      </c>
      <c r="G1877" s="161">
        <f t="shared" si="372"/>
        <v>0</v>
      </c>
      <c r="H1877" s="161">
        <f t="shared" si="372"/>
        <v>0</v>
      </c>
      <c r="I1877" s="161">
        <f t="shared" si="372"/>
        <v>0</v>
      </c>
    </row>
    <row r="1878" spans="1:10" s="340" customFormat="1">
      <c r="A1878" s="377" t="s">
        <v>364</v>
      </c>
      <c r="B1878" s="338" t="s">
        <v>196</v>
      </c>
      <c r="C1878" s="339">
        <f t="shared" si="358"/>
        <v>46</v>
      </c>
      <c r="D1878" s="99">
        <v>46</v>
      </c>
      <c r="E1878" s="339">
        <f>E1879</f>
        <v>0</v>
      </c>
      <c r="F1878" s="339">
        <v>0</v>
      </c>
      <c r="G1878" s="339">
        <v>0</v>
      </c>
      <c r="H1878" s="339">
        <v>0</v>
      </c>
      <c r="I1878" s="339">
        <v>0</v>
      </c>
      <c r="J1878" s="340" t="s">
        <v>557</v>
      </c>
    </row>
    <row r="1879" spans="1:10" s="126" customFormat="1">
      <c r="A1879" s="149"/>
      <c r="B1879" s="152" t="s">
        <v>197</v>
      </c>
      <c r="C1879" s="104">
        <f t="shared" si="358"/>
        <v>46</v>
      </c>
      <c r="D1879" s="99">
        <v>46</v>
      </c>
      <c r="E1879" s="99">
        <v>0</v>
      </c>
      <c r="F1879" s="99">
        <v>0</v>
      </c>
      <c r="G1879" s="99">
        <v>0</v>
      </c>
      <c r="H1879" s="99">
        <v>0</v>
      </c>
      <c r="I1879" s="99">
        <v>0</v>
      </c>
    </row>
    <row r="1880" spans="1:10" s="162" customFormat="1">
      <c r="A1880" s="193" t="s">
        <v>725</v>
      </c>
      <c r="B1880" s="175" t="s">
        <v>196</v>
      </c>
      <c r="C1880" s="161">
        <f t="shared" si="358"/>
        <v>1852</v>
      </c>
      <c r="D1880" s="161">
        <f t="shared" ref="D1880:I1881" si="373">D1882+D1884+D1886+D1888</f>
        <v>902.71</v>
      </c>
      <c r="E1880" s="161">
        <f t="shared" si="373"/>
        <v>626</v>
      </c>
      <c r="F1880" s="161">
        <f t="shared" si="373"/>
        <v>0</v>
      </c>
      <c r="G1880" s="161">
        <f t="shared" si="373"/>
        <v>0</v>
      </c>
      <c r="H1880" s="161">
        <f t="shared" si="373"/>
        <v>0</v>
      </c>
      <c r="I1880" s="161">
        <f t="shared" si="373"/>
        <v>323.29000000000002</v>
      </c>
    </row>
    <row r="1881" spans="1:10" s="162" customFormat="1">
      <c r="A1881" s="194"/>
      <c r="B1881" s="176" t="s">
        <v>197</v>
      </c>
      <c r="C1881" s="161">
        <f t="shared" si="358"/>
        <v>1852</v>
      </c>
      <c r="D1881" s="161">
        <f t="shared" si="373"/>
        <v>902.71</v>
      </c>
      <c r="E1881" s="161">
        <f t="shared" si="373"/>
        <v>626</v>
      </c>
      <c r="F1881" s="161">
        <f t="shared" si="373"/>
        <v>0</v>
      </c>
      <c r="G1881" s="161">
        <f t="shared" si="373"/>
        <v>0</v>
      </c>
      <c r="H1881" s="161">
        <f t="shared" si="373"/>
        <v>0</v>
      </c>
      <c r="I1881" s="161">
        <f t="shared" si="373"/>
        <v>323.29000000000002</v>
      </c>
    </row>
    <row r="1882" spans="1:10" s="340" customFormat="1">
      <c r="A1882" s="377" t="s">
        <v>128</v>
      </c>
      <c r="B1882" s="338" t="s">
        <v>196</v>
      </c>
      <c r="C1882" s="339">
        <f t="shared" si="358"/>
        <v>1226</v>
      </c>
      <c r="D1882" s="339">
        <f>D1883</f>
        <v>902.71</v>
      </c>
      <c r="E1882" s="358">
        <v>0</v>
      </c>
      <c r="F1882" s="339">
        <v>0</v>
      </c>
      <c r="G1882" s="339">
        <v>0</v>
      </c>
      <c r="H1882" s="339">
        <v>0</v>
      </c>
      <c r="I1882" s="339">
        <f>I1883</f>
        <v>323.29000000000002</v>
      </c>
    </row>
    <row r="1883" spans="1:10" s="128" customFormat="1">
      <c r="A1883" s="149"/>
      <c r="B1883" s="152" t="s">
        <v>197</v>
      </c>
      <c r="C1883" s="99">
        <f t="shared" ref="C1883:C1889" si="374">D1883+E1883+F1883+G1883+H1883+I1883</f>
        <v>1226</v>
      </c>
      <c r="D1883" s="99">
        <f>16.71+886</f>
        <v>902.71</v>
      </c>
      <c r="E1883" s="72">
        <v>0</v>
      </c>
      <c r="F1883" s="99">
        <v>0</v>
      </c>
      <c r="G1883" s="99">
        <v>0</v>
      </c>
      <c r="H1883" s="99">
        <v>0</v>
      </c>
      <c r="I1883" s="99">
        <v>323.29000000000002</v>
      </c>
    </row>
    <row r="1884" spans="1:10" s="126" customFormat="1">
      <c r="A1884" s="540" t="s">
        <v>720</v>
      </c>
      <c r="B1884" s="554" t="s">
        <v>196</v>
      </c>
      <c r="C1884" s="104">
        <f t="shared" si="374"/>
        <v>293</v>
      </c>
      <c r="D1884" s="99">
        <v>0</v>
      </c>
      <c r="E1884" s="72">
        <v>293</v>
      </c>
      <c r="F1884" s="99">
        <v>0</v>
      </c>
      <c r="G1884" s="99">
        <v>0</v>
      </c>
      <c r="H1884" s="99">
        <v>0</v>
      </c>
      <c r="I1884" s="99">
        <v>0</v>
      </c>
    </row>
    <row r="1885" spans="1:10" s="126" customFormat="1">
      <c r="A1885" s="490"/>
      <c r="B1885" s="508" t="s">
        <v>197</v>
      </c>
      <c r="C1885" s="104">
        <f t="shared" si="374"/>
        <v>293</v>
      </c>
      <c r="D1885" s="99">
        <v>0</v>
      </c>
      <c r="E1885" s="72">
        <v>293</v>
      </c>
      <c r="F1885" s="99">
        <v>0</v>
      </c>
      <c r="G1885" s="99">
        <v>0</v>
      </c>
      <c r="H1885" s="99">
        <v>0</v>
      </c>
      <c r="I1885" s="99">
        <v>0</v>
      </c>
    </row>
    <row r="1886" spans="1:10" s="126" customFormat="1" ht="25.5">
      <c r="A1886" s="540" t="s">
        <v>721</v>
      </c>
      <c r="B1886" s="554" t="s">
        <v>196</v>
      </c>
      <c r="C1886" s="104">
        <f t="shared" si="374"/>
        <v>303</v>
      </c>
      <c r="D1886" s="99">
        <v>0</v>
      </c>
      <c r="E1886" s="72">
        <v>303</v>
      </c>
      <c r="F1886" s="99">
        <v>0</v>
      </c>
      <c r="G1886" s="99">
        <v>0</v>
      </c>
      <c r="H1886" s="99">
        <v>0</v>
      </c>
      <c r="I1886" s="99">
        <v>0</v>
      </c>
    </row>
    <row r="1887" spans="1:10" s="126" customFormat="1">
      <c r="A1887" s="490"/>
      <c r="B1887" s="508" t="s">
        <v>197</v>
      </c>
      <c r="C1887" s="104">
        <f t="shared" si="374"/>
        <v>303</v>
      </c>
      <c r="D1887" s="99">
        <v>0</v>
      </c>
      <c r="E1887" s="72">
        <v>303</v>
      </c>
      <c r="F1887" s="99">
        <v>0</v>
      </c>
      <c r="G1887" s="99">
        <v>0</v>
      </c>
      <c r="H1887" s="99">
        <v>0</v>
      </c>
      <c r="I1887" s="99">
        <v>0</v>
      </c>
    </row>
    <row r="1888" spans="1:10" s="126" customFormat="1">
      <c r="A1888" s="523" t="s">
        <v>722</v>
      </c>
      <c r="B1888" s="554" t="s">
        <v>196</v>
      </c>
      <c r="C1888" s="104">
        <f t="shared" si="374"/>
        <v>30</v>
      </c>
      <c r="D1888" s="99">
        <v>0</v>
      </c>
      <c r="E1888" s="72">
        <v>30</v>
      </c>
      <c r="F1888" s="99">
        <v>0</v>
      </c>
      <c r="G1888" s="99">
        <v>0</v>
      </c>
      <c r="H1888" s="99">
        <v>0</v>
      </c>
      <c r="I1888" s="99">
        <v>0</v>
      </c>
    </row>
    <row r="1889" spans="1:9" s="126" customFormat="1">
      <c r="A1889" s="490"/>
      <c r="B1889" s="508" t="s">
        <v>197</v>
      </c>
      <c r="C1889" s="104">
        <f t="shared" si="374"/>
        <v>30</v>
      </c>
      <c r="D1889" s="99">
        <v>0</v>
      </c>
      <c r="E1889" s="72">
        <v>30</v>
      </c>
      <c r="F1889" s="99">
        <v>0</v>
      </c>
      <c r="G1889" s="99">
        <v>0</v>
      </c>
      <c r="H1889" s="99">
        <v>0</v>
      </c>
      <c r="I1889" s="99">
        <v>0</v>
      </c>
    </row>
    <row r="1890" spans="1:9">
      <c r="A1890" s="606" t="s">
        <v>246</v>
      </c>
      <c r="B1890" s="607"/>
      <c r="C1890" s="604"/>
      <c r="D1890" s="604"/>
      <c r="E1890" s="604"/>
      <c r="F1890" s="604"/>
      <c r="G1890" s="604"/>
      <c r="H1890" s="604"/>
      <c r="I1890" s="605"/>
    </row>
    <row r="1891" spans="1:9">
      <c r="A1891" s="65" t="s">
        <v>199</v>
      </c>
      <c r="B1891" s="60" t="s">
        <v>196</v>
      </c>
      <c r="C1891" s="58">
        <f t="shared" ref="C1891:C1908" si="375">D1891+E1891+F1891+G1891+H1891+I1891</f>
        <v>1354</v>
      </c>
      <c r="D1891" s="72">
        <f t="shared" ref="D1891:I1898" si="376">D1893</f>
        <v>1144</v>
      </c>
      <c r="E1891" s="72">
        <f t="shared" si="376"/>
        <v>210</v>
      </c>
      <c r="F1891" s="72">
        <f t="shared" si="376"/>
        <v>0</v>
      </c>
      <c r="G1891" s="72">
        <f t="shared" si="376"/>
        <v>0</v>
      </c>
      <c r="H1891" s="72">
        <f t="shared" si="376"/>
        <v>0</v>
      </c>
      <c r="I1891" s="72">
        <f t="shared" si="376"/>
        <v>0</v>
      </c>
    </row>
    <row r="1892" spans="1:9">
      <c r="A1892" s="69" t="s">
        <v>224</v>
      </c>
      <c r="B1892" s="61" t="s">
        <v>197</v>
      </c>
      <c r="C1892" s="58">
        <f t="shared" si="375"/>
        <v>1354</v>
      </c>
      <c r="D1892" s="72">
        <f t="shared" si="376"/>
        <v>1144</v>
      </c>
      <c r="E1892" s="72">
        <f t="shared" si="376"/>
        <v>210</v>
      </c>
      <c r="F1892" s="72">
        <f t="shared" si="376"/>
        <v>0</v>
      </c>
      <c r="G1892" s="72">
        <f t="shared" si="376"/>
        <v>0</v>
      </c>
      <c r="H1892" s="72">
        <f t="shared" si="376"/>
        <v>0</v>
      </c>
      <c r="I1892" s="72">
        <f t="shared" si="376"/>
        <v>0</v>
      </c>
    </row>
    <row r="1893" spans="1:9">
      <c r="A1893" s="53" t="s">
        <v>211</v>
      </c>
      <c r="B1893" s="62" t="s">
        <v>196</v>
      </c>
      <c r="C1893" s="58">
        <f t="shared" si="375"/>
        <v>1354</v>
      </c>
      <c r="D1893" s="72">
        <f t="shared" si="376"/>
        <v>1144</v>
      </c>
      <c r="E1893" s="72">
        <f t="shared" si="376"/>
        <v>210</v>
      </c>
      <c r="F1893" s="72">
        <f t="shared" si="376"/>
        <v>0</v>
      </c>
      <c r="G1893" s="72">
        <f t="shared" si="376"/>
        <v>0</v>
      </c>
      <c r="H1893" s="72">
        <f t="shared" si="376"/>
        <v>0</v>
      </c>
      <c r="I1893" s="72">
        <f t="shared" si="376"/>
        <v>0</v>
      </c>
    </row>
    <row r="1894" spans="1:9">
      <c r="A1894" s="14" t="s">
        <v>227</v>
      </c>
      <c r="B1894" s="61" t="s">
        <v>197</v>
      </c>
      <c r="C1894" s="58">
        <f t="shared" si="375"/>
        <v>1354</v>
      </c>
      <c r="D1894" s="72">
        <f t="shared" si="376"/>
        <v>1144</v>
      </c>
      <c r="E1894" s="72">
        <f t="shared" si="376"/>
        <v>210</v>
      </c>
      <c r="F1894" s="72">
        <f t="shared" si="376"/>
        <v>0</v>
      </c>
      <c r="G1894" s="72">
        <f t="shared" si="376"/>
        <v>0</v>
      </c>
      <c r="H1894" s="72">
        <f t="shared" si="376"/>
        <v>0</v>
      </c>
      <c r="I1894" s="72">
        <f t="shared" si="376"/>
        <v>0</v>
      </c>
    </row>
    <row r="1895" spans="1:9">
      <c r="A1895" s="21" t="s">
        <v>259</v>
      </c>
      <c r="B1895" s="8" t="s">
        <v>196</v>
      </c>
      <c r="C1895" s="58">
        <f t="shared" si="375"/>
        <v>1354</v>
      </c>
      <c r="D1895" s="72">
        <f t="shared" si="376"/>
        <v>1144</v>
      </c>
      <c r="E1895" s="72">
        <f t="shared" si="376"/>
        <v>210</v>
      </c>
      <c r="F1895" s="72">
        <f t="shared" si="376"/>
        <v>0</v>
      </c>
      <c r="G1895" s="72">
        <f t="shared" si="376"/>
        <v>0</v>
      </c>
      <c r="H1895" s="72">
        <f t="shared" si="376"/>
        <v>0</v>
      </c>
      <c r="I1895" s="72">
        <f t="shared" si="376"/>
        <v>0</v>
      </c>
    </row>
    <row r="1896" spans="1:9">
      <c r="A1896" s="18"/>
      <c r="B1896" s="229" t="s">
        <v>197</v>
      </c>
      <c r="C1896" s="58">
        <f t="shared" si="375"/>
        <v>1354</v>
      </c>
      <c r="D1896" s="72">
        <f t="shared" si="376"/>
        <v>1144</v>
      </c>
      <c r="E1896" s="72">
        <f t="shared" si="376"/>
        <v>210</v>
      </c>
      <c r="F1896" s="72">
        <f t="shared" si="376"/>
        <v>0</v>
      </c>
      <c r="G1896" s="72">
        <f t="shared" si="376"/>
        <v>0</v>
      </c>
      <c r="H1896" s="72">
        <f t="shared" si="376"/>
        <v>0</v>
      </c>
      <c r="I1896" s="72">
        <f t="shared" si="376"/>
        <v>0</v>
      </c>
    </row>
    <row r="1897" spans="1:9">
      <c r="A1897" s="21" t="s">
        <v>238</v>
      </c>
      <c r="B1897" s="8" t="s">
        <v>196</v>
      </c>
      <c r="C1897" s="58">
        <f t="shared" si="375"/>
        <v>1354</v>
      </c>
      <c r="D1897" s="72">
        <f t="shared" si="376"/>
        <v>1144</v>
      </c>
      <c r="E1897" s="72">
        <f t="shared" si="376"/>
        <v>210</v>
      </c>
      <c r="F1897" s="72">
        <f t="shared" si="376"/>
        <v>0</v>
      </c>
      <c r="G1897" s="72">
        <f t="shared" si="376"/>
        <v>0</v>
      </c>
      <c r="H1897" s="72">
        <f t="shared" si="376"/>
        <v>0</v>
      </c>
      <c r="I1897" s="72">
        <f t="shared" si="376"/>
        <v>0</v>
      </c>
    </row>
    <row r="1898" spans="1:9">
      <c r="A1898" s="18"/>
      <c r="B1898" s="229" t="s">
        <v>197</v>
      </c>
      <c r="C1898" s="58">
        <f t="shared" si="375"/>
        <v>1354</v>
      </c>
      <c r="D1898" s="72">
        <f t="shared" si="376"/>
        <v>1144</v>
      </c>
      <c r="E1898" s="72">
        <f t="shared" si="376"/>
        <v>210</v>
      </c>
      <c r="F1898" s="72">
        <f t="shared" si="376"/>
        <v>0</v>
      </c>
      <c r="G1898" s="72">
        <f t="shared" si="376"/>
        <v>0</v>
      </c>
      <c r="H1898" s="72">
        <f t="shared" si="376"/>
        <v>0</v>
      </c>
      <c r="I1898" s="72">
        <f t="shared" si="376"/>
        <v>0</v>
      </c>
    </row>
    <row r="1899" spans="1:9" s="162" customFormat="1">
      <c r="A1899" s="130" t="s">
        <v>239</v>
      </c>
      <c r="B1899" s="175" t="s">
        <v>196</v>
      </c>
      <c r="C1899" s="161">
        <f t="shared" si="375"/>
        <v>1354</v>
      </c>
      <c r="D1899" s="161">
        <f t="shared" ref="D1899:I1900" si="377">D1901+D1905+D1909</f>
        <v>1144</v>
      </c>
      <c r="E1899" s="161">
        <f t="shared" si="377"/>
        <v>210</v>
      </c>
      <c r="F1899" s="161">
        <f t="shared" si="377"/>
        <v>0</v>
      </c>
      <c r="G1899" s="161">
        <f t="shared" si="377"/>
        <v>0</v>
      </c>
      <c r="H1899" s="161">
        <f t="shared" si="377"/>
        <v>0</v>
      </c>
      <c r="I1899" s="161">
        <f t="shared" si="377"/>
        <v>0</v>
      </c>
    </row>
    <row r="1900" spans="1:9" s="162" customFormat="1">
      <c r="A1900" s="170"/>
      <c r="B1900" s="176" t="s">
        <v>197</v>
      </c>
      <c r="C1900" s="161">
        <f t="shared" si="375"/>
        <v>1354</v>
      </c>
      <c r="D1900" s="161">
        <f t="shared" si="377"/>
        <v>1144</v>
      </c>
      <c r="E1900" s="161">
        <f t="shared" si="377"/>
        <v>210</v>
      </c>
      <c r="F1900" s="161">
        <f t="shared" si="377"/>
        <v>0</v>
      </c>
      <c r="G1900" s="161">
        <f t="shared" si="377"/>
        <v>0</v>
      </c>
      <c r="H1900" s="161">
        <f t="shared" si="377"/>
        <v>0</v>
      </c>
      <c r="I1900" s="161">
        <f t="shared" si="377"/>
        <v>0</v>
      </c>
    </row>
    <row r="1901" spans="1:9" s="162" customFormat="1">
      <c r="A1901" s="192" t="s">
        <v>728</v>
      </c>
      <c r="B1901" s="175" t="s">
        <v>196</v>
      </c>
      <c r="C1901" s="161">
        <f t="shared" si="375"/>
        <v>258</v>
      </c>
      <c r="D1901" s="161">
        <f t="shared" ref="D1901:I1902" si="378">D1903</f>
        <v>258</v>
      </c>
      <c r="E1901" s="161">
        <f t="shared" si="378"/>
        <v>0</v>
      </c>
      <c r="F1901" s="161">
        <f t="shared" si="378"/>
        <v>0</v>
      </c>
      <c r="G1901" s="161">
        <f t="shared" si="378"/>
        <v>0</v>
      </c>
      <c r="H1901" s="161">
        <f t="shared" si="378"/>
        <v>0</v>
      </c>
      <c r="I1901" s="161">
        <f t="shared" si="378"/>
        <v>0</v>
      </c>
    </row>
    <row r="1902" spans="1:9" s="162" customFormat="1">
      <c r="A1902" s="194"/>
      <c r="B1902" s="176" t="s">
        <v>197</v>
      </c>
      <c r="C1902" s="161">
        <f t="shared" si="375"/>
        <v>258</v>
      </c>
      <c r="D1902" s="161">
        <f t="shared" si="378"/>
        <v>258</v>
      </c>
      <c r="E1902" s="161">
        <f t="shared" si="378"/>
        <v>0</v>
      </c>
      <c r="F1902" s="161">
        <f t="shared" si="378"/>
        <v>0</v>
      </c>
      <c r="G1902" s="161">
        <f t="shared" si="378"/>
        <v>0</v>
      </c>
      <c r="H1902" s="161">
        <f t="shared" si="378"/>
        <v>0</v>
      </c>
      <c r="I1902" s="161">
        <f t="shared" si="378"/>
        <v>0</v>
      </c>
    </row>
    <row r="1903" spans="1:9" s="340" customFormat="1" ht="47.25">
      <c r="A1903" s="437" t="s">
        <v>494</v>
      </c>
      <c r="B1903" s="338" t="s">
        <v>196</v>
      </c>
      <c r="C1903" s="339">
        <f>D1903+E1903+F1903+G1903+H1903+I1903</f>
        <v>258</v>
      </c>
      <c r="D1903" s="339">
        <v>258</v>
      </c>
      <c r="E1903" s="339">
        <v>0</v>
      </c>
      <c r="F1903" s="339">
        <v>0</v>
      </c>
      <c r="G1903" s="339">
        <v>0</v>
      </c>
      <c r="H1903" s="339">
        <v>0</v>
      </c>
      <c r="I1903" s="339">
        <v>0</v>
      </c>
    </row>
    <row r="1904" spans="1:9" s="126" customFormat="1">
      <c r="A1904" s="149"/>
      <c r="B1904" s="152" t="s">
        <v>197</v>
      </c>
      <c r="C1904" s="104">
        <f>D1904+E1904+F1904+G1904+H1904+I1904</f>
        <v>258</v>
      </c>
      <c r="D1904" s="99">
        <v>258</v>
      </c>
      <c r="E1904" s="99">
        <v>0</v>
      </c>
      <c r="F1904" s="99">
        <v>0</v>
      </c>
      <c r="G1904" s="99">
        <v>0</v>
      </c>
      <c r="H1904" s="99">
        <v>0</v>
      </c>
      <c r="I1904" s="99">
        <v>0</v>
      </c>
    </row>
    <row r="1905" spans="1:10" s="162" customFormat="1">
      <c r="A1905" s="192" t="s">
        <v>729</v>
      </c>
      <c r="B1905" s="175" t="s">
        <v>196</v>
      </c>
      <c r="C1905" s="161">
        <f t="shared" si="375"/>
        <v>343</v>
      </c>
      <c r="D1905" s="161">
        <f t="shared" ref="D1905:I1906" si="379">D1907</f>
        <v>343</v>
      </c>
      <c r="E1905" s="161">
        <f t="shared" si="379"/>
        <v>0</v>
      </c>
      <c r="F1905" s="161">
        <f t="shared" si="379"/>
        <v>0</v>
      </c>
      <c r="G1905" s="161">
        <f t="shared" si="379"/>
        <v>0</v>
      </c>
      <c r="H1905" s="161">
        <f t="shared" si="379"/>
        <v>0</v>
      </c>
      <c r="I1905" s="161">
        <f t="shared" si="379"/>
        <v>0</v>
      </c>
    </row>
    <row r="1906" spans="1:10" s="162" customFormat="1">
      <c r="A1906" s="194"/>
      <c r="B1906" s="176" t="s">
        <v>197</v>
      </c>
      <c r="C1906" s="161">
        <f t="shared" si="375"/>
        <v>343</v>
      </c>
      <c r="D1906" s="161">
        <f t="shared" si="379"/>
        <v>343</v>
      </c>
      <c r="E1906" s="161">
        <f t="shared" si="379"/>
        <v>0</v>
      </c>
      <c r="F1906" s="161">
        <f t="shared" si="379"/>
        <v>0</v>
      </c>
      <c r="G1906" s="161">
        <f t="shared" si="379"/>
        <v>0</v>
      </c>
      <c r="H1906" s="161">
        <f t="shared" si="379"/>
        <v>0</v>
      </c>
      <c r="I1906" s="161">
        <f t="shared" si="379"/>
        <v>0</v>
      </c>
    </row>
    <row r="1907" spans="1:10" s="340" customFormat="1">
      <c r="A1907" s="337" t="s">
        <v>11</v>
      </c>
      <c r="B1907" s="338" t="s">
        <v>196</v>
      </c>
      <c r="C1907" s="339">
        <f t="shared" si="375"/>
        <v>343</v>
      </c>
      <c r="D1907" s="339">
        <v>343</v>
      </c>
      <c r="E1907" s="339">
        <v>0</v>
      </c>
      <c r="F1907" s="339">
        <v>0</v>
      </c>
      <c r="G1907" s="339">
        <v>0</v>
      </c>
      <c r="H1907" s="339">
        <v>0</v>
      </c>
      <c r="I1907" s="339">
        <v>0</v>
      </c>
    </row>
    <row r="1908" spans="1:10" s="126" customFormat="1">
      <c r="A1908" s="149"/>
      <c r="B1908" s="152" t="s">
        <v>197</v>
      </c>
      <c r="C1908" s="104">
        <f t="shared" si="375"/>
        <v>343</v>
      </c>
      <c r="D1908" s="99">
        <v>343</v>
      </c>
      <c r="E1908" s="99">
        <v>0</v>
      </c>
      <c r="F1908" s="99">
        <v>0</v>
      </c>
      <c r="G1908" s="99">
        <v>0</v>
      </c>
      <c r="H1908" s="99">
        <v>0</v>
      </c>
      <c r="I1908" s="99">
        <v>0</v>
      </c>
    </row>
    <row r="1909" spans="1:10" s="162" customFormat="1">
      <c r="A1909" s="183" t="s">
        <v>730</v>
      </c>
      <c r="B1909" s="175" t="s">
        <v>196</v>
      </c>
      <c r="C1909" s="161">
        <f>D1909+E1909+F1909+G1909+H1909+I1909</f>
        <v>753</v>
      </c>
      <c r="D1909" s="161">
        <f t="shared" ref="D1909:I1910" si="380">D1911+D1913+D1915+D1917</f>
        <v>543</v>
      </c>
      <c r="E1909" s="161">
        <f t="shared" si="380"/>
        <v>210</v>
      </c>
      <c r="F1909" s="161">
        <f t="shared" si="380"/>
        <v>0</v>
      </c>
      <c r="G1909" s="161">
        <f t="shared" si="380"/>
        <v>0</v>
      </c>
      <c r="H1909" s="161">
        <f t="shared" si="380"/>
        <v>0</v>
      </c>
      <c r="I1909" s="161">
        <f t="shared" si="380"/>
        <v>0</v>
      </c>
    </row>
    <row r="1910" spans="1:10" s="162" customFormat="1">
      <c r="A1910" s="194"/>
      <c r="B1910" s="176" t="s">
        <v>197</v>
      </c>
      <c r="C1910" s="161">
        <f>D1910+E1910+F1910+G1910+H1910+I1910</f>
        <v>753</v>
      </c>
      <c r="D1910" s="161">
        <f t="shared" si="380"/>
        <v>543</v>
      </c>
      <c r="E1910" s="161">
        <f t="shared" si="380"/>
        <v>210</v>
      </c>
      <c r="F1910" s="161">
        <f t="shared" si="380"/>
        <v>0</v>
      </c>
      <c r="G1910" s="161">
        <f t="shared" si="380"/>
        <v>0</v>
      </c>
      <c r="H1910" s="161">
        <f t="shared" si="380"/>
        <v>0</v>
      </c>
      <c r="I1910" s="161">
        <f t="shared" si="380"/>
        <v>0</v>
      </c>
    </row>
    <row r="1911" spans="1:10" s="340" customFormat="1" ht="30">
      <c r="A1911" s="384" t="s">
        <v>109</v>
      </c>
      <c r="B1911" s="338" t="s">
        <v>196</v>
      </c>
      <c r="C1911" s="339">
        <f>C1912</f>
        <v>520</v>
      </c>
      <c r="D1911" s="339">
        <v>520</v>
      </c>
      <c r="E1911" s="358">
        <f>E1912</f>
        <v>0</v>
      </c>
      <c r="F1911" s="339">
        <v>0</v>
      </c>
      <c r="G1911" s="339">
        <v>0</v>
      </c>
      <c r="H1911" s="339">
        <v>0</v>
      </c>
      <c r="I1911" s="339">
        <v>0</v>
      </c>
      <c r="J1911" s="340" t="s">
        <v>557</v>
      </c>
    </row>
    <row r="1912" spans="1:10" s="126" customFormat="1">
      <c r="A1912" s="149"/>
      <c r="B1912" s="152" t="s">
        <v>197</v>
      </c>
      <c r="C1912" s="104">
        <f>D1912+E1912+F1912+G1912+H1912+I1912</f>
        <v>520</v>
      </c>
      <c r="D1912" s="99">
        <v>520</v>
      </c>
      <c r="E1912" s="58">
        <v>0</v>
      </c>
      <c r="F1912" s="99">
        <v>0</v>
      </c>
      <c r="G1912" s="99">
        <v>0</v>
      </c>
      <c r="H1912" s="99">
        <v>0</v>
      </c>
      <c r="I1912" s="99">
        <v>0</v>
      </c>
    </row>
    <row r="1913" spans="1:10" s="340" customFormat="1" ht="15">
      <c r="A1913" s="382" t="s">
        <v>110</v>
      </c>
      <c r="B1913" s="338" t="s">
        <v>196</v>
      </c>
      <c r="C1913" s="339">
        <f>C1914</f>
        <v>23</v>
      </c>
      <c r="D1913" s="339">
        <v>23</v>
      </c>
      <c r="E1913" s="358">
        <v>0</v>
      </c>
      <c r="F1913" s="339">
        <v>0</v>
      </c>
      <c r="G1913" s="339">
        <v>0</v>
      </c>
      <c r="H1913" s="339">
        <v>0</v>
      </c>
      <c r="I1913" s="339">
        <v>0</v>
      </c>
      <c r="J1913" s="340" t="s">
        <v>557</v>
      </c>
    </row>
    <row r="1914" spans="1:10" s="126" customFormat="1">
      <c r="A1914" s="149"/>
      <c r="B1914" s="152" t="s">
        <v>197</v>
      </c>
      <c r="C1914" s="104">
        <f>D1914+E1914+F1914+G1914+H1914+I1914</f>
        <v>23</v>
      </c>
      <c r="D1914" s="99">
        <v>23</v>
      </c>
      <c r="E1914" s="58">
        <v>0</v>
      </c>
      <c r="F1914" s="99">
        <v>0</v>
      </c>
      <c r="G1914" s="99">
        <v>0</v>
      </c>
      <c r="H1914" s="99">
        <v>0</v>
      </c>
      <c r="I1914" s="99">
        <v>0</v>
      </c>
    </row>
    <row r="1915" spans="1:10" s="336" customFormat="1" ht="16.5" customHeight="1">
      <c r="A1915" s="249" t="s">
        <v>726</v>
      </c>
      <c r="B1915" s="554" t="s">
        <v>196</v>
      </c>
      <c r="C1915" s="339">
        <f>D1915+E1915+F1915+G1915+H1915+I1915</f>
        <v>150</v>
      </c>
      <c r="D1915" s="339">
        <v>0</v>
      </c>
      <c r="E1915" s="72">
        <v>150</v>
      </c>
      <c r="F1915" s="339">
        <v>0</v>
      </c>
      <c r="G1915" s="339">
        <v>0</v>
      </c>
      <c r="H1915" s="339">
        <v>0</v>
      </c>
      <c r="I1915" s="339">
        <v>0</v>
      </c>
    </row>
    <row r="1916" spans="1:10" s="336" customFormat="1">
      <c r="A1916" s="490"/>
      <c r="B1916" s="508" t="s">
        <v>197</v>
      </c>
      <c r="C1916" s="339">
        <f>D1916+E1916+F1916+G1916+H1916+I1916</f>
        <v>150</v>
      </c>
      <c r="D1916" s="339">
        <v>0</v>
      </c>
      <c r="E1916" s="72">
        <v>150</v>
      </c>
      <c r="F1916" s="339">
        <v>0</v>
      </c>
      <c r="G1916" s="339">
        <v>0</v>
      </c>
      <c r="H1916" s="339">
        <v>0</v>
      </c>
      <c r="I1916" s="339">
        <v>0</v>
      </c>
    </row>
    <row r="1917" spans="1:10" s="340" customFormat="1" ht="15">
      <c r="A1917" s="248" t="s">
        <v>727</v>
      </c>
      <c r="B1917" s="554" t="s">
        <v>196</v>
      </c>
      <c r="C1917" s="339">
        <f>D1917+E1917+F1917+G1917+H1917+I1917</f>
        <v>60</v>
      </c>
      <c r="D1917" s="339">
        <v>0</v>
      </c>
      <c r="E1917" s="58">
        <v>60</v>
      </c>
      <c r="F1917" s="339">
        <v>0</v>
      </c>
      <c r="G1917" s="339">
        <v>0</v>
      </c>
      <c r="H1917" s="339">
        <v>0</v>
      </c>
      <c r="I1917" s="339">
        <v>0</v>
      </c>
    </row>
    <row r="1918" spans="1:10" s="340" customFormat="1">
      <c r="A1918" s="490"/>
      <c r="B1918" s="508" t="s">
        <v>197</v>
      </c>
      <c r="C1918" s="339">
        <f>D1918+E1918+F1918+G1918+H1918+I1918</f>
        <v>60</v>
      </c>
      <c r="D1918" s="339">
        <v>0</v>
      </c>
      <c r="E1918" s="58">
        <v>60</v>
      </c>
      <c r="F1918" s="339">
        <v>0</v>
      </c>
      <c r="G1918" s="339">
        <v>0</v>
      </c>
      <c r="H1918" s="339">
        <v>0</v>
      </c>
      <c r="I1918" s="339">
        <v>0</v>
      </c>
    </row>
    <row r="1919" spans="1:10">
      <c r="A1919" s="603" t="s">
        <v>261</v>
      </c>
      <c r="B1919" s="604"/>
      <c r="C1919" s="604"/>
      <c r="D1919" s="604"/>
      <c r="E1919" s="604"/>
      <c r="F1919" s="604"/>
      <c r="G1919" s="604"/>
      <c r="H1919" s="604"/>
      <c r="I1919" s="605"/>
    </row>
    <row r="1920" spans="1:10">
      <c r="A1920" s="64" t="s">
        <v>199</v>
      </c>
      <c r="B1920" s="177" t="s">
        <v>196</v>
      </c>
      <c r="C1920" s="166">
        <f t="shared" ref="C1920:C1977" si="381">D1920+E1920+F1920+G1920+H1920+I1920</f>
        <v>445.7</v>
      </c>
      <c r="D1920" s="166">
        <f t="shared" ref="D1920:I1921" si="382">D1922+D1948</f>
        <v>171.7</v>
      </c>
      <c r="E1920" s="166">
        <f t="shared" si="382"/>
        <v>263</v>
      </c>
      <c r="F1920" s="166">
        <f t="shared" si="382"/>
        <v>0</v>
      </c>
      <c r="G1920" s="166">
        <f t="shared" si="382"/>
        <v>0</v>
      </c>
      <c r="H1920" s="166">
        <f t="shared" si="382"/>
        <v>0</v>
      </c>
      <c r="I1920" s="166">
        <f t="shared" si="382"/>
        <v>11</v>
      </c>
    </row>
    <row r="1921" spans="1:9">
      <c r="A1921" s="69" t="s">
        <v>224</v>
      </c>
      <c r="B1921" s="178" t="s">
        <v>197</v>
      </c>
      <c r="C1921" s="166">
        <f t="shared" si="381"/>
        <v>445.7</v>
      </c>
      <c r="D1921" s="166">
        <f t="shared" si="382"/>
        <v>171.7</v>
      </c>
      <c r="E1921" s="166">
        <f t="shared" si="382"/>
        <v>263</v>
      </c>
      <c r="F1921" s="166">
        <f t="shared" si="382"/>
        <v>0</v>
      </c>
      <c r="G1921" s="166">
        <f t="shared" si="382"/>
        <v>0</v>
      </c>
      <c r="H1921" s="166">
        <f t="shared" si="382"/>
        <v>0</v>
      </c>
      <c r="I1921" s="166">
        <f t="shared" si="382"/>
        <v>11</v>
      </c>
    </row>
    <row r="1922" spans="1:9">
      <c r="A1922" s="81" t="s">
        <v>212</v>
      </c>
      <c r="B1922" s="60" t="s">
        <v>196</v>
      </c>
      <c r="C1922" s="58">
        <f t="shared" si="381"/>
        <v>177</v>
      </c>
      <c r="D1922" s="72">
        <f t="shared" ref="D1922:I1925" si="383">D1924</f>
        <v>58</v>
      </c>
      <c r="E1922" s="72">
        <f t="shared" si="383"/>
        <v>108</v>
      </c>
      <c r="F1922" s="72">
        <f t="shared" si="383"/>
        <v>0</v>
      </c>
      <c r="G1922" s="72">
        <f t="shared" si="383"/>
        <v>0</v>
      </c>
      <c r="H1922" s="72">
        <f t="shared" si="383"/>
        <v>0</v>
      </c>
      <c r="I1922" s="72">
        <f t="shared" si="383"/>
        <v>11</v>
      </c>
    </row>
    <row r="1923" spans="1:9">
      <c r="A1923" s="69" t="s">
        <v>203</v>
      </c>
      <c r="B1923" s="61" t="s">
        <v>197</v>
      </c>
      <c r="C1923" s="58">
        <f t="shared" si="381"/>
        <v>177</v>
      </c>
      <c r="D1923" s="72">
        <f t="shared" si="383"/>
        <v>58</v>
      </c>
      <c r="E1923" s="72">
        <f t="shared" si="383"/>
        <v>108</v>
      </c>
      <c r="F1923" s="72">
        <f t="shared" si="383"/>
        <v>0</v>
      </c>
      <c r="G1923" s="72">
        <f t="shared" si="383"/>
        <v>0</v>
      </c>
      <c r="H1923" s="72">
        <f t="shared" si="383"/>
        <v>0</v>
      </c>
      <c r="I1923" s="72">
        <f t="shared" si="383"/>
        <v>11</v>
      </c>
    </row>
    <row r="1924" spans="1:9">
      <c r="A1924" s="21" t="s">
        <v>259</v>
      </c>
      <c r="B1924" s="8" t="s">
        <v>196</v>
      </c>
      <c r="C1924" s="58">
        <f t="shared" si="381"/>
        <v>177</v>
      </c>
      <c r="D1924" s="72">
        <f t="shared" si="383"/>
        <v>58</v>
      </c>
      <c r="E1924" s="72">
        <f>E1925</f>
        <v>108</v>
      </c>
      <c r="F1924" s="72">
        <f t="shared" si="383"/>
        <v>0</v>
      </c>
      <c r="G1924" s="72">
        <f t="shared" si="383"/>
        <v>0</v>
      </c>
      <c r="H1924" s="72">
        <f t="shared" si="383"/>
        <v>0</v>
      </c>
      <c r="I1924" s="72">
        <f t="shared" si="383"/>
        <v>11</v>
      </c>
    </row>
    <row r="1925" spans="1:9">
      <c r="A1925" s="18"/>
      <c r="B1925" s="229" t="s">
        <v>197</v>
      </c>
      <c r="C1925" s="58">
        <f t="shared" si="381"/>
        <v>177</v>
      </c>
      <c r="D1925" s="72">
        <f t="shared" si="383"/>
        <v>58</v>
      </c>
      <c r="E1925" s="72">
        <f>E1927+E1943</f>
        <v>108</v>
      </c>
      <c r="F1925" s="72">
        <f t="shared" si="383"/>
        <v>0</v>
      </c>
      <c r="G1925" s="72">
        <f t="shared" si="383"/>
        <v>0</v>
      </c>
      <c r="H1925" s="72">
        <f t="shared" si="383"/>
        <v>0</v>
      </c>
      <c r="I1925" s="72">
        <f t="shared" si="383"/>
        <v>11</v>
      </c>
    </row>
    <row r="1926" spans="1:9">
      <c r="A1926" s="73" t="s">
        <v>232</v>
      </c>
      <c r="B1926" s="62" t="s">
        <v>196</v>
      </c>
      <c r="C1926" s="58">
        <f t="shared" si="381"/>
        <v>177</v>
      </c>
      <c r="D1926" s="58">
        <f t="shared" ref="D1926:I1927" si="384">D1928+D1942</f>
        <v>58</v>
      </c>
      <c r="E1926" s="58">
        <f t="shared" si="384"/>
        <v>108</v>
      </c>
      <c r="F1926" s="58">
        <f t="shared" si="384"/>
        <v>0</v>
      </c>
      <c r="G1926" s="58">
        <f t="shared" si="384"/>
        <v>0</v>
      </c>
      <c r="H1926" s="58">
        <f t="shared" si="384"/>
        <v>0</v>
      </c>
      <c r="I1926" s="58">
        <f t="shared" si="384"/>
        <v>11</v>
      </c>
    </row>
    <row r="1927" spans="1:9">
      <c r="A1927" s="14"/>
      <c r="B1927" s="61" t="s">
        <v>197</v>
      </c>
      <c r="C1927" s="58">
        <f t="shared" si="381"/>
        <v>177</v>
      </c>
      <c r="D1927" s="58">
        <f t="shared" si="384"/>
        <v>58</v>
      </c>
      <c r="E1927" s="58">
        <f t="shared" si="384"/>
        <v>108</v>
      </c>
      <c r="F1927" s="58">
        <f t="shared" si="384"/>
        <v>0</v>
      </c>
      <c r="G1927" s="58">
        <f t="shared" si="384"/>
        <v>0</v>
      </c>
      <c r="H1927" s="58">
        <f t="shared" si="384"/>
        <v>0</v>
      </c>
      <c r="I1927" s="58">
        <f t="shared" si="384"/>
        <v>11</v>
      </c>
    </row>
    <row r="1928" spans="1:9" s="117" customFormat="1">
      <c r="A1928" s="172" t="s">
        <v>240</v>
      </c>
      <c r="B1928" s="177" t="s">
        <v>196</v>
      </c>
      <c r="C1928" s="166">
        <f t="shared" si="381"/>
        <v>121</v>
      </c>
      <c r="D1928" s="166">
        <f t="shared" ref="D1928:I1929" si="385">D1930+D1934+D1938</f>
        <v>7</v>
      </c>
      <c r="E1928" s="166">
        <f t="shared" si="385"/>
        <v>108</v>
      </c>
      <c r="F1928" s="166">
        <f t="shared" si="385"/>
        <v>0</v>
      </c>
      <c r="G1928" s="166">
        <f t="shared" si="385"/>
        <v>0</v>
      </c>
      <c r="H1928" s="166">
        <f t="shared" si="385"/>
        <v>0</v>
      </c>
      <c r="I1928" s="166">
        <f t="shared" si="385"/>
        <v>6</v>
      </c>
    </row>
    <row r="1929" spans="1:9" s="117" customFormat="1">
      <c r="A1929" s="179"/>
      <c r="B1929" s="178" t="s">
        <v>197</v>
      </c>
      <c r="C1929" s="166">
        <f t="shared" si="381"/>
        <v>121</v>
      </c>
      <c r="D1929" s="166">
        <f t="shared" si="385"/>
        <v>7</v>
      </c>
      <c r="E1929" s="166">
        <f t="shared" si="385"/>
        <v>108</v>
      </c>
      <c r="F1929" s="166">
        <f t="shared" si="385"/>
        <v>0</v>
      </c>
      <c r="G1929" s="166">
        <f t="shared" si="385"/>
        <v>0</v>
      </c>
      <c r="H1929" s="166">
        <f t="shared" si="385"/>
        <v>0</v>
      </c>
      <c r="I1929" s="166">
        <f t="shared" si="385"/>
        <v>6</v>
      </c>
    </row>
    <row r="1930" spans="1:9" s="153" customFormat="1" ht="25.5">
      <c r="A1930" s="195" t="s">
        <v>235</v>
      </c>
      <c r="B1930" s="175" t="s">
        <v>196</v>
      </c>
      <c r="C1930" s="161">
        <f t="shared" si="381"/>
        <v>13</v>
      </c>
      <c r="D1930" s="161">
        <f>D1931</f>
        <v>7</v>
      </c>
      <c r="E1930" s="161">
        <f>E1931</f>
        <v>0</v>
      </c>
      <c r="F1930" s="161">
        <f t="shared" ref="F1930:H1931" si="386">F1932+F1948</f>
        <v>0</v>
      </c>
      <c r="G1930" s="161">
        <f t="shared" si="386"/>
        <v>0</v>
      </c>
      <c r="H1930" s="161">
        <f t="shared" si="386"/>
        <v>0</v>
      </c>
      <c r="I1930" s="161">
        <f>I1932</f>
        <v>6</v>
      </c>
    </row>
    <row r="1931" spans="1:9" s="153" customFormat="1">
      <c r="A1931" s="154"/>
      <c r="B1931" s="176" t="s">
        <v>197</v>
      </c>
      <c r="C1931" s="161">
        <f t="shared" si="381"/>
        <v>13</v>
      </c>
      <c r="D1931" s="161">
        <f>D1933</f>
        <v>7</v>
      </c>
      <c r="E1931" s="161">
        <f>E1933</f>
        <v>0</v>
      </c>
      <c r="F1931" s="161">
        <f t="shared" si="386"/>
        <v>0</v>
      </c>
      <c r="G1931" s="161">
        <f t="shared" si="386"/>
        <v>0</v>
      </c>
      <c r="H1931" s="161">
        <f t="shared" si="386"/>
        <v>0</v>
      </c>
      <c r="I1931" s="161">
        <f>I1933</f>
        <v>6</v>
      </c>
    </row>
    <row r="1932" spans="1:9" s="153" customFormat="1" ht="27" customHeight="1">
      <c r="A1932" s="77" t="s">
        <v>548</v>
      </c>
      <c r="B1932" s="62" t="s">
        <v>196</v>
      </c>
      <c r="C1932" s="72">
        <f t="shared" si="381"/>
        <v>13</v>
      </c>
      <c r="D1932" s="72">
        <f>D1933</f>
        <v>7</v>
      </c>
      <c r="E1932" s="72">
        <f>E1933</f>
        <v>0</v>
      </c>
      <c r="F1932" s="72">
        <v>0</v>
      </c>
      <c r="G1932" s="72">
        <v>0</v>
      </c>
      <c r="H1932" s="72">
        <v>0</v>
      </c>
      <c r="I1932" s="72">
        <f>I1933</f>
        <v>6</v>
      </c>
    </row>
    <row r="1933" spans="1:9" s="153" customFormat="1" ht="15.75" customHeight="1">
      <c r="A1933" s="69"/>
      <c r="B1933" s="61" t="s">
        <v>197</v>
      </c>
      <c r="C1933" s="72">
        <f t="shared" si="381"/>
        <v>13</v>
      </c>
      <c r="D1933" s="72">
        <v>7</v>
      </c>
      <c r="E1933" s="72">
        <v>0</v>
      </c>
      <c r="F1933" s="72">
        <v>0</v>
      </c>
      <c r="G1933" s="72">
        <v>0</v>
      </c>
      <c r="H1933" s="72">
        <v>0</v>
      </c>
      <c r="I1933" s="72">
        <v>6</v>
      </c>
    </row>
    <row r="1934" spans="1:9" s="340" customFormat="1">
      <c r="A1934" s="388" t="s">
        <v>479</v>
      </c>
      <c r="B1934" s="334" t="s">
        <v>196</v>
      </c>
      <c r="C1934" s="335">
        <f t="shared" ref="C1934:C1941" si="387">D1934+E1934+F1934+G1934+H1934+I1934</f>
        <v>71</v>
      </c>
      <c r="D1934" s="161">
        <f t="shared" ref="D1934:I1935" si="388">D1936</f>
        <v>0</v>
      </c>
      <c r="E1934" s="161">
        <f t="shared" si="388"/>
        <v>71</v>
      </c>
      <c r="F1934" s="161">
        <f t="shared" si="388"/>
        <v>0</v>
      </c>
      <c r="G1934" s="161">
        <f t="shared" si="388"/>
        <v>0</v>
      </c>
      <c r="H1934" s="161">
        <f t="shared" si="388"/>
        <v>0</v>
      </c>
      <c r="I1934" s="161">
        <f t="shared" si="388"/>
        <v>0</v>
      </c>
    </row>
    <row r="1935" spans="1:9" s="153" customFormat="1">
      <c r="A1935" s="154"/>
      <c r="B1935" s="176" t="s">
        <v>197</v>
      </c>
      <c r="C1935" s="161">
        <f t="shared" si="387"/>
        <v>71</v>
      </c>
      <c r="D1935" s="161">
        <f t="shared" si="388"/>
        <v>0</v>
      </c>
      <c r="E1935" s="161">
        <f t="shared" si="388"/>
        <v>71</v>
      </c>
      <c r="F1935" s="161">
        <f t="shared" si="388"/>
        <v>0</v>
      </c>
      <c r="G1935" s="161">
        <f t="shared" si="388"/>
        <v>0</v>
      </c>
      <c r="H1935" s="161">
        <f t="shared" si="388"/>
        <v>0</v>
      </c>
      <c r="I1935" s="161">
        <f t="shared" si="388"/>
        <v>0</v>
      </c>
    </row>
    <row r="1936" spans="1:9" s="340" customFormat="1" ht="15">
      <c r="A1936" s="248" t="s">
        <v>731</v>
      </c>
      <c r="B1936" s="538" t="s">
        <v>196</v>
      </c>
      <c r="C1936" s="72">
        <f t="shared" si="387"/>
        <v>71</v>
      </c>
      <c r="D1936" s="358">
        <v>0</v>
      </c>
      <c r="E1936" s="58">
        <v>71</v>
      </c>
      <c r="F1936" s="358">
        <v>0</v>
      </c>
      <c r="G1936" s="358">
        <v>0</v>
      </c>
      <c r="H1936" s="358">
        <v>0</v>
      </c>
      <c r="I1936" s="358">
        <v>0</v>
      </c>
    </row>
    <row r="1937" spans="1:12" s="153" customFormat="1">
      <c r="A1937" s="548"/>
      <c r="B1937" s="506" t="s">
        <v>197</v>
      </c>
      <c r="C1937" s="72">
        <f t="shared" si="387"/>
        <v>71</v>
      </c>
      <c r="D1937" s="72">
        <v>0</v>
      </c>
      <c r="E1937" s="58">
        <v>71</v>
      </c>
      <c r="F1937" s="72">
        <v>0</v>
      </c>
      <c r="G1937" s="72">
        <v>0</v>
      </c>
      <c r="H1937" s="72">
        <v>0</v>
      </c>
      <c r="I1937" s="72">
        <v>0</v>
      </c>
    </row>
    <row r="1938" spans="1:12" s="340" customFormat="1">
      <c r="A1938" s="555" t="s">
        <v>733</v>
      </c>
      <c r="B1938" s="556" t="s">
        <v>196</v>
      </c>
      <c r="C1938" s="72">
        <f t="shared" si="387"/>
        <v>37</v>
      </c>
      <c r="D1938" s="72">
        <f t="shared" ref="D1938:I1939" si="389">D1940</f>
        <v>0</v>
      </c>
      <c r="E1938" s="72">
        <f t="shared" si="389"/>
        <v>37</v>
      </c>
      <c r="F1938" s="72">
        <f t="shared" si="389"/>
        <v>0</v>
      </c>
      <c r="G1938" s="72">
        <f t="shared" si="389"/>
        <v>0</v>
      </c>
      <c r="H1938" s="72">
        <f t="shared" si="389"/>
        <v>0</v>
      </c>
      <c r="I1938" s="72">
        <f t="shared" si="389"/>
        <v>0</v>
      </c>
    </row>
    <row r="1939" spans="1:12" s="153" customFormat="1">
      <c r="A1939" s="548"/>
      <c r="B1939" s="506" t="s">
        <v>197</v>
      </c>
      <c r="C1939" s="72">
        <f t="shared" si="387"/>
        <v>37</v>
      </c>
      <c r="D1939" s="72">
        <f t="shared" si="389"/>
        <v>0</v>
      </c>
      <c r="E1939" s="72">
        <f t="shared" si="389"/>
        <v>37</v>
      </c>
      <c r="F1939" s="72">
        <f t="shared" si="389"/>
        <v>0</v>
      </c>
      <c r="G1939" s="72">
        <f t="shared" si="389"/>
        <v>0</v>
      </c>
      <c r="H1939" s="72">
        <f t="shared" si="389"/>
        <v>0</v>
      </c>
      <c r="I1939" s="72">
        <f t="shared" si="389"/>
        <v>0</v>
      </c>
    </row>
    <row r="1940" spans="1:12" s="340" customFormat="1" ht="15">
      <c r="A1940" s="248" t="s">
        <v>732</v>
      </c>
      <c r="B1940" s="538" t="s">
        <v>196</v>
      </c>
      <c r="C1940" s="72">
        <f t="shared" si="387"/>
        <v>37</v>
      </c>
      <c r="D1940" s="358">
        <v>0</v>
      </c>
      <c r="E1940" s="58">
        <v>37</v>
      </c>
      <c r="F1940" s="358">
        <v>0</v>
      </c>
      <c r="G1940" s="358">
        <v>0</v>
      </c>
      <c r="H1940" s="358">
        <v>0</v>
      </c>
      <c r="I1940" s="358">
        <v>0</v>
      </c>
    </row>
    <row r="1941" spans="1:12" s="153" customFormat="1">
      <c r="A1941" s="548"/>
      <c r="B1941" s="506" t="s">
        <v>197</v>
      </c>
      <c r="C1941" s="72">
        <f t="shared" si="387"/>
        <v>37</v>
      </c>
      <c r="D1941" s="72">
        <v>0</v>
      </c>
      <c r="E1941" s="58">
        <v>37</v>
      </c>
      <c r="F1941" s="72">
        <v>0</v>
      </c>
      <c r="G1941" s="72">
        <v>0</v>
      </c>
      <c r="H1941" s="72">
        <v>0</v>
      </c>
      <c r="I1941" s="72">
        <v>0</v>
      </c>
    </row>
    <row r="1942" spans="1:12" s="197" customFormat="1">
      <c r="A1942" s="130" t="s">
        <v>239</v>
      </c>
      <c r="B1942" s="175" t="s">
        <v>196</v>
      </c>
      <c r="C1942" s="161">
        <f t="shared" si="381"/>
        <v>56</v>
      </c>
      <c r="D1942" s="161">
        <f>D1943</f>
        <v>51</v>
      </c>
      <c r="E1942" s="161">
        <f>E1943</f>
        <v>0</v>
      </c>
      <c r="F1942" s="161">
        <f t="shared" ref="F1942:H1943" si="390">F1948</f>
        <v>0</v>
      </c>
      <c r="G1942" s="161">
        <f t="shared" si="390"/>
        <v>0</v>
      </c>
      <c r="H1942" s="161">
        <f t="shared" si="390"/>
        <v>0</v>
      </c>
      <c r="I1942" s="161">
        <f>I1944</f>
        <v>5</v>
      </c>
      <c r="J1942" s="201"/>
      <c r="K1942" s="201"/>
      <c r="L1942" s="201"/>
    </row>
    <row r="1943" spans="1:12" s="197" customFormat="1">
      <c r="A1943" s="203"/>
      <c r="B1943" s="176" t="s">
        <v>197</v>
      </c>
      <c r="C1943" s="161">
        <f t="shared" si="381"/>
        <v>56</v>
      </c>
      <c r="D1943" s="161">
        <f>D1945</f>
        <v>51</v>
      </c>
      <c r="E1943" s="161">
        <f>E1945</f>
        <v>0</v>
      </c>
      <c r="F1943" s="161">
        <f t="shared" si="390"/>
        <v>0</v>
      </c>
      <c r="G1943" s="161">
        <f t="shared" si="390"/>
        <v>0</v>
      </c>
      <c r="H1943" s="161">
        <f t="shared" si="390"/>
        <v>0</v>
      </c>
      <c r="I1943" s="161">
        <f>I1945</f>
        <v>5</v>
      </c>
    </row>
    <row r="1944" spans="1:12" s="153" customFormat="1" ht="25.5">
      <c r="A1944" s="195" t="s">
        <v>324</v>
      </c>
      <c r="B1944" s="148" t="s">
        <v>196</v>
      </c>
      <c r="C1944" s="99">
        <f t="shared" si="381"/>
        <v>56</v>
      </c>
      <c r="D1944" s="99">
        <f>D1945</f>
        <v>51</v>
      </c>
      <c r="E1944" s="99">
        <f>E1945</f>
        <v>0</v>
      </c>
      <c r="F1944" s="99">
        <f t="shared" ref="F1944:H1945" si="391">F1948+F1954</f>
        <v>0</v>
      </c>
      <c r="G1944" s="99">
        <f t="shared" si="391"/>
        <v>0</v>
      </c>
      <c r="H1944" s="99">
        <f t="shared" si="391"/>
        <v>0</v>
      </c>
      <c r="I1944" s="99">
        <f>I1946</f>
        <v>5</v>
      </c>
    </row>
    <row r="1945" spans="1:12" s="153" customFormat="1">
      <c r="A1945" s="154"/>
      <c r="B1945" s="152" t="s">
        <v>197</v>
      </c>
      <c r="C1945" s="99">
        <f t="shared" si="381"/>
        <v>56</v>
      </c>
      <c r="D1945" s="99">
        <f>D1947</f>
        <v>51</v>
      </c>
      <c r="E1945" s="99">
        <f>E1947</f>
        <v>0</v>
      </c>
      <c r="F1945" s="99">
        <f t="shared" si="391"/>
        <v>0</v>
      </c>
      <c r="G1945" s="99">
        <f t="shared" si="391"/>
        <v>0</v>
      </c>
      <c r="H1945" s="99">
        <f t="shared" si="391"/>
        <v>0</v>
      </c>
      <c r="I1945" s="99">
        <f>I1947</f>
        <v>5</v>
      </c>
    </row>
    <row r="1946" spans="1:12" s="153" customFormat="1" ht="25.5">
      <c r="A1946" s="139" t="s">
        <v>549</v>
      </c>
      <c r="B1946" s="148" t="s">
        <v>196</v>
      </c>
      <c r="C1946" s="99">
        <f t="shared" si="381"/>
        <v>56</v>
      </c>
      <c r="D1946" s="99">
        <f>D1947</f>
        <v>51</v>
      </c>
      <c r="E1946" s="99">
        <v>0</v>
      </c>
      <c r="F1946" s="99">
        <f>F1947</f>
        <v>0</v>
      </c>
      <c r="G1946" s="99">
        <f>G1947</f>
        <v>0</v>
      </c>
      <c r="H1946" s="99">
        <f>H1947</f>
        <v>0</v>
      </c>
      <c r="I1946" s="99">
        <f>I1947</f>
        <v>5</v>
      </c>
    </row>
    <row r="1947" spans="1:12" s="153" customFormat="1">
      <c r="A1947" s="154"/>
      <c r="B1947" s="152" t="s">
        <v>197</v>
      </c>
      <c r="C1947" s="99">
        <f>D1947+E1947+F1947+G1947+H1947+I1947</f>
        <v>56</v>
      </c>
      <c r="D1947" s="99">
        <v>51</v>
      </c>
      <c r="E1947" s="99">
        <v>0</v>
      </c>
      <c r="F1947" s="99">
        <v>0</v>
      </c>
      <c r="G1947" s="99">
        <v>0</v>
      </c>
      <c r="H1947" s="99">
        <v>0</v>
      </c>
      <c r="I1947" s="99">
        <v>5</v>
      </c>
    </row>
    <row r="1948" spans="1:12" s="153" customFormat="1">
      <c r="A1948" s="200" t="s">
        <v>252</v>
      </c>
      <c r="B1948" s="175" t="s">
        <v>196</v>
      </c>
      <c r="C1948" s="161">
        <f t="shared" si="381"/>
        <v>268.7</v>
      </c>
      <c r="D1948" s="161">
        <f>D1950</f>
        <v>113.7</v>
      </c>
      <c r="E1948" s="161">
        <f>E1950</f>
        <v>155</v>
      </c>
      <c r="F1948" s="161">
        <f t="shared" ref="E1948:I1949" si="392">F1950</f>
        <v>0</v>
      </c>
      <c r="G1948" s="161">
        <v>0</v>
      </c>
      <c r="H1948" s="161">
        <f t="shared" si="392"/>
        <v>0</v>
      </c>
      <c r="I1948" s="161">
        <f t="shared" si="392"/>
        <v>0</v>
      </c>
      <c r="J1948" s="156"/>
      <c r="K1948" s="156"/>
      <c r="L1948" s="156"/>
    </row>
    <row r="1949" spans="1:12" s="153" customFormat="1">
      <c r="A1949" s="140" t="s">
        <v>203</v>
      </c>
      <c r="B1949" s="176" t="s">
        <v>197</v>
      </c>
      <c r="C1949" s="161">
        <f t="shared" si="381"/>
        <v>268.7</v>
      </c>
      <c r="D1949" s="161">
        <f>D1951</f>
        <v>113.7</v>
      </c>
      <c r="E1949" s="161">
        <f t="shared" si="392"/>
        <v>155</v>
      </c>
      <c r="F1949" s="161">
        <f t="shared" si="392"/>
        <v>0</v>
      </c>
      <c r="G1949" s="161">
        <f t="shared" si="392"/>
        <v>0</v>
      </c>
      <c r="H1949" s="161">
        <f t="shared" si="392"/>
        <v>0</v>
      </c>
      <c r="I1949" s="161">
        <f t="shared" si="392"/>
        <v>0</v>
      </c>
      <c r="J1949" s="156"/>
      <c r="K1949" s="156"/>
      <c r="L1949" s="156"/>
    </row>
    <row r="1950" spans="1:12" s="153" customFormat="1">
      <c r="A1950" s="111" t="s">
        <v>259</v>
      </c>
      <c r="B1950" s="112" t="s">
        <v>196</v>
      </c>
      <c r="C1950" s="104">
        <f t="shared" si="381"/>
        <v>268.7</v>
      </c>
      <c r="D1950" s="99">
        <f>D1952</f>
        <v>113.7</v>
      </c>
      <c r="E1950" s="99">
        <f>E1952</f>
        <v>155</v>
      </c>
      <c r="F1950" s="99">
        <f t="shared" ref="F1950:I1951" si="393">F1952+F1968</f>
        <v>0</v>
      </c>
      <c r="G1950" s="99">
        <f t="shared" si="393"/>
        <v>0</v>
      </c>
      <c r="H1950" s="99">
        <f t="shared" si="393"/>
        <v>0</v>
      </c>
      <c r="I1950" s="99">
        <f t="shared" si="393"/>
        <v>0</v>
      </c>
      <c r="J1950" s="156"/>
      <c r="K1950" s="156"/>
      <c r="L1950" s="156"/>
    </row>
    <row r="1951" spans="1:12" s="153" customFormat="1">
      <c r="A1951" s="113"/>
      <c r="B1951" s="234" t="s">
        <v>197</v>
      </c>
      <c r="C1951" s="104">
        <f t="shared" si="381"/>
        <v>268.7</v>
      </c>
      <c r="D1951" s="99">
        <f>D1953</f>
        <v>113.7</v>
      </c>
      <c r="E1951" s="99">
        <f>E1953</f>
        <v>155</v>
      </c>
      <c r="F1951" s="99">
        <f t="shared" si="393"/>
        <v>0</v>
      </c>
      <c r="G1951" s="99">
        <f t="shared" si="393"/>
        <v>0</v>
      </c>
      <c r="H1951" s="99">
        <f t="shared" si="393"/>
        <v>0</v>
      </c>
      <c r="I1951" s="99">
        <f t="shared" si="393"/>
        <v>0</v>
      </c>
      <c r="J1951" s="156"/>
      <c r="K1951" s="156"/>
      <c r="L1951" s="156"/>
    </row>
    <row r="1952" spans="1:12" s="153" customFormat="1">
      <c r="A1952" s="137" t="s">
        <v>232</v>
      </c>
      <c r="B1952" s="148" t="s">
        <v>196</v>
      </c>
      <c r="C1952" s="104">
        <f t="shared" si="381"/>
        <v>268.7</v>
      </c>
      <c r="D1952" s="99">
        <f>D1954+D1968</f>
        <v>113.7</v>
      </c>
      <c r="E1952" s="99">
        <f>E1954+E1968</f>
        <v>155</v>
      </c>
      <c r="F1952" s="99">
        <f t="shared" ref="F1952:I1953" si="394">F1954</f>
        <v>0</v>
      </c>
      <c r="G1952" s="99">
        <f t="shared" si="394"/>
        <v>0</v>
      </c>
      <c r="H1952" s="99">
        <f t="shared" si="394"/>
        <v>0</v>
      </c>
      <c r="I1952" s="99">
        <f t="shared" si="394"/>
        <v>0</v>
      </c>
      <c r="J1952" s="156"/>
      <c r="K1952" s="156"/>
      <c r="L1952" s="156"/>
    </row>
    <row r="1953" spans="1:12" s="153" customFormat="1">
      <c r="A1953" s="110"/>
      <c r="B1953" s="152" t="s">
        <v>197</v>
      </c>
      <c r="C1953" s="104">
        <f t="shared" si="381"/>
        <v>268.7</v>
      </c>
      <c r="D1953" s="99">
        <f>D1955+D1969</f>
        <v>113.7</v>
      </c>
      <c r="E1953" s="99">
        <f>E1955+E1969</f>
        <v>155</v>
      </c>
      <c r="F1953" s="99">
        <f t="shared" si="394"/>
        <v>0</v>
      </c>
      <c r="G1953" s="99">
        <f t="shared" si="394"/>
        <v>0</v>
      </c>
      <c r="H1953" s="99">
        <f t="shared" si="394"/>
        <v>0</v>
      </c>
      <c r="I1953" s="99">
        <f t="shared" si="394"/>
        <v>0</v>
      </c>
      <c r="J1953" s="156"/>
      <c r="K1953" s="156"/>
      <c r="L1953" s="156"/>
    </row>
    <row r="1954" spans="1:12" s="197" customFormat="1">
      <c r="A1954" s="200" t="s">
        <v>240</v>
      </c>
      <c r="B1954" s="175" t="s">
        <v>196</v>
      </c>
      <c r="C1954" s="161">
        <f t="shared" si="381"/>
        <v>102</v>
      </c>
      <c r="D1954" s="161">
        <f t="shared" ref="D1954:I1955" si="395">D1956+D1960+D1964</f>
        <v>47</v>
      </c>
      <c r="E1954" s="161">
        <f t="shared" si="395"/>
        <v>55</v>
      </c>
      <c r="F1954" s="161">
        <f t="shared" si="395"/>
        <v>0</v>
      </c>
      <c r="G1954" s="161">
        <f t="shared" si="395"/>
        <v>0</v>
      </c>
      <c r="H1954" s="161">
        <f t="shared" si="395"/>
        <v>0</v>
      </c>
      <c r="I1954" s="161">
        <f t="shared" si="395"/>
        <v>0</v>
      </c>
      <c r="J1954" s="201"/>
      <c r="K1954" s="201"/>
      <c r="L1954" s="201"/>
    </row>
    <row r="1955" spans="1:12" s="197" customFormat="1">
      <c r="A1955" s="202"/>
      <c r="B1955" s="176" t="s">
        <v>197</v>
      </c>
      <c r="C1955" s="161">
        <f t="shared" si="381"/>
        <v>102</v>
      </c>
      <c r="D1955" s="161">
        <f t="shared" si="395"/>
        <v>47</v>
      </c>
      <c r="E1955" s="161">
        <f t="shared" si="395"/>
        <v>55</v>
      </c>
      <c r="F1955" s="161">
        <f t="shared" si="395"/>
        <v>0</v>
      </c>
      <c r="G1955" s="161">
        <f t="shared" si="395"/>
        <v>0</v>
      </c>
      <c r="H1955" s="161">
        <f t="shared" si="395"/>
        <v>0</v>
      </c>
      <c r="I1955" s="161">
        <f t="shared" si="395"/>
        <v>0</v>
      </c>
      <c r="J1955" s="201"/>
      <c r="K1955" s="201"/>
      <c r="L1955" s="201"/>
    </row>
    <row r="1956" spans="1:12" s="153" customFormat="1">
      <c r="A1956" s="192" t="s">
        <v>241</v>
      </c>
      <c r="B1956" s="160" t="s">
        <v>196</v>
      </c>
      <c r="C1956" s="316">
        <f t="shared" si="381"/>
        <v>35</v>
      </c>
      <c r="D1956" s="161">
        <f t="shared" ref="D1956:I1957" si="396">D1958</f>
        <v>35</v>
      </c>
      <c r="E1956" s="161">
        <f t="shared" si="396"/>
        <v>0</v>
      </c>
      <c r="F1956" s="161">
        <f t="shared" si="396"/>
        <v>0</v>
      </c>
      <c r="G1956" s="161">
        <f t="shared" si="396"/>
        <v>0</v>
      </c>
      <c r="H1956" s="161">
        <f t="shared" si="396"/>
        <v>0</v>
      </c>
      <c r="I1956" s="161">
        <f t="shared" si="396"/>
        <v>0</v>
      </c>
    </row>
    <row r="1957" spans="1:12" s="153" customFormat="1">
      <c r="A1957" s="154"/>
      <c r="B1957" s="163" t="s">
        <v>197</v>
      </c>
      <c r="C1957" s="316">
        <f t="shared" si="381"/>
        <v>35</v>
      </c>
      <c r="D1957" s="161">
        <f t="shared" si="396"/>
        <v>35</v>
      </c>
      <c r="E1957" s="161">
        <f t="shared" si="396"/>
        <v>0</v>
      </c>
      <c r="F1957" s="161">
        <f t="shared" si="396"/>
        <v>0</v>
      </c>
      <c r="G1957" s="161">
        <f t="shared" si="396"/>
        <v>0</v>
      </c>
      <c r="H1957" s="161">
        <f t="shared" si="396"/>
        <v>0</v>
      </c>
      <c r="I1957" s="161">
        <f t="shared" si="396"/>
        <v>0</v>
      </c>
    </row>
    <row r="1958" spans="1:12" s="340" customFormat="1" ht="15">
      <c r="A1958" s="382" t="s">
        <v>149</v>
      </c>
      <c r="B1958" s="357" t="s">
        <v>196</v>
      </c>
      <c r="C1958" s="442">
        <f>D1958+E1958+F1958+G1958+H1958+I1958</f>
        <v>35</v>
      </c>
      <c r="D1958" s="339">
        <v>35</v>
      </c>
      <c r="E1958" s="339">
        <f>E1959</f>
        <v>0</v>
      </c>
      <c r="F1958" s="339">
        <v>0</v>
      </c>
      <c r="G1958" s="339">
        <v>0</v>
      </c>
      <c r="H1958" s="339">
        <v>0</v>
      </c>
      <c r="I1958" s="339">
        <v>0</v>
      </c>
    </row>
    <row r="1959" spans="1:12" s="153" customFormat="1">
      <c r="A1959" s="154"/>
      <c r="B1959" s="159" t="s">
        <v>197</v>
      </c>
      <c r="C1959" s="158">
        <f>D1959+E1959+G1959+H1959+I1959</f>
        <v>35</v>
      </c>
      <c r="D1959" s="99">
        <v>35</v>
      </c>
      <c r="E1959" s="99">
        <v>0</v>
      </c>
      <c r="F1959" s="99">
        <v>0</v>
      </c>
      <c r="G1959" s="99">
        <v>0</v>
      </c>
      <c r="H1959" s="99">
        <v>0</v>
      </c>
      <c r="I1959" s="99">
        <v>0</v>
      </c>
    </row>
    <row r="1960" spans="1:12" s="197" customFormat="1" ht="14.25">
      <c r="A1960" s="263" t="s">
        <v>480</v>
      </c>
      <c r="B1960" s="160" t="s">
        <v>196</v>
      </c>
      <c r="C1960" s="316">
        <f t="shared" ref="C1960:C1967" si="397">D1960+E1960+F1960+G1960+H1960+I1960</f>
        <v>12</v>
      </c>
      <c r="D1960" s="161">
        <f t="shared" ref="D1960:I1961" si="398">D1962</f>
        <v>12</v>
      </c>
      <c r="E1960" s="161">
        <f t="shared" si="398"/>
        <v>0</v>
      </c>
      <c r="F1960" s="161">
        <f t="shared" si="398"/>
        <v>0</v>
      </c>
      <c r="G1960" s="161">
        <f t="shared" si="398"/>
        <v>0</v>
      </c>
      <c r="H1960" s="161">
        <f t="shared" si="398"/>
        <v>0</v>
      </c>
      <c r="I1960" s="161">
        <f t="shared" si="398"/>
        <v>0</v>
      </c>
    </row>
    <row r="1961" spans="1:12" s="153" customFormat="1">
      <c r="A1961" s="154"/>
      <c r="B1961" s="159" t="s">
        <v>197</v>
      </c>
      <c r="C1961" s="316">
        <f t="shared" si="397"/>
        <v>12</v>
      </c>
      <c r="D1961" s="161">
        <f t="shared" si="398"/>
        <v>12</v>
      </c>
      <c r="E1961" s="161">
        <f t="shared" si="398"/>
        <v>0</v>
      </c>
      <c r="F1961" s="161">
        <f t="shared" si="398"/>
        <v>0</v>
      </c>
      <c r="G1961" s="161">
        <f t="shared" si="398"/>
        <v>0</v>
      </c>
      <c r="H1961" s="161">
        <f t="shared" si="398"/>
        <v>0</v>
      </c>
      <c r="I1961" s="161">
        <f t="shared" si="398"/>
        <v>0</v>
      </c>
    </row>
    <row r="1962" spans="1:12" s="340" customFormat="1">
      <c r="A1962" s="379" t="s">
        <v>481</v>
      </c>
      <c r="B1962" s="357" t="s">
        <v>196</v>
      </c>
      <c r="C1962" s="442">
        <f t="shared" si="397"/>
        <v>12</v>
      </c>
      <c r="D1962" s="339">
        <v>12</v>
      </c>
      <c r="E1962" s="339">
        <v>0</v>
      </c>
      <c r="F1962" s="339">
        <v>0</v>
      </c>
      <c r="G1962" s="339">
        <v>0</v>
      </c>
      <c r="H1962" s="339">
        <v>0</v>
      </c>
      <c r="I1962" s="339">
        <v>0</v>
      </c>
    </row>
    <row r="1963" spans="1:12" s="153" customFormat="1">
      <c r="A1963" s="154"/>
      <c r="B1963" s="159" t="s">
        <v>197</v>
      </c>
      <c r="C1963" s="158">
        <f t="shared" si="397"/>
        <v>12</v>
      </c>
      <c r="D1963" s="99">
        <v>12</v>
      </c>
      <c r="E1963" s="99">
        <v>0</v>
      </c>
      <c r="F1963" s="99">
        <v>0</v>
      </c>
      <c r="G1963" s="99">
        <v>0</v>
      </c>
      <c r="H1963" s="99">
        <v>0</v>
      </c>
      <c r="I1963" s="99">
        <v>0</v>
      </c>
    </row>
    <row r="1964" spans="1:12" s="197" customFormat="1" ht="14.25">
      <c r="A1964" s="263" t="s">
        <v>735</v>
      </c>
      <c r="B1964" s="71" t="s">
        <v>196</v>
      </c>
      <c r="C1964" s="158">
        <f t="shared" si="397"/>
        <v>55</v>
      </c>
      <c r="D1964" s="161">
        <f t="shared" ref="D1964:I1965" si="399">D1966</f>
        <v>0</v>
      </c>
      <c r="E1964" s="161">
        <f t="shared" si="399"/>
        <v>55</v>
      </c>
      <c r="F1964" s="161">
        <f t="shared" si="399"/>
        <v>0</v>
      </c>
      <c r="G1964" s="161">
        <f t="shared" si="399"/>
        <v>0</v>
      </c>
      <c r="H1964" s="161">
        <f t="shared" si="399"/>
        <v>0</v>
      </c>
      <c r="I1964" s="161">
        <f t="shared" si="399"/>
        <v>0</v>
      </c>
    </row>
    <row r="1965" spans="1:12" s="153" customFormat="1">
      <c r="A1965" s="557"/>
      <c r="B1965" s="70" t="s">
        <v>197</v>
      </c>
      <c r="C1965" s="158">
        <f t="shared" si="397"/>
        <v>55</v>
      </c>
      <c r="D1965" s="161">
        <f t="shared" si="399"/>
        <v>0</v>
      </c>
      <c r="E1965" s="161">
        <f t="shared" si="399"/>
        <v>55</v>
      </c>
      <c r="F1965" s="161">
        <f t="shared" si="399"/>
        <v>0</v>
      </c>
      <c r="G1965" s="161">
        <f t="shared" si="399"/>
        <v>0</v>
      </c>
      <c r="H1965" s="161">
        <f t="shared" si="399"/>
        <v>0</v>
      </c>
      <c r="I1965" s="161">
        <f t="shared" si="399"/>
        <v>0</v>
      </c>
    </row>
    <row r="1966" spans="1:12" s="340" customFormat="1" ht="15">
      <c r="A1966" s="249" t="s">
        <v>734</v>
      </c>
      <c r="B1966" s="71" t="s">
        <v>196</v>
      </c>
      <c r="C1966" s="158">
        <f t="shared" si="397"/>
        <v>55</v>
      </c>
      <c r="D1966" s="339">
        <v>0</v>
      </c>
      <c r="E1966" s="58">
        <v>55</v>
      </c>
      <c r="F1966" s="339">
        <v>0</v>
      </c>
      <c r="G1966" s="339">
        <v>0</v>
      </c>
      <c r="H1966" s="339">
        <v>0</v>
      </c>
      <c r="I1966" s="339">
        <v>0</v>
      </c>
    </row>
    <row r="1967" spans="1:12" s="153" customFormat="1">
      <c r="A1967" s="557"/>
      <c r="B1967" s="70" t="s">
        <v>197</v>
      </c>
      <c r="C1967" s="158">
        <f t="shared" si="397"/>
        <v>55</v>
      </c>
      <c r="D1967" s="99">
        <v>0</v>
      </c>
      <c r="E1967" s="58">
        <v>55</v>
      </c>
      <c r="F1967" s="99">
        <v>0</v>
      </c>
      <c r="G1967" s="99">
        <v>0</v>
      </c>
      <c r="H1967" s="99">
        <v>0</v>
      </c>
      <c r="I1967" s="99">
        <v>0</v>
      </c>
    </row>
    <row r="1968" spans="1:12" s="197" customFormat="1">
      <c r="A1968" s="130" t="s">
        <v>239</v>
      </c>
      <c r="B1968" s="175" t="s">
        <v>196</v>
      </c>
      <c r="C1968" s="161">
        <f t="shared" si="381"/>
        <v>166.7</v>
      </c>
      <c r="D1968" s="161">
        <f>D1970+D1974</f>
        <v>66.7</v>
      </c>
      <c r="E1968" s="161">
        <f>E1969</f>
        <v>100</v>
      </c>
      <c r="F1968" s="161">
        <f t="shared" ref="F1968:I1969" si="400">F1970</f>
        <v>0</v>
      </c>
      <c r="G1968" s="161">
        <f t="shared" si="400"/>
        <v>0</v>
      </c>
      <c r="H1968" s="161">
        <f t="shared" si="400"/>
        <v>0</v>
      </c>
      <c r="I1968" s="161">
        <f t="shared" si="400"/>
        <v>0</v>
      </c>
      <c r="J1968" s="201"/>
      <c r="K1968" s="201"/>
      <c r="L1968" s="201"/>
    </row>
    <row r="1969" spans="1:9" s="197" customFormat="1">
      <c r="A1969" s="203"/>
      <c r="B1969" s="176" t="s">
        <v>197</v>
      </c>
      <c r="C1969" s="161">
        <f t="shared" si="381"/>
        <v>166.7</v>
      </c>
      <c r="D1969" s="161">
        <f>D1971+D1975</f>
        <v>66.7</v>
      </c>
      <c r="E1969" s="161">
        <f>E1971+E1975</f>
        <v>100</v>
      </c>
      <c r="F1969" s="161">
        <f t="shared" si="400"/>
        <v>0</v>
      </c>
      <c r="G1969" s="161">
        <f t="shared" si="400"/>
        <v>0</v>
      </c>
      <c r="H1969" s="161">
        <f t="shared" si="400"/>
        <v>0</v>
      </c>
      <c r="I1969" s="161">
        <f t="shared" si="400"/>
        <v>0</v>
      </c>
    </row>
    <row r="1970" spans="1:9" s="214" customFormat="1">
      <c r="A1970" s="119" t="s">
        <v>241</v>
      </c>
      <c r="B1970" s="71" t="s">
        <v>196</v>
      </c>
      <c r="C1970" s="315">
        <f t="shared" ref="C1970" si="401">C1971</f>
        <v>100</v>
      </c>
      <c r="D1970" s="166">
        <f t="shared" ref="D1970:I1971" si="402">D1972</f>
        <v>0</v>
      </c>
      <c r="E1970" s="166">
        <f t="shared" si="402"/>
        <v>100</v>
      </c>
      <c r="F1970" s="166">
        <f t="shared" si="402"/>
        <v>0</v>
      </c>
      <c r="G1970" s="166">
        <f t="shared" si="402"/>
        <v>0</v>
      </c>
      <c r="H1970" s="166">
        <f t="shared" si="402"/>
        <v>0</v>
      </c>
      <c r="I1970" s="166">
        <f t="shared" si="402"/>
        <v>0</v>
      </c>
    </row>
    <row r="1971" spans="1:9" s="214" customFormat="1">
      <c r="A1971" s="65"/>
      <c r="B1971" s="70" t="s">
        <v>197</v>
      </c>
      <c r="C1971" s="315">
        <f t="shared" si="381"/>
        <v>100</v>
      </c>
      <c r="D1971" s="166">
        <f t="shared" si="402"/>
        <v>0</v>
      </c>
      <c r="E1971" s="166">
        <f t="shared" si="402"/>
        <v>100</v>
      </c>
      <c r="F1971" s="166">
        <f t="shared" si="402"/>
        <v>0</v>
      </c>
      <c r="G1971" s="166">
        <f t="shared" si="402"/>
        <v>0</v>
      </c>
      <c r="H1971" s="166">
        <f t="shared" si="402"/>
        <v>0</v>
      </c>
      <c r="I1971" s="166">
        <f t="shared" si="402"/>
        <v>0</v>
      </c>
    </row>
    <row r="1972" spans="1:9" s="214" customFormat="1">
      <c r="A1972" s="215" t="s">
        <v>736</v>
      </c>
      <c r="B1972" s="71" t="s">
        <v>196</v>
      </c>
      <c r="C1972" s="213">
        <f>D1972+E1972+F1972+G1972+H1972+I1972</f>
        <v>100</v>
      </c>
      <c r="D1972" s="72">
        <v>0</v>
      </c>
      <c r="E1972" s="72">
        <v>100</v>
      </c>
      <c r="F1972" s="72">
        <v>0</v>
      </c>
      <c r="G1972" s="72">
        <v>0</v>
      </c>
      <c r="H1972" s="72">
        <v>0</v>
      </c>
      <c r="I1972" s="72">
        <v>0</v>
      </c>
    </row>
    <row r="1973" spans="1:9" s="214" customFormat="1">
      <c r="A1973" s="216"/>
      <c r="B1973" s="70" t="s">
        <v>197</v>
      </c>
      <c r="C1973" s="213">
        <f>D1973+E1973+F1973+G1973+H1973+I1973</f>
        <v>100</v>
      </c>
      <c r="D1973" s="72">
        <v>0</v>
      </c>
      <c r="E1973" s="72">
        <v>100</v>
      </c>
      <c r="F1973" s="72">
        <v>0</v>
      </c>
      <c r="G1973" s="72">
        <v>0</v>
      </c>
      <c r="H1973" s="72">
        <v>0</v>
      </c>
      <c r="I1973" s="72">
        <v>0</v>
      </c>
    </row>
    <row r="1974" spans="1:9" s="198" customFormat="1">
      <c r="A1974" s="119" t="s">
        <v>236</v>
      </c>
      <c r="B1974" s="165" t="s">
        <v>196</v>
      </c>
      <c r="C1974" s="315">
        <f t="shared" si="381"/>
        <v>68.5</v>
      </c>
      <c r="D1974" s="166">
        <f t="shared" ref="D1974:I1975" si="403">D1976</f>
        <v>66.7</v>
      </c>
      <c r="E1974" s="166">
        <f t="shared" si="403"/>
        <v>0</v>
      </c>
      <c r="F1974" s="166">
        <f t="shared" si="403"/>
        <v>0</v>
      </c>
      <c r="G1974" s="166">
        <f t="shared" si="403"/>
        <v>0</v>
      </c>
      <c r="H1974" s="166">
        <f t="shared" si="403"/>
        <v>0</v>
      </c>
      <c r="I1974" s="166">
        <f t="shared" si="403"/>
        <v>1.8</v>
      </c>
    </row>
    <row r="1975" spans="1:9" s="198" customFormat="1">
      <c r="A1975" s="65"/>
      <c r="B1975" s="168" t="s">
        <v>197</v>
      </c>
      <c r="C1975" s="315">
        <f t="shared" si="381"/>
        <v>68.5</v>
      </c>
      <c r="D1975" s="166">
        <f t="shared" si="403"/>
        <v>66.7</v>
      </c>
      <c r="E1975" s="166">
        <f t="shared" si="403"/>
        <v>0</v>
      </c>
      <c r="F1975" s="166">
        <f t="shared" si="403"/>
        <v>0</v>
      </c>
      <c r="G1975" s="166">
        <f t="shared" si="403"/>
        <v>0</v>
      </c>
      <c r="H1975" s="166">
        <f t="shared" si="403"/>
        <v>0</v>
      </c>
      <c r="I1975" s="166">
        <f t="shared" si="403"/>
        <v>1.8</v>
      </c>
    </row>
    <row r="1976" spans="1:9" s="365" customFormat="1" ht="25.5">
      <c r="A1976" s="448" t="s">
        <v>1</v>
      </c>
      <c r="B1976" s="364" t="s">
        <v>196</v>
      </c>
      <c r="C1976" s="449">
        <f t="shared" si="381"/>
        <v>68.5</v>
      </c>
      <c r="D1976" s="358">
        <f>D1977</f>
        <v>66.7</v>
      </c>
      <c r="E1976" s="358">
        <f>E1977</f>
        <v>0</v>
      </c>
      <c r="F1976" s="358">
        <v>0</v>
      </c>
      <c r="G1976" s="358">
        <v>0</v>
      </c>
      <c r="H1976" s="358">
        <v>0</v>
      </c>
      <c r="I1976" s="358">
        <v>1.8</v>
      </c>
    </row>
    <row r="1977" spans="1:9" s="214" customFormat="1">
      <c r="A1977" s="219"/>
      <c r="B1977" s="70" t="s">
        <v>197</v>
      </c>
      <c r="C1977" s="213">
        <f t="shared" si="381"/>
        <v>68.5</v>
      </c>
      <c r="D1977" s="72">
        <f>8.5+58.2</f>
        <v>66.7</v>
      </c>
      <c r="E1977" s="72">
        <v>0</v>
      </c>
      <c r="F1977" s="72">
        <v>0</v>
      </c>
      <c r="G1977" s="72">
        <v>0</v>
      </c>
      <c r="H1977" s="72">
        <v>0</v>
      </c>
      <c r="I1977" s="72">
        <v>1.8</v>
      </c>
    </row>
    <row r="1978" spans="1:9" ht="0.75" customHeight="1">
      <c r="A1978" s="592" t="s">
        <v>269</v>
      </c>
      <c r="B1978" s="593"/>
      <c r="C1978" s="593"/>
      <c r="D1978" s="593"/>
      <c r="E1978" s="593"/>
      <c r="F1978" s="593"/>
      <c r="G1978" s="593"/>
      <c r="H1978" s="593"/>
      <c r="I1978" s="594"/>
    </row>
    <row r="1979" spans="1:9" hidden="1">
      <c r="A1979" s="34" t="s">
        <v>199</v>
      </c>
      <c r="B1979" s="228" t="s">
        <v>196</v>
      </c>
      <c r="C1979" s="58">
        <f t="shared" ref="C1979:C1990" si="404">D1979+E1979+F1979+G1979+H1979+I1979</f>
        <v>0</v>
      </c>
      <c r="D1979" s="72">
        <f>D1981</f>
        <v>0</v>
      </c>
      <c r="E1979" s="72">
        <f>E1981</f>
        <v>0</v>
      </c>
      <c r="F1979" s="72">
        <f t="shared" ref="F1979:I1980" si="405">F1981</f>
        <v>0</v>
      </c>
      <c r="G1979" s="72">
        <f t="shared" si="405"/>
        <v>0</v>
      </c>
      <c r="H1979" s="72">
        <f t="shared" si="405"/>
        <v>0</v>
      </c>
      <c r="I1979" s="72">
        <f t="shared" si="405"/>
        <v>0</v>
      </c>
    </row>
    <row r="1980" spans="1:9" hidden="1">
      <c r="A1980" s="24" t="s">
        <v>224</v>
      </c>
      <c r="B1980" s="229" t="s">
        <v>197</v>
      </c>
      <c r="C1980" s="58">
        <f t="shared" si="404"/>
        <v>0</v>
      </c>
      <c r="D1980" s="72">
        <f>D1982</f>
        <v>0</v>
      </c>
      <c r="E1980" s="72">
        <f>E1982</f>
        <v>0</v>
      </c>
      <c r="F1980" s="72">
        <f t="shared" si="405"/>
        <v>0</v>
      </c>
      <c r="G1980" s="72">
        <f t="shared" si="405"/>
        <v>0</v>
      </c>
      <c r="H1980" s="72">
        <f t="shared" si="405"/>
        <v>0</v>
      </c>
      <c r="I1980" s="72">
        <f t="shared" si="405"/>
        <v>0</v>
      </c>
    </row>
    <row r="1981" spans="1:9" hidden="1">
      <c r="A1981" s="64" t="s">
        <v>249</v>
      </c>
      <c r="B1981" s="27" t="s">
        <v>196</v>
      </c>
      <c r="C1981" s="58">
        <f t="shared" si="404"/>
        <v>0</v>
      </c>
      <c r="D1981" s="58">
        <f t="shared" ref="D1981:I1988" si="406">D1983</f>
        <v>0</v>
      </c>
      <c r="E1981" s="58">
        <f t="shared" si="406"/>
        <v>0</v>
      </c>
      <c r="F1981" s="58">
        <f t="shared" si="406"/>
        <v>0</v>
      </c>
      <c r="G1981" s="58">
        <f t="shared" si="406"/>
        <v>0</v>
      </c>
      <c r="H1981" s="58">
        <f t="shared" si="406"/>
        <v>0</v>
      </c>
      <c r="I1981" s="58">
        <f t="shared" si="406"/>
        <v>0</v>
      </c>
    </row>
    <row r="1982" spans="1:9" hidden="1">
      <c r="A1982" s="24" t="s">
        <v>237</v>
      </c>
      <c r="B1982" s="29" t="s">
        <v>197</v>
      </c>
      <c r="C1982" s="58">
        <f t="shared" si="404"/>
        <v>0</v>
      </c>
      <c r="D1982" s="58">
        <f t="shared" si="406"/>
        <v>0</v>
      </c>
      <c r="E1982" s="58">
        <f t="shared" si="406"/>
        <v>0</v>
      </c>
      <c r="F1982" s="58">
        <f t="shared" si="406"/>
        <v>0</v>
      </c>
      <c r="G1982" s="58">
        <f t="shared" si="406"/>
        <v>0</v>
      </c>
      <c r="H1982" s="58">
        <f t="shared" si="406"/>
        <v>0</v>
      </c>
      <c r="I1982" s="58">
        <f t="shared" si="406"/>
        <v>0</v>
      </c>
    </row>
    <row r="1983" spans="1:9" hidden="1">
      <c r="A1983" s="21" t="s">
        <v>259</v>
      </c>
      <c r="B1983" s="8" t="s">
        <v>196</v>
      </c>
      <c r="C1983" s="58">
        <f t="shared" si="404"/>
        <v>0</v>
      </c>
      <c r="D1983" s="58">
        <f t="shared" si="406"/>
        <v>0</v>
      </c>
      <c r="E1983" s="58">
        <f t="shared" si="406"/>
        <v>0</v>
      </c>
      <c r="F1983" s="58">
        <f t="shared" si="406"/>
        <v>0</v>
      </c>
      <c r="G1983" s="58">
        <f t="shared" si="406"/>
        <v>0</v>
      </c>
      <c r="H1983" s="58">
        <f t="shared" si="406"/>
        <v>0</v>
      </c>
      <c r="I1983" s="58">
        <f t="shared" si="406"/>
        <v>0</v>
      </c>
    </row>
    <row r="1984" spans="1:9" hidden="1">
      <c r="A1984" s="18"/>
      <c r="B1984" s="229" t="s">
        <v>197</v>
      </c>
      <c r="C1984" s="58">
        <f t="shared" si="404"/>
        <v>0</v>
      </c>
      <c r="D1984" s="58">
        <f t="shared" si="406"/>
        <v>0</v>
      </c>
      <c r="E1984" s="58">
        <f t="shared" si="406"/>
        <v>0</v>
      </c>
      <c r="F1984" s="58">
        <f t="shared" si="406"/>
        <v>0</v>
      </c>
      <c r="G1984" s="58">
        <f t="shared" si="406"/>
        <v>0</v>
      </c>
      <c r="H1984" s="58">
        <f t="shared" si="406"/>
        <v>0</v>
      </c>
      <c r="I1984" s="58">
        <f t="shared" si="406"/>
        <v>0</v>
      </c>
    </row>
    <row r="1985" spans="1:9" hidden="1">
      <c r="A1985" s="31" t="s">
        <v>232</v>
      </c>
      <c r="B1985" s="28" t="s">
        <v>196</v>
      </c>
      <c r="C1985" s="58">
        <f t="shared" si="404"/>
        <v>0</v>
      </c>
      <c r="D1985" s="58">
        <f t="shared" si="406"/>
        <v>0</v>
      </c>
      <c r="E1985" s="58">
        <f t="shared" si="406"/>
        <v>0</v>
      </c>
      <c r="F1985" s="58">
        <f t="shared" si="406"/>
        <v>0</v>
      </c>
      <c r="G1985" s="58">
        <f t="shared" si="406"/>
        <v>0</v>
      </c>
      <c r="H1985" s="58">
        <f t="shared" si="406"/>
        <v>0</v>
      </c>
      <c r="I1985" s="58">
        <f t="shared" si="406"/>
        <v>0</v>
      </c>
    </row>
    <row r="1986" spans="1:9" hidden="1">
      <c r="A1986" s="11"/>
      <c r="B1986" s="36" t="s">
        <v>197</v>
      </c>
      <c r="C1986" s="58">
        <f t="shared" si="404"/>
        <v>0</v>
      </c>
      <c r="D1986" s="58">
        <f t="shared" si="406"/>
        <v>0</v>
      </c>
      <c r="E1986" s="58">
        <f t="shared" si="406"/>
        <v>0</v>
      </c>
      <c r="F1986" s="58">
        <f t="shared" si="406"/>
        <v>0</v>
      </c>
      <c r="G1986" s="58">
        <f t="shared" si="406"/>
        <v>0</v>
      </c>
      <c r="H1986" s="58">
        <f t="shared" si="406"/>
        <v>0</v>
      </c>
      <c r="I1986" s="58">
        <f t="shared" si="406"/>
        <v>0</v>
      </c>
    </row>
    <row r="1987" spans="1:9" s="117" customFormat="1" hidden="1">
      <c r="A1987" s="187" t="s">
        <v>229</v>
      </c>
      <c r="B1987" s="204" t="s">
        <v>196</v>
      </c>
      <c r="C1987" s="166">
        <f t="shared" si="404"/>
        <v>0</v>
      </c>
      <c r="D1987" s="166">
        <f t="shared" si="406"/>
        <v>0</v>
      </c>
      <c r="E1987" s="166">
        <f t="shared" si="406"/>
        <v>0</v>
      </c>
      <c r="F1987" s="166">
        <f t="shared" si="406"/>
        <v>0</v>
      </c>
      <c r="G1987" s="166">
        <f t="shared" si="406"/>
        <v>0</v>
      </c>
      <c r="H1987" s="166">
        <f t="shared" si="406"/>
        <v>0</v>
      </c>
      <c r="I1987" s="166">
        <f t="shared" si="406"/>
        <v>0</v>
      </c>
    </row>
    <row r="1988" spans="1:9" s="117" customFormat="1" hidden="1">
      <c r="A1988" s="179"/>
      <c r="B1988" s="178" t="s">
        <v>197</v>
      </c>
      <c r="C1988" s="166">
        <f t="shared" si="404"/>
        <v>0</v>
      </c>
      <c r="D1988" s="166">
        <f t="shared" si="406"/>
        <v>0</v>
      </c>
      <c r="E1988" s="166">
        <f t="shared" si="406"/>
        <v>0</v>
      </c>
      <c r="F1988" s="166">
        <f t="shared" si="406"/>
        <v>0</v>
      </c>
      <c r="G1988" s="166">
        <f t="shared" si="406"/>
        <v>0</v>
      </c>
      <c r="H1988" s="166">
        <f t="shared" si="406"/>
        <v>0</v>
      </c>
      <c r="I1988" s="166">
        <f t="shared" si="406"/>
        <v>0</v>
      </c>
    </row>
    <row r="1989" spans="1:9" hidden="1">
      <c r="A1989" s="100" t="s">
        <v>298</v>
      </c>
      <c r="B1989" s="46" t="s">
        <v>196</v>
      </c>
      <c r="C1989" s="58">
        <f t="shared" si="404"/>
        <v>0</v>
      </c>
      <c r="D1989" s="58">
        <v>0</v>
      </c>
      <c r="E1989" s="58">
        <v>0</v>
      </c>
      <c r="F1989" s="58">
        <v>0</v>
      </c>
      <c r="G1989" s="58">
        <v>0</v>
      </c>
      <c r="H1989" s="58">
        <v>0</v>
      </c>
      <c r="I1989" s="58">
        <v>0</v>
      </c>
    </row>
    <row r="1990" spans="1:9" hidden="1">
      <c r="A1990" s="11"/>
      <c r="B1990" s="45" t="s">
        <v>197</v>
      </c>
      <c r="C1990" s="58">
        <f t="shared" si="404"/>
        <v>0</v>
      </c>
      <c r="D1990" s="58">
        <v>0</v>
      </c>
      <c r="E1990" s="58">
        <v>0</v>
      </c>
      <c r="F1990" s="58">
        <v>0</v>
      </c>
      <c r="G1990" s="58">
        <v>0</v>
      </c>
      <c r="H1990" s="58">
        <v>0</v>
      </c>
      <c r="I1990" s="58">
        <v>0</v>
      </c>
    </row>
    <row r="1991" spans="1:9">
      <c r="A1991" s="608" t="s">
        <v>269</v>
      </c>
      <c r="B1991" s="609"/>
      <c r="C1991" s="609"/>
      <c r="D1991" s="609"/>
      <c r="E1991" s="609"/>
      <c r="F1991" s="609"/>
      <c r="G1991" s="609"/>
      <c r="H1991" s="609"/>
      <c r="I1991" s="610"/>
    </row>
    <row r="1992" spans="1:9" s="214" customFormat="1">
      <c r="A1992" s="40" t="s">
        <v>199</v>
      </c>
      <c r="B1992" s="71" t="s">
        <v>196</v>
      </c>
      <c r="C1992" s="213">
        <f t="shared" ref="C1992:C2003" si="407">D1992+E1992+F1992+G1992+H1992+I1992</f>
        <v>44</v>
      </c>
      <c r="D1992" s="72">
        <f t="shared" ref="D1992:I2001" si="408">D1994</f>
        <v>44</v>
      </c>
      <c r="E1992" s="72">
        <f t="shared" si="408"/>
        <v>0</v>
      </c>
      <c r="F1992" s="72">
        <f t="shared" si="408"/>
        <v>0</v>
      </c>
      <c r="G1992" s="72">
        <f t="shared" si="408"/>
        <v>0</v>
      </c>
      <c r="H1992" s="72">
        <f t="shared" si="408"/>
        <v>0</v>
      </c>
      <c r="I1992" s="72">
        <f t="shared" si="408"/>
        <v>0</v>
      </c>
    </row>
    <row r="1993" spans="1:9" s="214" customFormat="1">
      <c r="A1993" s="323" t="s">
        <v>224</v>
      </c>
      <c r="B1993" s="70" t="s">
        <v>197</v>
      </c>
      <c r="C1993" s="213">
        <f t="shared" si="407"/>
        <v>44</v>
      </c>
      <c r="D1993" s="72">
        <f t="shared" si="408"/>
        <v>44</v>
      </c>
      <c r="E1993" s="72">
        <f t="shared" si="408"/>
        <v>0</v>
      </c>
      <c r="F1993" s="72">
        <f t="shared" si="408"/>
        <v>0</v>
      </c>
      <c r="G1993" s="72">
        <f t="shared" si="408"/>
        <v>0</v>
      </c>
      <c r="H1993" s="72">
        <f t="shared" si="408"/>
        <v>0</v>
      </c>
      <c r="I1993" s="72">
        <f t="shared" si="408"/>
        <v>0</v>
      </c>
    </row>
    <row r="1994" spans="1:9" s="214" customFormat="1">
      <c r="A1994" s="324" t="s">
        <v>212</v>
      </c>
      <c r="B1994" s="71" t="s">
        <v>196</v>
      </c>
      <c r="C1994" s="213">
        <f t="shared" si="407"/>
        <v>44</v>
      </c>
      <c r="D1994" s="72">
        <f t="shared" si="408"/>
        <v>44</v>
      </c>
      <c r="E1994" s="72">
        <f t="shared" si="408"/>
        <v>0</v>
      </c>
      <c r="F1994" s="72">
        <f t="shared" si="408"/>
        <v>0</v>
      </c>
      <c r="G1994" s="72">
        <f t="shared" si="408"/>
        <v>0</v>
      </c>
      <c r="H1994" s="72">
        <f t="shared" si="408"/>
        <v>0</v>
      </c>
      <c r="I1994" s="72">
        <f t="shared" si="408"/>
        <v>0</v>
      </c>
    </row>
    <row r="1995" spans="1:9" s="214" customFormat="1">
      <c r="A1995" s="323" t="s">
        <v>203</v>
      </c>
      <c r="B1995" s="70" t="s">
        <v>197</v>
      </c>
      <c r="C1995" s="213">
        <f t="shared" si="407"/>
        <v>44</v>
      </c>
      <c r="D1995" s="72">
        <f t="shared" si="408"/>
        <v>44</v>
      </c>
      <c r="E1995" s="72">
        <f t="shared" si="408"/>
        <v>0</v>
      </c>
      <c r="F1995" s="72">
        <f t="shared" si="408"/>
        <v>0</v>
      </c>
      <c r="G1995" s="72">
        <f t="shared" si="408"/>
        <v>0</v>
      </c>
      <c r="H1995" s="72">
        <f t="shared" si="408"/>
        <v>0</v>
      </c>
      <c r="I1995" s="72">
        <f t="shared" si="408"/>
        <v>0</v>
      </c>
    </row>
    <row r="1996" spans="1:9" s="214" customFormat="1">
      <c r="A1996" s="325" t="s">
        <v>259</v>
      </c>
      <c r="B1996" s="71" t="s">
        <v>196</v>
      </c>
      <c r="C1996" s="213">
        <f t="shared" si="407"/>
        <v>44</v>
      </c>
      <c r="D1996" s="72">
        <f t="shared" si="408"/>
        <v>44</v>
      </c>
      <c r="E1996" s="72">
        <f t="shared" si="408"/>
        <v>0</v>
      </c>
      <c r="F1996" s="72">
        <f t="shared" si="408"/>
        <v>0</v>
      </c>
      <c r="G1996" s="72">
        <f t="shared" si="408"/>
        <v>0</v>
      </c>
      <c r="H1996" s="72">
        <f t="shared" si="408"/>
        <v>0</v>
      </c>
      <c r="I1996" s="72">
        <f t="shared" si="408"/>
        <v>0</v>
      </c>
    </row>
    <row r="1997" spans="1:9" s="214" customFormat="1">
      <c r="A1997" s="57"/>
      <c r="B1997" s="70" t="s">
        <v>197</v>
      </c>
      <c r="C1997" s="213">
        <f t="shared" si="407"/>
        <v>44</v>
      </c>
      <c r="D1997" s="72">
        <f t="shared" si="408"/>
        <v>44</v>
      </c>
      <c r="E1997" s="72">
        <f t="shared" si="408"/>
        <v>0</v>
      </c>
      <c r="F1997" s="72">
        <f t="shared" si="408"/>
        <v>0</v>
      </c>
      <c r="G1997" s="72">
        <f t="shared" si="408"/>
        <v>0</v>
      </c>
      <c r="H1997" s="72">
        <f t="shared" si="408"/>
        <v>0</v>
      </c>
      <c r="I1997" s="72">
        <f t="shared" si="408"/>
        <v>0</v>
      </c>
    </row>
    <row r="1998" spans="1:9" s="214" customFormat="1">
      <c r="A1998" s="326" t="s">
        <v>238</v>
      </c>
      <c r="B1998" s="71" t="s">
        <v>196</v>
      </c>
      <c r="C1998" s="213">
        <f t="shared" si="407"/>
        <v>44</v>
      </c>
      <c r="D1998" s="72">
        <f t="shared" si="408"/>
        <v>44</v>
      </c>
      <c r="E1998" s="72">
        <f t="shared" si="408"/>
        <v>0</v>
      </c>
      <c r="F1998" s="72">
        <f t="shared" si="408"/>
        <v>0</v>
      </c>
      <c r="G1998" s="72">
        <f t="shared" si="408"/>
        <v>0</v>
      </c>
      <c r="H1998" s="72">
        <f t="shared" si="408"/>
        <v>0</v>
      </c>
      <c r="I1998" s="72">
        <f t="shared" si="408"/>
        <v>0</v>
      </c>
    </row>
    <row r="1999" spans="1:9" s="214" customFormat="1">
      <c r="A1999" s="43"/>
      <c r="B1999" s="70" t="s">
        <v>197</v>
      </c>
      <c r="C1999" s="213">
        <f t="shared" si="407"/>
        <v>44</v>
      </c>
      <c r="D1999" s="72">
        <f t="shared" si="408"/>
        <v>44</v>
      </c>
      <c r="E1999" s="72">
        <f t="shared" si="408"/>
        <v>0</v>
      </c>
      <c r="F1999" s="72">
        <f t="shared" si="408"/>
        <v>0</v>
      </c>
      <c r="G1999" s="72">
        <f t="shared" si="408"/>
        <v>0</v>
      </c>
      <c r="H1999" s="72">
        <f t="shared" si="408"/>
        <v>0</v>
      </c>
      <c r="I1999" s="72">
        <f t="shared" si="408"/>
        <v>0</v>
      </c>
    </row>
    <row r="2000" spans="1:9" s="214" customFormat="1">
      <c r="A2000" s="327" t="s">
        <v>240</v>
      </c>
      <c r="B2000" s="71" t="s">
        <v>196</v>
      </c>
      <c r="C2000" s="213">
        <f t="shared" si="407"/>
        <v>44</v>
      </c>
      <c r="D2000" s="72">
        <f t="shared" si="408"/>
        <v>44</v>
      </c>
      <c r="E2000" s="72">
        <f t="shared" si="408"/>
        <v>0</v>
      </c>
      <c r="F2000" s="72">
        <f t="shared" si="408"/>
        <v>0</v>
      </c>
      <c r="G2000" s="72">
        <f t="shared" si="408"/>
        <v>0</v>
      </c>
      <c r="H2000" s="72">
        <f t="shared" si="408"/>
        <v>0</v>
      </c>
      <c r="I2000" s="72">
        <f t="shared" si="408"/>
        <v>0</v>
      </c>
    </row>
    <row r="2001" spans="1:10" s="214" customFormat="1">
      <c r="A2001" s="328"/>
      <c r="B2001" s="70" t="s">
        <v>197</v>
      </c>
      <c r="C2001" s="213">
        <f t="shared" si="407"/>
        <v>44</v>
      </c>
      <c r="D2001" s="72">
        <f t="shared" si="408"/>
        <v>44</v>
      </c>
      <c r="E2001" s="72">
        <f t="shared" si="408"/>
        <v>0</v>
      </c>
      <c r="F2001" s="72">
        <f t="shared" si="408"/>
        <v>0</v>
      </c>
      <c r="G2001" s="72">
        <f t="shared" si="408"/>
        <v>0</v>
      </c>
      <c r="H2001" s="72">
        <f t="shared" si="408"/>
        <v>0</v>
      </c>
      <c r="I2001" s="72">
        <f t="shared" si="408"/>
        <v>0</v>
      </c>
    </row>
    <row r="2002" spans="1:10" s="363" customFormat="1" ht="25.5">
      <c r="A2002" s="419" t="s">
        <v>387</v>
      </c>
      <c r="B2002" s="361" t="s">
        <v>196</v>
      </c>
      <c r="C2002" s="420">
        <f t="shared" si="407"/>
        <v>44</v>
      </c>
      <c r="D2002" s="356">
        <f>D2003</f>
        <v>44</v>
      </c>
      <c r="E2002" s="421">
        <f>E2003</f>
        <v>0</v>
      </c>
      <c r="F2002" s="356">
        <v>0</v>
      </c>
      <c r="G2002" s="356">
        <v>0</v>
      </c>
      <c r="H2002" s="356">
        <v>0</v>
      </c>
      <c r="I2002" s="356">
        <v>0</v>
      </c>
    </row>
    <row r="2003" spans="1:10" s="214" customFormat="1">
      <c r="A2003" s="219"/>
      <c r="B2003" s="70" t="s">
        <v>197</v>
      </c>
      <c r="C2003" s="213">
        <f t="shared" si="407"/>
        <v>44</v>
      </c>
      <c r="D2003" s="72">
        <v>44</v>
      </c>
      <c r="E2003" s="329">
        <v>0</v>
      </c>
      <c r="F2003" s="72">
        <v>0</v>
      </c>
      <c r="G2003" s="72">
        <v>0</v>
      </c>
      <c r="H2003" s="72">
        <v>0</v>
      </c>
      <c r="I2003" s="72">
        <v>0</v>
      </c>
    </row>
    <row r="2004" spans="1:10">
      <c r="A2004" s="611" t="s">
        <v>248</v>
      </c>
      <c r="B2004" s="612"/>
      <c r="C2004" s="569"/>
      <c r="D2004" s="569"/>
      <c r="E2004" s="569"/>
      <c r="F2004" s="569"/>
      <c r="G2004" s="569"/>
      <c r="H2004" s="569"/>
      <c r="I2004" s="570"/>
    </row>
    <row r="2005" spans="1:10">
      <c r="A2005" s="585" t="s">
        <v>199</v>
      </c>
      <c r="B2005" s="586"/>
      <c r="C2005" s="586"/>
      <c r="D2005" s="586"/>
      <c r="E2005" s="586"/>
      <c r="F2005" s="586"/>
      <c r="G2005" s="586"/>
      <c r="H2005" s="586"/>
      <c r="I2005" s="587"/>
    </row>
    <row r="2006" spans="1:10">
      <c r="A2006" s="7" t="s">
        <v>206</v>
      </c>
      <c r="B2006" s="8" t="s">
        <v>196</v>
      </c>
      <c r="C2006" s="58">
        <f t="shared" ref="C2006:C2013" si="409">D2006+E2006+F2006+G2006+H2006+I2006</f>
        <v>698010.299</v>
      </c>
      <c r="D2006" s="58">
        <f>D2008</f>
        <v>513589.73499999999</v>
      </c>
      <c r="E2006" s="58">
        <f>E2008</f>
        <v>90738</v>
      </c>
      <c r="F2006" s="58">
        <f t="shared" ref="E2006:I2007" si="410">F2008</f>
        <v>73889</v>
      </c>
      <c r="G2006" s="58">
        <f t="shared" si="410"/>
        <v>14938</v>
      </c>
      <c r="H2006" s="58">
        <f t="shared" si="410"/>
        <v>4778</v>
      </c>
      <c r="I2006" s="58">
        <f t="shared" si="410"/>
        <v>77.563999999999993</v>
      </c>
      <c r="J2006" s="82"/>
    </row>
    <row r="2007" spans="1:10" ht="13.5" thickBot="1">
      <c r="A2007" s="9"/>
      <c r="B2007" s="10" t="s">
        <v>197</v>
      </c>
      <c r="C2007" s="58">
        <f t="shared" si="409"/>
        <v>698010.299</v>
      </c>
      <c r="D2007" s="58">
        <f>D2009</f>
        <v>513589.73499999999</v>
      </c>
      <c r="E2007" s="58">
        <f t="shared" si="410"/>
        <v>13007</v>
      </c>
      <c r="F2007" s="58">
        <f t="shared" si="410"/>
        <v>113214</v>
      </c>
      <c r="G2007" s="58">
        <f t="shared" si="410"/>
        <v>53344</v>
      </c>
      <c r="H2007" s="58">
        <f t="shared" si="410"/>
        <v>4778</v>
      </c>
      <c r="I2007" s="58">
        <f t="shared" si="410"/>
        <v>77.563999999999993</v>
      </c>
      <c r="J2007" s="82"/>
    </row>
    <row r="2008" spans="1:10">
      <c r="A2008" s="16" t="s">
        <v>212</v>
      </c>
      <c r="B2008" s="3" t="s">
        <v>196</v>
      </c>
      <c r="C2008" s="58">
        <f t="shared" si="409"/>
        <v>698010.299</v>
      </c>
      <c r="D2008" s="91">
        <f t="shared" ref="D2008:I2009" si="411">D2010+D2012</f>
        <v>513589.73499999999</v>
      </c>
      <c r="E2008" s="91">
        <f t="shared" si="411"/>
        <v>90738</v>
      </c>
      <c r="F2008" s="91">
        <f t="shared" si="411"/>
        <v>73889</v>
      </c>
      <c r="G2008" s="91">
        <f t="shared" si="411"/>
        <v>14938</v>
      </c>
      <c r="H2008" s="91">
        <f t="shared" si="411"/>
        <v>4778</v>
      </c>
      <c r="I2008" s="91">
        <f t="shared" si="411"/>
        <v>77.563999999999993</v>
      </c>
    </row>
    <row r="2009" spans="1:10">
      <c r="A2009" s="11" t="s">
        <v>203</v>
      </c>
      <c r="B2009" s="4" t="s">
        <v>197</v>
      </c>
      <c r="C2009" s="58">
        <f t="shared" si="409"/>
        <v>698010.299</v>
      </c>
      <c r="D2009" s="91">
        <f t="shared" si="411"/>
        <v>513589.73499999999</v>
      </c>
      <c r="E2009" s="91">
        <f t="shared" si="411"/>
        <v>13007</v>
      </c>
      <c r="F2009" s="91">
        <f t="shared" si="411"/>
        <v>113214</v>
      </c>
      <c r="G2009" s="91">
        <f t="shared" si="411"/>
        <v>53344</v>
      </c>
      <c r="H2009" s="91">
        <f t="shared" si="411"/>
        <v>4778</v>
      </c>
      <c r="I2009" s="91">
        <f t="shared" si="411"/>
        <v>77.563999999999993</v>
      </c>
    </row>
    <row r="2010" spans="1:10" s="410" customFormat="1">
      <c r="A2010" s="469" t="s">
        <v>552</v>
      </c>
      <c r="B2010" s="471" t="s">
        <v>196</v>
      </c>
      <c r="C2010" s="358">
        <f>D2010+E2010+F2010+G2010+H2010+I2010</f>
        <v>102846</v>
      </c>
      <c r="D2010" s="358">
        <f t="shared" ref="D2010:I2011" si="412">D95+D255</f>
        <v>5</v>
      </c>
      <c r="E2010" s="358">
        <f t="shared" si="412"/>
        <v>9950</v>
      </c>
      <c r="F2010" s="358">
        <f t="shared" si="412"/>
        <v>73175</v>
      </c>
      <c r="G2010" s="358">
        <f t="shared" si="412"/>
        <v>14938</v>
      </c>
      <c r="H2010" s="358">
        <f t="shared" si="412"/>
        <v>4778</v>
      </c>
      <c r="I2010" s="358">
        <f t="shared" si="412"/>
        <v>0</v>
      </c>
    </row>
    <row r="2011" spans="1:10" s="410" customFormat="1">
      <c r="A2011" s="470" t="s">
        <v>218</v>
      </c>
      <c r="B2011" s="472" t="s">
        <v>197</v>
      </c>
      <c r="C2011" s="358">
        <f t="shared" si="409"/>
        <v>102846</v>
      </c>
      <c r="D2011" s="358">
        <f t="shared" si="412"/>
        <v>5</v>
      </c>
      <c r="E2011" s="358">
        <f t="shared" si="412"/>
        <v>9950</v>
      </c>
      <c r="F2011" s="358">
        <f t="shared" si="412"/>
        <v>73175</v>
      </c>
      <c r="G2011" s="358">
        <f t="shared" si="412"/>
        <v>14938</v>
      </c>
      <c r="H2011" s="358">
        <f t="shared" si="412"/>
        <v>4778</v>
      </c>
      <c r="I2011" s="358">
        <f t="shared" si="412"/>
        <v>0</v>
      </c>
    </row>
    <row r="2012" spans="1:10">
      <c r="A2012" s="21" t="s">
        <v>259</v>
      </c>
      <c r="B2012" s="90" t="s">
        <v>196</v>
      </c>
      <c r="C2012" s="58">
        <f t="shared" si="409"/>
        <v>595164.299</v>
      </c>
      <c r="D2012" s="72">
        <f t="shared" ref="D2012:I2013" si="413">D453+D1803+D1757+D1408</f>
        <v>513584.73499999999</v>
      </c>
      <c r="E2012" s="72">
        <f t="shared" si="413"/>
        <v>80788</v>
      </c>
      <c r="F2012" s="72">
        <f t="shared" si="413"/>
        <v>714</v>
      </c>
      <c r="G2012" s="72">
        <f t="shared" si="413"/>
        <v>0</v>
      </c>
      <c r="H2012" s="72">
        <f t="shared" si="413"/>
        <v>0</v>
      </c>
      <c r="I2012" s="72">
        <f t="shared" si="413"/>
        <v>77.563999999999993</v>
      </c>
    </row>
    <row r="2013" spans="1:10">
      <c r="A2013" s="18"/>
      <c r="B2013" s="44" t="s">
        <v>197</v>
      </c>
      <c r="C2013" s="58">
        <f t="shared" si="409"/>
        <v>595164.299</v>
      </c>
      <c r="D2013" s="72">
        <f t="shared" si="413"/>
        <v>513584.73499999999</v>
      </c>
      <c r="E2013" s="72">
        <f t="shared" si="413"/>
        <v>3057</v>
      </c>
      <c r="F2013" s="72">
        <f t="shared" si="413"/>
        <v>40039</v>
      </c>
      <c r="G2013" s="72">
        <f t="shared" si="413"/>
        <v>38406</v>
      </c>
      <c r="H2013" s="72">
        <f t="shared" si="413"/>
        <v>0</v>
      </c>
      <c r="I2013" s="72">
        <f t="shared" si="413"/>
        <v>77.563999999999993</v>
      </c>
    </row>
    <row r="2014" spans="1:10">
      <c r="A2014" s="568" t="s">
        <v>251</v>
      </c>
      <c r="B2014" s="569"/>
      <c r="C2014" s="569"/>
      <c r="D2014" s="569"/>
      <c r="E2014" s="569"/>
      <c r="F2014" s="569"/>
      <c r="G2014" s="569"/>
      <c r="H2014" s="569"/>
      <c r="I2014" s="570"/>
    </row>
    <row r="2015" spans="1:10">
      <c r="A2015" s="7" t="s">
        <v>206</v>
      </c>
      <c r="B2015" s="228" t="s">
        <v>196</v>
      </c>
      <c r="C2015" s="51">
        <f t="shared" ref="C2015:C2020" si="414">D2015+E2015+F2015+G2015+H2015+I2015</f>
        <v>42.84</v>
      </c>
      <c r="D2015" s="51">
        <f>D2017</f>
        <v>42.84</v>
      </c>
      <c r="E2015" s="51">
        <f t="shared" ref="E2015:I2018" si="415">E2017</f>
        <v>0</v>
      </c>
      <c r="F2015" s="51">
        <f t="shared" si="415"/>
        <v>0</v>
      </c>
      <c r="G2015" s="51">
        <f t="shared" si="415"/>
        <v>0</v>
      </c>
      <c r="H2015" s="51">
        <f t="shared" si="415"/>
        <v>0</v>
      </c>
      <c r="I2015" s="51">
        <f t="shared" si="415"/>
        <v>0</v>
      </c>
    </row>
    <row r="2016" spans="1:10" ht="13.5" thickBot="1">
      <c r="A2016" s="9"/>
      <c r="B2016" s="229" t="s">
        <v>197</v>
      </c>
      <c r="C2016" s="51">
        <f t="shared" si="414"/>
        <v>42.84</v>
      </c>
      <c r="D2016" s="51">
        <f>D2018</f>
        <v>42.84</v>
      </c>
      <c r="E2016" s="51">
        <f t="shared" si="415"/>
        <v>0</v>
      </c>
      <c r="F2016" s="51">
        <f t="shared" si="415"/>
        <v>0</v>
      </c>
      <c r="G2016" s="51">
        <f t="shared" si="415"/>
        <v>0</v>
      </c>
      <c r="H2016" s="51">
        <f t="shared" si="415"/>
        <v>0</v>
      </c>
      <c r="I2016" s="51">
        <f t="shared" si="415"/>
        <v>0</v>
      </c>
    </row>
    <row r="2017" spans="1:9">
      <c r="A2017" s="64" t="s">
        <v>212</v>
      </c>
      <c r="B2017" s="228" t="s">
        <v>196</v>
      </c>
      <c r="C2017" s="51">
        <f t="shared" si="414"/>
        <v>42.84</v>
      </c>
      <c r="D2017" s="51">
        <f>D2019</f>
        <v>42.84</v>
      </c>
      <c r="E2017" s="51">
        <f t="shared" si="415"/>
        <v>0</v>
      </c>
      <c r="F2017" s="51">
        <f t="shared" si="415"/>
        <v>0</v>
      </c>
      <c r="G2017" s="51">
        <f t="shared" si="415"/>
        <v>0</v>
      </c>
      <c r="H2017" s="51">
        <f t="shared" si="415"/>
        <v>0</v>
      </c>
      <c r="I2017" s="51">
        <f t="shared" si="415"/>
        <v>0</v>
      </c>
    </row>
    <row r="2018" spans="1:9">
      <c r="A2018" s="24" t="s">
        <v>234</v>
      </c>
      <c r="B2018" s="229" t="s">
        <v>197</v>
      </c>
      <c r="C2018" s="51">
        <f t="shared" si="414"/>
        <v>42.84</v>
      </c>
      <c r="D2018" s="51">
        <f>D2020</f>
        <v>42.84</v>
      </c>
      <c r="E2018" s="51">
        <f t="shared" si="415"/>
        <v>0</v>
      </c>
      <c r="F2018" s="51">
        <f t="shared" si="415"/>
        <v>0</v>
      </c>
      <c r="G2018" s="51">
        <f t="shared" si="415"/>
        <v>0</v>
      </c>
      <c r="H2018" s="51">
        <f t="shared" si="415"/>
        <v>0</v>
      </c>
      <c r="I2018" s="51">
        <f t="shared" si="415"/>
        <v>0</v>
      </c>
    </row>
    <row r="2019" spans="1:9" s="410" customFormat="1">
      <c r="A2019" s="475" t="s">
        <v>259</v>
      </c>
      <c r="B2019" s="476" t="s">
        <v>196</v>
      </c>
      <c r="C2019" s="477">
        <f t="shared" si="414"/>
        <v>42.84</v>
      </c>
      <c r="D2019" s="477">
        <f t="shared" ref="D2019:H2019" si="416">D508</f>
        <v>42.84</v>
      </c>
      <c r="E2019" s="477">
        <f t="shared" si="416"/>
        <v>0</v>
      </c>
      <c r="F2019" s="477">
        <f t="shared" si="416"/>
        <v>0</v>
      </c>
      <c r="G2019" s="477">
        <f t="shared" si="416"/>
        <v>0</v>
      </c>
      <c r="H2019" s="477">
        <f t="shared" si="416"/>
        <v>0</v>
      </c>
      <c r="I2019" s="477">
        <f>I508</f>
        <v>0</v>
      </c>
    </row>
    <row r="2020" spans="1:9" s="410" customFormat="1">
      <c r="A2020" s="470"/>
      <c r="B2020" s="366" t="s">
        <v>197</v>
      </c>
      <c r="C2020" s="477">
        <f t="shared" si="414"/>
        <v>42.84</v>
      </c>
      <c r="D2020" s="477">
        <f>D509</f>
        <v>42.84</v>
      </c>
      <c r="E2020" s="477">
        <f>E509</f>
        <v>0</v>
      </c>
      <c r="F2020" s="477">
        <f>F509</f>
        <v>0</v>
      </c>
      <c r="G2020" s="477">
        <f>G509</f>
        <v>0</v>
      </c>
      <c r="H2020" s="477">
        <f>H509</f>
        <v>0</v>
      </c>
      <c r="I2020" s="477">
        <f>I509</f>
        <v>0</v>
      </c>
    </row>
    <row r="2021" spans="1:9" ht="12.75" customHeight="1">
      <c r="A2021" s="571" t="s">
        <v>254</v>
      </c>
      <c r="B2021" s="572"/>
      <c r="C2021" s="572"/>
      <c r="D2021" s="572"/>
      <c r="E2021" s="572"/>
      <c r="F2021" s="572"/>
      <c r="G2021" s="572"/>
      <c r="H2021" s="572"/>
      <c r="I2021" s="573"/>
    </row>
    <row r="2022" spans="1:9">
      <c r="A2022" s="7" t="s">
        <v>206</v>
      </c>
      <c r="B2022" s="228" t="s">
        <v>196</v>
      </c>
      <c r="C2022" s="51">
        <f t="shared" ref="C2022:C2027" si="417">D2022+E2022+F2022+G2022+H2022+I2022</f>
        <v>297.3</v>
      </c>
      <c r="D2022" s="51">
        <f>D2024</f>
        <v>85.3</v>
      </c>
      <c r="E2022" s="51">
        <f t="shared" ref="E2022:I2025" si="418">E2024</f>
        <v>212</v>
      </c>
      <c r="F2022" s="51">
        <f t="shared" si="418"/>
        <v>0</v>
      </c>
      <c r="G2022" s="51">
        <f t="shared" si="418"/>
        <v>0</v>
      </c>
      <c r="H2022" s="51">
        <f t="shared" si="418"/>
        <v>0</v>
      </c>
      <c r="I2022" s="51">
        <f t="shared" si="418"/>
        <v>0</v>
      </c>
    </row>
    <row r="2023" spans="1:9" ht="13.5" thickBot="1">
      <c r="A2023" s="9"/>
      <c r="B2023" s="229" t="s">
        <v>197</v>
      </c>
      <c r="C2023" s="51">
        <f t="shared" si="417"/>
        <v>297.3</v>
      </c>
      <c r="D2023" s="51">
        <f>D2025</f>
        <v>85.3</v>
      </c>
      <c r="E2023" s="51">
        <f t="shared" si="418"/>
        <v>212</v>
      </c>
      <c r="F2023" s="51">
        <f t="shared" si="418"/>
        <v>0</v>
      </c>
      <c r="G2023" s="51">
        <f t="shared" si="418"/>
        <v>0</v>
      </c>
      <c r="H2023" s="51">
        <f t="shared" si="418"/>
        <v>0</v>
      </c>
      <c r="I2023" s="51">
        <f t="shared" si="418"/>
        <v>0</v>
      </c>
    </row>
    <row r="2024" spans="1:9">
      <c r="A2024" s="81" t="s">
        <v>212</v>
      </c>
      <c r="B2024" s="8" t="s">
        <v>196</v>
      </c>
      <c r="C2024" s="51">
        <f t="shared" si="417"/>
        <v>297.3</v>
      </c>
      <c r="D2024" s="51">
        <f>D2026</f>
        <v>85.3</v>
      </c>
      <c r="E2024" s="51">
        <f>E2026</f>
        <v>212</v>
      </c>
      <c r="F2024" s="51">
        <f t="shared" si="418"/>
        <v>0</v>
      </c>
      <c r="G2024" s="51">
        <f t="shared" si="418"/>
        <v>0</v>
      </c>
      <c r="H2024" s="51">
        <f t="shared" si="418"/>
        <v>0</v>
      </c>
      <c r="I2024" s="51">
        <f t="shared" si="418"/>
        <v>0</v>
      </c>
    </row>
    <row r="2025" spans="1:9">
      <c r="A2025" s="11" t="s">
        <v>203</v>
      </c>
      <c r="B2025" s="229" t="s">
        <v>197</v>
      </c>
      <c r="C2025" s="51">
        <f t="shared" si="417"/>
        <v>297.3</v>
      </c>
      <c r="D2025" s="51">
        <f>D2027</f>
        <v>85.3</v>
      </c>
      <c r="E2025" s="51">
        <f t="shared" si="418"/>
        <v>212</v>
      </c>
      <c r="F2025" s="51">
        <f t="shared" si="418"/>
        <v>0</v>
      </c>
      <c r="G2025" s="51">
        <f t="shared" si="418"/>
        <v>0</v>
      </c>
      <c r="H2025" s="51">
        <f t="shared" si="418"/>
        <v>0</v>
      </c>
      <c r="I2025" s="51">
        <f t="shared" si="418"/>
        <v>0</v>
      </c>
    </row>
    <row r="2026" spans="1:9" s="410" customFormat="1">
      <c r="A2026" s="475" t="s">
        <v>259</v>
      </c>
      <c r="B2026" s="476" t="s">
        <v>196</v>
      </c>
      <c r="C2026" s="477">
        <f t="shared" si="417"/>
        <v>297.3</v>
      </c>
      <c r="D2026" s="358">
        <f t="shared" ref="D2026:I2027" si="419">D523</f>
        <v>85.3</v>
      </c>
      <c r="E2026" s="358">
        <f t="shared" si="419"/>
        <v>212</v>
      </c>
      <c r="F2026" s="358">
        <f t="shared" si="419"/>
        <v>0</v>
      </c>
      <c r="G2026" s="358">
        <f t="shared" si="419"/>
        <v>0</v>
      </c>
      <c r="H2026" s="358">
        <f t="shared" si="419"/>
        <v>0</v>
      </c>
      <c r="I2026" s="358">
        <f t="shared" si="419"/>
        <v>0</v>
      </c>
    </row>
    <row r="2027" spans="1:9" s="410" customFormat="1">
      <c r="A2027" s="470"/>
      <c r="B2027" s="366" t="s">
        <v>197</v>
      </c>
      <c r="C2027" s="477">
        <f t="shared" si="417"/>
        <v>297.3</v>
      </c>
      <c r="D2027" s="358">
        <f t="shared" si="419"/>
        <v>85.3</v>
      </c>
      <c r="E2027" s="358">
        <f t="shared" si="419"/>
        <v>212</v>
      </c>
      <c r="F2027" s="358">
        <f t="shared" si="419"/>
        <v>0</v>
      </c>
      <c r="G2027" s="358">
        <f t="shared" si="419"/>
        <v>0</v>
      </c>
      <c r="H2027" s="358">
        <f t="shared" si="419"/>
        <v>0</v>
      </c>
      <c r="I2027" s="358">
        <f t="shared" si="419"/>
        <v>0</v>
      </c>
    </row>
    <row r="2028" spans="1:9">
      <c r="A2028" s="574" t="s">
        <v>23</v>
      </c>
      <c r="B2028" s="575"/>
      <c r="C2028" s="575"/>
      <c r="D2028" s="575"/>
      <c r="E2028" s="575"/>
      <c r="F2028" s="575"/>
      <c r="G2028" s="575"/>
      <c r="H2028" s="575"/>
      <c r="I2028" s="576"/>
    </row>
    <row r="2029" spans="1:9">
      <c r="A2029" s="50" t="s">
        <v>199</v>
      </c>
      <c r="B2029" s="45"/>
      <c r="C2029" s="54"/>
      <c r="D2029" s="55"/>
      <c r="E2029" s="54"/>
      <c r="F2029" s="54"/>
      <c r="G2029" s="54"/>
      <c r="H2029" s="54"/>
      <c r="I2029" s="56"/>
    </row>
    <row r="2030" spans="1:9">
      <c r="A2030" s="7" t="s">
        <v>206</v>
      </c>
      <c r="B2030" s="8" t="s">
        <v>196</v>
      </c>
      <c r="C2030" s="51">
        <f t="shared" ref="C2030:C2035" si="420">D2030+E2030+F2030+G2030+H2030+I2030</f>
        <v>230</v>
      </c>
      <c r="D2030" s="59">
        <f>D2032</f>
        <v>0</v>
      </c>
      <c r="E2030" s="59">
        <f t="shared" ref="E2030:I2033" si="421">E2032</f>
        <v>230</v>
      </c>
      <c r="F2030" s="59">
        <f t="shared" si="421"/>
        <v>0</v>
      </c>
      <c r="G2030" s="59">
        <f t="shared" si="421"/>
        <v>0</v>
      </c>
      <c r="H2030" s="59">
        <f t="shared" si="421"/>
        <v>0</v>
      </c>
      <c r="I2030" s="59">
        <f t="shared" si="421"/>
        <v>0</v>
      </c>
    </row>
    <row r="2031" spans="1:9" ht="13.5" thickBot="1">
      <c r="A2031" s="9"/>
      <c r="B2031" s="10" t="s">
        <v>197</v>
      </c>
      <c r="C2031" s="51">
        <f t="shared" si="420"/>
        <v>230</v>
      </c>
      <c r="D2031" s="59">
        <f>D2033</f>
        <v>0</v>
      </c>
      <c r="E2031" s="59">
        <f t="shared" si="421"/>
        <v>230</v>
      </c>
      <c r="F2031" s="59">
        <f t="shared" si="421"/>
        <v>0</v>
      </c>
      <c r="G2031" s="59">
        <f t="shared" si="421"/>
        <v>0</v>
      </c>
      <c r="H2031" s="59">
        <f t="shared" si="421"/>
        <v>0</v>
      </c>
      <c r="I2031" s="59">
        <f t="shared" si="421"/>
        <v>0</v>
      </c>
    </row>
    <row r="2032" spans="1:9">
      <c r="A2032" s="26" t="s">
        <v>222</v>
      </c>
      <c r="B2032" s="27" t="s">
        <v>196</v>
      </c>
      <c r="C2032" s="51">
        <f t="shared" si="420"/>
        <v>230</v>
      </c>
      <c r="D2032" s="59">
        <f>D2034</f>
        <v>0</v>
      </c>
      <c r="E2032" s="59">
        <f t="shared" si="421"/>
        <v>230</v>
      </c>
      <c r="F2032" s="59">
        <f t="shared" si="421"/>
        <v>0</v>
      </c>
      <c r="G2032" s="59">
        <f t="shared" si="421"/>
        <v>0</v>
      </c>
      <c r="H2032" s="59">
        <f t="shared" si="421"/>
        <v>0</v>
      </c>
      <c r="I2032" s="59">
        <f t="shared" si="421"/>
        <v>0</v>
      </c>
    </row>
    <row r="2033" spans="1:9">
      <c r="A2033" s="24" t="s">
        <v>223</v>
      </c>
      <c r="B2033" s="29" t="s">
        <v>197</v>
      </c>
      <c r="C2033" s="51">
        <f t="shared" si="420"/>
        <v>230</v>
      </c>
      <c r="D2033" s="59">
        <f>D2035</f>
        <v>0</v>
      </c>
      <c r="E2033" s="59">
        <f t="shared" si="421"/>
        <v>230</v>
      </c>
      <c r="F2033" s="59">
        <f t="shared" si="421"/>
        <v>0</v>
      </c>
      <c r="G2033" s="59">
        <f t="shared" si="421"/>
        <v>0</v>
      </c>
      <c r="H2033" s="59">
        <f t="shared" si="421"/>
        <v>0</v>
      </c>
      <c r="I2033" s="59">
        <f t="shared" si="421"/>
        <v>0</v>
      </c>
    </row>
    <row r="2034" spans="1:9">
      <c r="A2034" s="21" t="s">
        <v>259</v>
      </c>
      <c r="B2034" s="8" t="s">
        <v>196</v>
      </c>
      <c r="C2034" s="58">
        <f t="shared" si="420"/>
        <v>230</v>
      </c>
      <c r="D2034" s="87">
        <f t="shared" ref="D2034:I2035" si="422">D546</f>
        <v>0</v>
      </c>
      <c r="E2034" s="87">
        <f t="shared" si="422"/>
        <v>230</v>
      </c>
      <c r="F2034" s="87">
        <f t="shared" si="422"/>
        <v>0</v>
      </c>
      <c r="G2034" s="87">
        <f t="shared" si="422"/>
        <v>0</v>
      </c>
      <c r="H2034" s="87">
        <f t="shared" si="422"/>
        <v>0</v>
      </c>
      <c r="I2034" s="87">
        <f t="shared" si="422"/>
        <v>0</v>
      </c>
    </row>
    <row r="2035" spans="1:9">
      <c r="A2035" s="18"/>
      <c r="B2035" s="229" t="s">
        <v>197</v>
      </c>
      <c r="C2035" s="58">
        <f t="shared" si="420"/>
        <v>230</v>
      </c>
      <c r="D2035" s="87">
        <f t="shared" si="422"/>
        <v>0</v>
      </c>
      <c r="E2035" s="87">
        <f t="shared" si="422"/>
        <v>230</v>
      </c>
      <c r="F2035" s="87">
        <f t="shared" si="422"/>
        <v>0</v>
      </c>
      <c r="G2035" s="87">
        <f t="shared" si="422"/>
        <v>0</v>
      </c>
      <c r="H2035" s="87">
        <f t="shared" si="422"/>
        <v>0</v>
      </c>
      <c r="I2035" s="87">
        <f t="shared" si="422"/>
        <v>0</v>
      </c>
    </row>
    <row r="2036" spans="1:9">
      <c r="A2036" s="571" t="s">
        <v>242</v>
      </c>
      <c r="B2036" s="572"/>
      <c r="C2036" s="572"/>
      <c r="D2036" s="572"/>
      <c r="E2036" s="572"/>
      <c r="F2036" s="572"/>
      <c r="G2036" s="572"/>
      <c r="H2036" s="572"/>
      <c r="I2036" s="573"/>
    </row>
    <row r="2037" spans="1:9">
      <c r="A2037" s="7" t="s">
        <v>206</v>
      </c>
      <c r="B2037" s="8" t="s">
        <v>196</v>
      </c>
      <c r="C2037" s="58">
        <f t="shared" ref="C2037:C2044" si="423">D2037+E2037+F2037+G2037+H2037+I2037</f>
        <v>168381.144</v>
      </c>
      <c r="D2037" s="87">
        <f>D2039</f>
        <v>13695.434000000001</v>
      </c>
      <c r="E2037" s="87">
        <f t="shared" ref="E2037:I2038" si="424">E2039</f>
        <v>50649</v>
      </c>
      <c r="F2037" s="87">
        <f t="shared" si="424"/>
        <v>61283</v>
      </c>
      <c r="G2037" s="87">
        <f t="shared" si="424"/>
        <v>40137</v>
      </c>
      <c r="H2037" s="87">
        <f t="shared" si="424"/>
        <v>0</v>
      </c>
      <c r="I2037" s="87">
        <f t="shared" si="424"/>
        <v>2616.71</v>
      </c>
    </row>
    <row r="2038" spans="1:9" ht="13.5" thickBot="1">
      <c r="A2038" s="9"/>
      <c r="B2038" s="10" t="s">
        <v>197</v>
      </c>
      <c r="C2038" s="58">
        <f t="shared" si="423"/>
        <v>168381.144</v>
      </c>
      <c r="D2038" s="87">
        <f>D2040</f>
        <v>13695.434000000001</v>
      </c>
      <c r="E2038" s="87">
        <f t="shared" si="424"/>
        <v>50649</v>
      </c>
      <c r="F2038" s="87">
        <f t="shared" si="424"/>
        <v>61283</v>
      </c>
      <c r="G2038" s="87">
        <f t="shared" si="424"/>
        <v>40137</v>
      </c>
      <c r="H2038" s="87">
        <f t="shared" si="424"/>
        <v>0</v>
      </c>
      <c r="I2038" s="87">
        <f t="shared" si="424"/>
        <v>2616.71</v>
      </c>
    </row>
    <row r="2039" spans="1:9">
      <c r="A2039" s="53" t="s">
        <v>211</v>
      </c>
      <c r="B2039" s="27" t="s">
        <v>196</v>
      </c>
      <c r="C2039" s="58">
        <f t="shared" si="423"/>
        <v>168381.144</v>
      </c>
      <c r="D2039" s="87">
        <f t="shared" ref="D2039:I2040" si="425">D2041+D2043</f>
        <v>13695.434000000001</v>
      </c>
      <c r="E2039" s="87">
        <f t="shared" si="425"/>
        <v>50649</v>
      </c>
      <c r="F2039" s="87">
        <f t="shared" si="425"/>
        <v>61283</v>
      </c>
      <c r="G2039" s="87">
        <f t="shared" si="425"/>
        <v>40137</v>
      </c>
      <c r="H2039" s="87">
        <f t="shared" si="425"/>
        <v>0</v>
      </c>
      <c r="I2039" s="87">
        <f t="shared" si="425"/>
        <v>2616.71</v>
      </c>
    </row>
    <row r="2040" spans="1:9">
      <c r="A2040" s="14" t="s">
        <v>227</v>
      </c>
      <c r="B2040" s="29" t="s">
        <v>197</v>
      </c>
      <c r="C2040" s="58">
        <f t="shared" si="423"/>
        <v>168381.144</v>
      </c>
      <c r="D2040" s="87">
        <f t="shared" si="425"/>
        <v>13695.434000000001</v>
      </c>
      <c r="E2040" s="87">
        <f t="shared" si="425"/>
        <v>50649</v>
      </c>
      <c r="F2040" s="87">
        <f t="shared" si="425"/>
        <v>61283</v>
      </c>
      <c r="G2040" s="87">
        <f t="shared" si="425"/>
        <v>40137</v>
      </c>
      <c r="H2040" s="87">
        <f t="shared" si="425"/>
        <v>0</v>
      </c>
      <c r="I2040" s="87">
        <f t="shared" si="425"/>
        <v>2616.71</v>
      </c>
    </row>
    <row r="2041" spans="1:9" s="410" customFormat="1">
      <c r="A2041" s="19" t="s">
        <v>552</v>
      </c>
      <c r="B2041" s="60" t="s">
        <v>196</v>
      </c>
      <c r="C2041" s="72">
        <f>D2041+E2041+F2041+G2041+H2041+I2041</f>
        <v>344</v>
      </c>
      <c r="D2041" s="72">
        <f t="shared" ref="D2041:I2042" si="426">D561</f>
        <v>0</v>
      </c>
      <c r="E2041" s="72">
        <f t="shared" si="426"/>
        <v>344</v>
      </c>
      <c r="F2041" s="72">
        <f t="shared" si="426"/>
        <v>0</v>
      </c>
      <c r="G2041" s="72">
        <f t="shared" si="426"/>
        <v>0</v>
      </c>
      <c r="H2041" s="72">
        <f t="shared" si="426"/>
        <v>0</v>
      </c>
      <c r="I2041" s="72">
        <f t="shared" si="426"/>
        <v>0</v>
      </c>
    </row>
    <row r="2042" spans="1:9" s="410" customFormat="1">
      <c r="A2042" s="18" t="s">
        <v>218</v>
      </c>
      <c r="B2042" s="61" t="s">
        <v>197</v>
      </c>
      <c r="C2042" s="72">
        <f>D2042+E2042+F2042+G2042+H2042+I2042</f>
        <v>344</v>
      </c>
      <c r="D2042" s="72">
        <f t="shared" si="426"/>
        <v>0</v>
      </c>
      <c r="E2042" s="72">
        <f t="shared" si="426"/>
        <v>344</v>
      </c>
      <c r="F2042" s="72">
        <f t="shared" si="426"/>
        <v>0</v>
      </c>
      <c r="G2042" s="72">
        <f t="shared" si="426"/>
        <v>0</v>
      </c>
      <c r="H2042" s="72">
        <f t="shared" si="426"/>
        <v>0</v>
      </c>
      <c r="I2042" s="72">
        <f t="shared" si="426"/>
        <v>0</v>
      </c>
    </row>
    <row r="2043" spans="1:9">
      <c r="A2043" s="21" t="s">
        <v>259</v>
      </c>
      <c r="B2043" s="8" t="s">
        <v>196</v>
      </c>
      <c r="C2043" s="58">
        <f t="shared" si="423"/>
        <v>168037.144</v>
      </c>
      <c r="D2043" s="87">
        <f t="shared" ref="D2043:I2044" si="427">D567+D1443+D1818+D266</f>
        <v>13695.434000000001</v>
      </c>
      <c r="E2043" s="87">
        <f t="shared" si="427"/>
        <v>50305</v>
      </c>
      <c r="F2043" s="87">
        <f t="shared" si="427"/>
        <v>61283</v>
      </c>
      <c r="G2043" s="87">
        <f t="shared" si="427"/>
        <v>40137</v>
      </c>
      <c r="H2043" s="87">
        <f t="shared" si="427"/>
        <v>0</v>
      </c>
      <c r="I2043" s="87">
        <f t="shared" si="427"/>
        <v>2616.71</v>
      </c>
    </row>
    <row r="2044" spans="1:9">
      <c r="A2044" s="18"/>
      <c r="B2044" s="229" t="s">
        <v>197</v>
      </c>
      <c r="C2044" s="58">
        <f t="shared" si="423"/>
        <v>168037.144</v>
      </c>
      <c r="D2044" s="87">
        <f t="shared" si="427"/>
        <v>13695.434000000001</v>
      </c>
      <c r="E2044" s="87">
        <f t="shared" si="427"/>
        <v>50305</v>
      </c>
      <c r="F2044" s="87">
        <f t="shared" si="427"/>
        <v>61283</v>
      </c>
      <c r="G2044" s="87">
        <f t="shared" si="427"/>
        <v>40137</v>
      </c>
      <c r="H2044" s="87">
        <f t="shared" si="427"/>
        <v>0</v>
      </c>
      <c r="I2044" s="87">
        <f t="shared" si="427"/>
        <v>2616.71</v>
      </c>
    </row>
    <row r="2045" spans="1:9">
      <c r="A2045" s="574" t="s">
        <v>246</v>
      </c>
      <c r="B2045" s="575"/>
      <c r="C2045" s="575"/>
      <c r="D2045" s="575"/>
      <c r="E2045" s="575"/>
      <c r="F2045" s="575"/>
      <c r="G2045" s="575"/>
      <c r="H2045" s="575"/>
      <c r="I2045" s="576"/>
    </row>
    <row r="2046" spans="1:9">
      <c r="A2046" s="7" t="s">
        <v>206</v>
      </c>
      <c r="B2046" s="228" t="s">
        <v>196</v>
      </c>
      <c r="C2046" s="58">
        <f t="shared" ref="C2046:C2053" si="428">D2046+E2046+F2046+G2046+H2046+I2046</f>
        <v>5151.3999999999996</v>
      </c>
      <c r="D2046" s="58">
        <f t="shared" ref="D2046:I2047" si="429">D2048</f>
        <v>4073.7</v>
      </c>
      <c r="E2046" s="58">
        <f t="shared" si="429"/>
        <v>945</v>
      </c>
      <c r="F2046" s="58">
        <f t="shared" si="429"/>
        <v>0</v>
      </c>
      <c r="G2046" s="58">
        <f t="shared" si="429"/>
        <v>0</v>
      </c>
      <c r="H2046" s="58">
        <f t="shared" si="429"/>
        <v>0</v>
      </c>
      <c r="I2046" s="58">
        <f t="shared" si="429"/>
        <v>132.69999999999999</v>
      </c>
    </row>
    <row r="2047" spans="1:9" ht="13.5" thickBot="1">
      <c r="A2047" s="9"/>
      <c r="B2047" s="229" t="s">
        <v>197</v>
      </c>
      <c r="C2047" s="58">
        <f t="shared" si="428"/>
        <v>5151.3999999999996</v>
      </c>
      <c r="D2047" s="58">
        <f t="shared" si="429"/>
        <v>4073.7</v>
      </c>
      <c r="E2047" s="72">
        <f t="shared" si="429"/>
        <v>945</v>
      </c>
      <c r="F2047" s="58">
        <f t="shared" si="429"/>
        <v>0</v>
      </c>
      <c r="G2047" s="58">
        <f t="shared" si="429"/>
        <v>0</v>
      </c>
      <c r="H2047" s="58">
        <f t="shared" si="429"/>
        <v>0</v>
      </c>
      <c r="I2047" s="58">
        <f t="shared" si="429"/>
        <v>132.69999999999999</v>
      </c>
    </row>
    <row r="2048" spans="1:9">
      <c r="A2048" s="64" t="s">
        <v>252</v>
      </c>
      <c r="B2048" s="228" t="s">
        <v>196</v>
      </c>
      <c r="C2048" s="58">
        <f t="shared" si="428"/>
        <v>5151.3999999999996</v>
      </c>
      <c r="D2048" s="58">
        <f>D2050+D2052</f>
        <v>4073.7</v>
      </c>
      <c r="E2048" s="58">
        <f t="shared" ref="E2048:I2049" si="430">E2050+E2052</f>
        <v>945</v>
      </c>
      <c r="F2048" s="58">
        <f t="shared" si="430"/>
        <v>0</v>
      </c>
      <c r="G2048" s="58">
        <f t="shared" si="430"/>
        <v>0</v>
      </c>
      <c r="H2048" s="58">
        <f t="shared" si="430"/>
        <v>0</v>
      </c>
      <c r="I2048" s="58">
        <f t="shared" si="430"/>
        <v>132.69999999999999</v>
      </c>
    </row>
    <row r="2049" spans="1:9">
      <c r="A2049" s="24" t="s">
        <v>234</v>
      </c>
      <c r="B2049" s="229" t="s">
        <v>197</v>
      </c>
      <c r="C2049" s="58">
        <f t="shared" si="428"/>
        <v>5151.3999999999996</v>
      </c>
      <c r="D2049" s="58">
        <f>D2051+D2053</f>
        <v>4073.7</v>
      </c>
      <c r="E2049" s="58">
        <f t="shared" si="430"/>
        <v>945</v>
      </c>
      <c r="F2049" s="58">
        <f t="shared" si="430"/>
        <v>0</v>
      </c>
      <c r="G2049" s="58">
        <f t="shared" si="430"/>
        <v>0</v>
      </c>
      <c r="H2049" s="58">
        <f t="shared" si="430"/>
        <v>0</v>
      </c>
      <c r="I2049" s="58">
        <f t="shared" si="430"/>
        <v>132.69999999999999</v>
      </c>
    </row>
    <row r="2050" spans="1:9" s="473" customFormat="1">
      <c r="A2050" s="85" t="s">
        <v>247</v>
      </c>
      <c r="B2050" s="27" t="s">
        <v>196</v>
      </c>
      <c r="C2050" s="87">
        <f t="shared" si="428"/>
        <v>151.69999999999999</v>
      </c>
      <c r="D2050" s="87">
        <f t="shared" ref="D2050:I2051" si="431">D1096</f>
        <v>19</v>
      </c>
      <c r="E2050" s="87">
        <f t="shared" si="431"/>
        <v>0</v>
      </c>
      <c r="F2050" s="87">
        <f t="shared" si="431"/>
        <v>0</v>
      </c>
      <c r="G2050" s="87">
        <f t="shared" si="431"/>
        <v>0</v>
      </c>
      <c r="H2050" s="87">
        <f t="shared" si="431"/>
        <v>0</v>
      </c>
      <c r="I2050" s="87" t="str">
        <f t="shared" si="431"/>
        <v>132,7</v>
      </c>
    </row>
    <row r="2051" spans="1:9" s="473" customFormat="1">
      <c r="A2051" s="85" t="s">
        <v>218</v>
      </c>
      <c r="B2051" s="29" t="s">
        <v>197</v>
      </c>
      <c r="C2051" s="87">
        <f t="shared" si="428"/>
        <v>151.69999999999999</v>
      </c>
      <c r="D2051" s="87">
        <f t="shared" si="431"/>
        <v>19</v>
      </c>
      <c r="E2051" s="87">
        <f t="shared" si="431"/>
        <v>0</v>
      </c>
      <c r="F2051" s="87">
        <f t="shared" si="431"/>
        <v>0</v>
      </c>
      <c r="G2051" s="87">
        <f t="shared" si="431"/>
        <v>0</v>
      </c>
      <c r="H2051" s="87">
        <f t="shared" si="431"/>
        <v>0</v>
      </c>
      <c r="I2051" s="87" t="str">
        <f t="shared" si="431"/>
        <v>132,7</v>
      </c>
    </row>
    <row r="2052" spans="1:9">
      <c r="A2052" s="21" t="s">
        <v>259</v>
      </c>
      <c r="B2052" s="8" t="s">
        <v>196</v>
      </c>
      <c r="C2052" s="58">
        <f t="shared" si="428"/>
        <v>4999.7</v>
      </c>
      <c r="D2052" s="58">
        <f t="shared" ref="D2052:I2053" si="432">D112+D1100+D1568+D1895</f>
        <v>4054.7</v>
      </c>
      <c r="E2052" s="58">
        <f t="shared" si="432"/>
        <v>945</v>
      </c>
      <c r="F2052" s="58">
        <f t="shared" si="432"/>
        <v>0</v>
      </c>
      <c r="G2052" s="58">
        <f t="shared" si="432"/>
        <v>0</v>
      </c>
      <c r="H2052" s="58">
        <f t="shared" si="432"/>
        <v>0</v>
      </c>
      <c r="I2052" s="58">
        <f t="shared" si="432"/>
        <v>0</v>
      </c>
    </row>
    <row r="2053" spans="1:9">
      <c r="A2053" s="18"/>
      <c r="B2053" s="229" t="s">
        <v>197</v>
      </c>
      <c r="C2053" s="58">
        <f t="shared" si="428"/>
        <v>4999.7</v>
      </c>
      <c r="D2053" s="58">
        <f t="shared" si="432"/>
        <v>4054.7</v>
      </c>
      <c r="E2053" s="58">
        <f t="shared" si="432"/>
        <v>945</v>
      </c>
      <c r="F2053" s="58">
        <f t="shared" si="432"/>
        <v>0</v>
      </c>
      <c r="G2053" s="58">
        <f t="shared" si="432"/>
        <v>0</v>
      </c>
      <c r="H2053" s="58">
        <f t="shared" si="432"/>
        <v>0</v>
      </c>
      <c r="I2053" s="58">
        <f t="shared" si="432"/>
        <v>0</v>
      </c>
    </row>
    <row r="2054" spans="1:9">
      <c r="A2054" s="574" t="s">
        <v>261</v>
      </c>
      <c r="B2054" s="575"/>
      <c r="C2054" s="575"/>
      <c r="D2054" s="575"/>
      <c r="E2054" s="575"/>
      <c r="F2054" s="575"/>
      <c r="G2054" s="575"/>
      <c r="H2054" s="575"/>
      <c r="I2054" s="576"/>
    </row>
    <row r="2055" spans="1:9">
      <c r="A2055" s="25" t="s">
        <v>199</v>
      </c>
      <c r="B2055" s="86"/>
      <c r="C2055" s="51"/>
      <c r="D2055" s="87"/>
      <c r="E2055" s="87"/>
      <c r="F2055" s="87"/>
      <c r="G2055" s="87"/>
      <c r="H2055" s="87"/>
      <c r="I2055" s="87"/>
    </row>
    <row r="2056" spans="1:9">
      <c r="A2056" s="7" t="s">
        <v>206</v>
      </c>
      <c r="B2056" s="8" t="s">
        <v>196</v>
      </c>
      <c r="C2056" s="51">
        <f t="shared" ref="C2056:C2067" si="433">D2056+E2056+F2056+G2056+H2056+I2056</f>
        <v>28351.370000000003</v>
      </c>
      <c r="D2056" s="59">
        <f t="shared" ref="D2056:I2057" si="434">D2058+D2064</f>
        <v>4906.4699999999993</v>
      </c>
      <c r="E2056" s="59">
        <f t="shared" si="434"/>
        <v>2675</v>
      </c>
      <c r="F2056" s="59">
        <f t="shared" si="434"/>
        <v>9403</v>
      </c>
      <c r="G2056" s="59">
        <f t="shared" si="434"/>
        <v>10502</v>
      </c>
      <c r="H2056" s="59">
        <f t="shared" si="434"/>
        <v>823</v>
      </c>
      <c r="I2056" s="59">
        <f t="shared" si="434"/>
        <v>41.9</v>
      </c>
    </row>
    <row r="2057" spans="1:9" ht="13.5" thickBot="1">
      <c r="A2057" s="9"/>
      <c r="B2057" s="10" t="s">
        <v>197</v>
      </c>
      <c r="C2057" s="51">
        <f t="shared" si="433"/>
        <v>28351.370000000003</v>
      </c>
      <c r="D2057" s="59">
        <f t="shared" si="434"/>
        <v>4906.4699999999993</v>
      </c>
      <c r="E2057" s="59">
        <f t="shared" si="434"/>
        <v>2675</v>
      </c>
      <c r="F2057" s="59">
        <f t="shared" si="434"/>
        <v>9403</v>
      </c>
      <c r="G2057" s="59">
        <f t="shared" si="434"/>
        <v>10502</v>
      </c>
      <c r="H2057" s="59">
        <f t="shared" si="434"/>
        <v>823</v>
      </c>
      <c r="I2057" s="59">
        <f t="shared" si="434"/>
        <v>41.9</v>
      </c>
    </row>
    <row r="2058" spans="1:9">
      <c r="A2058" s="26" t="s">
        <v>222</v>
      </c>
      <c r="B2058" s="27" t="s">
        <v>196</v>
      </c>
      <c r="C2058" s="51">
        <f t="shared" si="433"/>
        <v>24429.11</v>
      </c>
      <c r="D2058" s="59">
        <f t="shared" ref="D2058:I2059" si="435">D2060+D2062</f>
        <v>2447.11</v>
      </c>
      <c r="E2058" s="59">
        <f t="shared" si="435"/>
        <v>1243</v>
      </c>
      <c r="F2058" s="59">
        <f t="shared" si="435"/>
        <v>9403</v>
      </c>
      <c r="G2058" s="59">
        <f t="shared" si="435"/>
        <v>10502</v>
      </c>
      <c r="H2058" s="59">
        <f t="shared" si="435"/>
        <v>823</v>
      </c>
      <c r="I2058" s="59">
        <f t="shared" si="435"/>
        <v>11</v>
      </c>
    </row>
    <row r="2059" spans="1:9">
      <c r="A2059" s="24" t="s">
        <v>223</v>
      </c>
      <c r="B2059" s="29" t="s">
        <v>197</v>
      </c>
      <c r="C2059" s="51">
        <f t="shared" si="433"/>
        <v>24429.11</v>
      </c>
      <c r="D2059" s="59">
        <f t="shared" si="435"/>
        <v>2447.11</v>
      </c>
      <c r="E2059" s="59">
        <f t="shared" si="435"/>
        <v>1243</v>
      </c>
      <c r="F2059" s="59">
        <f t="shared" si="435"/>
        <v>9403</v>
      </c>
      <c r="G2059" s="59">
        <f t="shared" si="435"/>
        <v>10502</v>
      </c>
      <c r="H2059" s="59">
        <f t="shared" si="435"/>
        <v>823</v>
      </c>
      <c r="I2059" s="59">
        <f t="shared" si="435"/>
        <v>11</v>
      </c>
    </row>
    <row r="2060" spans="1:9">
      <c r="A2060" s="21" t="s">
        <v>552</v>
      </c>
      <c r="B2060" s="66" t="s">
        <v>196</v>
      </c>
      <c r="C2060" s="51">
        <f>D2060+E2060+F2060+G2060+H2060+I2060</f>
        <v>21773</v>
      </c>
      <c r="D2060" s="59">
        <f t="shared" ref="D2060:I2061" si="436">D301</f>
        <v>345</v>
      </c>
      <c r="E2060" s="59">
        <f t="shared" si="436"/>
        <v>700</v>
      </c>
      <c r="F2060" s="59">
        <f t="shared" si="436"/>
        <v>9403</v>
      </c>
      <c r="G2060" s="59">
        <f t="shared" si="436"/>
        <v>10502</v>
      </c>
      <c r="H2060" s="59">
        <f t="shared" si="436"/>
        <v>823</v>
      </c>
      <c r="I2060" s="59">
        <f t="shared" si="436"/>
        <v>0</v>
      </c>
    </row>
    <row r="2061" spans="1:9">
      <c r="A2061" s="18" t="s">
        <v>218</v>
      </c>
      <c r="B2061" s="70" t="s">
        <v>197</v>
      </c>
      <c r="C2061" s="51">
        <f>D2061+E2061+F2061+G2061+H2061+I2061</f>
        <v>21773</v>
      </c>
      <c r="D2061" s="59">
        <f t="shared" si="436"/>
        <v>345</v>
      </c>
      <c r="E2061" s="59">
        <f t="shared" si="436"/>
        <v>700</v>
      </c>
      <c r="F2061" s="59">
        <f t="shared" si="436"/>
        <v>9403</v>
      </c>
      <c r="G2061" s="59">
        <f t="shared" si="436"/>
        <v>10502</v>
      </c>
      <c r="H2061" s="59">
        <f t="shared" si="436"/>
        <v>823</v>
      </c>
      <c r="I2061" s="59">
        <f t="shared" si="436"/>
        <v>0</v>
      </c>
    </row>
    <row r="2062" spans="1:9">
      <c r="A2062" s="21" t="s">
        <v>259</v>
      </c>
      <c r="B2062" s="8" t="s">
        <v>196</v>
      </c>
      <c r="C2062" s="51">
        <f t="shared" si="433"/>
        <v>2656.11</v>
      </c>
      <c r="D2062" s="59">
        <f t="shared" ref="D2062:I2063" si="437">D1167+D1924+D1607+D127</f>
        <v>2102.11</v>
      </c>
      <c r="E2062" s="59">
        <f t="shared" si="437"/>
        <v>543</v>
      </c>
      <c r="F2062" s="59">
        <f t="shared" si="437"/>
        <v>0</v>
      </c>
      <c r="G2062" s="59">
        <f t="shared" si="437"/>
        <v>0</v>
      </c>
      <c r="H2062" s="59">
        <f t="shared" si="437"/>
        <v>0</v>
      </c>
      <c r="I2062" s="59">
        <f t="shared" si="437"/>
        <v>11</v>
      </c>
    </row>
    <row r="2063" spans="1:9">
      <c r="A2063" s="18"/>
      <c r="B2063" s="229" t="s">
        <v>197</v>
      </c>
      <c r="C2063" s="51">
        <f t="shared" si="433"/>
        <v>2656.11</v>
      </c>
      <c r="D2063" s="59">
        <f t="shared" si="437"/>
        <v>2102.11</v>
      </c>
      <c r="E2063" s="59">
        <f t="shared" si="437"/>
        <v>543</v>
      </c>
      <c r="F2063" s="59">
        <f t="shared" si="437"/>
        <v>0</v>
      </c>
      <c r="G2063" s="59">
        <f t="shared" si="437"/>
        <v>0</v>
      </c>
      <c r="H2063" s="59">
        <f t="shared" si="437"/>
        <v>0</v>
      </c>
      <c r="I2063" s="59">
        <f t="shared" si="437"/>
        <v>11</v>
      </c>
    </row>
    <row r="2064" spans="1:9">
      <c r="A2064" s="63" t="s">
        <v>211</v>
      </c>
      <c r="B2064" s="27" t="s">
        <v>196</v>
      </c>
      <c r="C2064" s="51">
        <f t="shared" si="433"/>
        <v>3922.2599999999998</v>
      </c>
      <c r="D2064" s="51">
        <f>D2066</f>
        <v>2459.3599999999997</v>
      </c>
      <c r="E2064" s="51">
        <f t="shared" ref="E2064:I2065" si="438">E2066</f>
        <v>1432</v>
      </c>
      <c r="F2064" s="51">
        <f t="shared" si="438"/>
        <v>0</v>
      </c>
      <c r="G2064" s="51">
        <f t="shared" si="438"/>
        <v>0</v>
      </c>
      <c r="H2064" s="51">
        <f t="shared" si="438"/>
        <v>0</v>
      </c>
      <c r="I2064" s="51">
        <f t="shared" si="438"/>
        <v>30.9</v>
      </c>
    </row>
    <row r="2065" spans="1:13">
      <c r="A2065" s="42" t="s">
        <v>227</v>
      </c>
      <c r="B2065" s="29" t="s">
        <v>197</v>
      </c>
      <c r="C2065" s="51">
        <f t="shared" si="433"/>
        <v>3922.2599999999998</v>
      </c>
      <c r="D2065" s="51">
        <f>D2067</f>
        <v>2459.3599999999997</v>
      </c>
      <c r="E2065" s="51">
        <f t="shared" si="438"/>
        <v>1432</v>
      </c>
      <c r="F2065" s="51">
        <f t="shared" si="438"/>
        <v>0</v>
      </c>
      <c r="G2065" s="51">
        <f t="shared" si="438"/>
        <v>0</v>
      </c>
      <c r="H2065" s="51">
        <f t="shared" si="438"/>
        <v>0</v>
      </c>
      <c r="I2065" s="51">
        <f t="shared" si="438"/>
        <v>30.9</v>
      </c>
    </row>
    <row r="2066" spans="1:13">
      <c r="A2066" s="21" t="s">
        <v>259</v>
      </c>
      <c r="B2066" s="8" t="s">
        <v>196</v>
      </c>
      <c r="C2066" s="58">
        <f t="shared" si="433"/>
        <v>3922.2599999999998</v>
      </c>
      <c r="D2066" s="58">
        <f t="shared" ref="D2066:I2067" si="439">D1255+D1950+D139+D315+D1665</f>
        <v>2459.3599999999997</v>
      </c>
      <c r="E2066" s="58">
        <f t="shared" si="439"/>
        <v>1432</v>
      </c>
      <c r="F2066" s="58">
        <f t="shared" si="439"/>
        <v>0</v>
      </c>
      <c r="G2066" s="58">
        <f t="shared" si="439"/>
        <v>0</v>
      </c>
      <c r="H2066" s="58">
        <f t="shared" si="439"/>
        <v>0</v>
      </c>
      <c r="I2066" s="58">
        <f t="shared" si="439"/>
        <v>30.9</v>
      </c>
    </row>
    <row r="2067" spans="1:13">
      <c r="A2067" s="18"/>
      <c r="B2067" s="229" t="s">
        <v>197</v>
      </c>
      <c r="C2067" s="58">
        <f t="shared" si="433"/>
        <v>3922.2599999999998</v>
      </c>
      <c r="D2067" s="58">
        <f t="shared" si="439"/>
        <v>2459.3599999999997</v>
      </c>
      <c r="E2067" s="58">
        <f t="shared" si="439"/>
        <v>1432</v>
      </c>
      <c r="F2067" s="58">
        <f t="shared" si="439"/>
        <v>0</v>
      </c>
      <c r="G2067" s="58">
        <f t="shared" si="439"/>
        <v>0</v>
      </c>
      <c r="H2067" s="58">
        <f t="shared" si="439"/>
        <v>0</v>
      </c>
      <c r="I2067" s="58">
        <f t="shared" si="439"/>
        <v>30.9</v>
      </c>
    </row>
    <row r="2068" spans="1:13">
      <c r="A2068" s="568" t="s">
        <v>266</v>
      </c>
      <c r="B2068" s="569"/>
      <c r="C2068" s="569"/>
      <c r="D2068" s="569"/>
      <c r="E2068" s="569"/>
      <c r="F2068" s="569"/>
      <c r="G2068" s="569"/>
      <c r="H2068" s="569"/>
      <c r="I2068" s="570"/>
    </row>
    <row r="2069" spans="1:13">
      <c r="A2069" s="7" t="s">
        <v>206</v>
      </c>
      <c r="B2069" s="228" t="s">
        <v>196</v>
      </c>
      <c r="C2069" s="51">
        <f t="shared" ref="C2069:C2076" si="440">D2069+E2069+F2069+G2069+H2069+I2069</f>
        <v>1388</v>
      </c>
      <c r="D2069" s="51">
        <f>D2071</f>
        <v>607</v>
      </c>
      <c r="E2069" s="51">
        <f t="shared" ref="E2069:I2070" si="441">E2071</f>
        <v>324</v>
      </c>
      <c r="F2069" s="51">
        <f t="shared" si="441"/>
        <v>0</v>
      </c>
      <c r="G2069" s="51">
        <f t="shared" si="441"/>
        <v>0</v>
      </c>
      <c r="H2069" s="51">
        <f t="shared" si="441"/>
        <v>0</v>
      </c>
      <c r="I2069" s="51">
        <f t="shared" si="441"/>
        <v>457</v>
      </c>
    </row>
    <row r="2070" spans="1:13" ht="13.5" thickBot="1">
      <c r="A2070" s="9"/>
      <c r="B2070" s="229" t="s">
        <v>197</v>
      </c>
      <c r="C2070" s="51">
        <f t="shared" si="440"/>
        <v>1388</v>
      </c>
      <c r="D2070" s="51">
        <f>D2072</f>
        <v>607</v>
      </c>
      <c r="E2070" s="51">
        <f t="shared" si="441"/>
        <v>324</v>
      </c>
      <c r="F2070" s="51">
        <f t="shared" si="441"/>
        <v>0</v>
      </c>
      <c r="G2070" s="51">
        <f t="shared" si="441"/>
        <v>0</v>
      </c>
      <c r="H2070" s="51">
        <f t="shared" si="441"/>
        <v>0</v>
      </c>
      <c r="I2070" s="51">
        <f t="shared" si="441"/>
        <v>457</v>
      </c>
    </row>
    <row r="2071" spans="1:13">
      <c r="A2071" s="64" t="s">
        <v>212</v>
      </c>
      <c r="B2071" s="228" t="s">
        <v>196</v>
      </c>
      <c r="C2071" s="51">
        <f t="shared" si="440"/>
        <v>1388</v>
      </c>
      <c r="D2071" s="51">
        <f>D2075+D2073</f>
        <v>607</v>
      </c>
      <c r="E2071" s="51">
        <f t="shared" ref="E2071:I2072" si="442">E2075+E2073</f>
        <v>324</v>
      </c>
      <c r="F2071" s="51">
        <f t="shared" si="442"/>
        <v>0</v>
      </c>
      <c r="G2071" s="51">
        <f t="shared" si="442"/>
        <v>0</v>
      </c>
      <c r="H2071" s="51">
        <f t="shared" si="442"/>
        <v>0</v>
      </c>
      <c r="I2071" s="51">
        <f t="shared" si="442"/>
        <v>457</v>
      </c>
    </row>
    <row r="2072" spans="1:13">
      <c r="A2072" s="24" t="s">
        <v>234</v>
      </c>
      <c r="B2072" s="229" t="s">
        <v>197</v>
      </c>
      <c r="C2072" s="51">
        <f t="shared" si="440"/>
        <v>1388</v>
      </c>
      <c r="D2072" s="51">
        <f>D2076+D2074</f>
        <v>607</v>
      </c>
      <c r="E2072" s="51">
        <f t="shared" si="442"/>
        <v>324</v>
      </c>
      <c r="F2072" s="51">
        <f t="shared" si="442"/>
        <v>0</v>
      </c>
      <c r="G2072" s="51">
        <f t="shared" si="442"/>
        <v>0</v>
      </c>
      <c r="H2072" s="51">
        <f t="shared" si="442"/>
        <v>0</v>
      </c>
      <c r="I2072" s="51">
        <f t="shared" si="442"/>
        <v>457</v>
      </c>
    </row>
    <row r="2073" spans="1:13" s="245" customFormat="1" ht="25.5">
      <c r="A2073" s="276" t="s">
        <v>162</v>
      </c>
      <c r="B2073" s="103" t="s">
        <v>196</v>
      </c>
      <c r="C2073" s="244">
        <f t="shared" si="440"/>
        <v>1008</v>
      </c>
      <c r="D2073" s="244">
        <f>D154</f>
        <v>551</v>
      </c>
      <c r="E2073" s="244">
        <f t="shared" ref="E2073:I2074" si="443">E154</f>
        <v>0</v>
      </c>
      <c r="F2073" s="244">
        <f t="shared" si="443"/>
        <v>0</v>
      </c>
      <c r="G2073" s="244">
        <f t="shared" si="443"/>
        <v>0</v>
      </c>
      <c r="H2073" s="244">
        <f t="shared" si="443"/>
        <v>0</v>
      </c>
      <c r="I2073" s="244">
        <f t="shared" si="443"/>
        <v>457</v>
      </c>
      <c r="J2073" s="292"/>
      <c r="K2073" s="292"/>
      <c r="L2073" s="292"/>
      <c r="M2073" s="292"/>
    </row>
    <row r="2074" spans="1:13" s="245" customFormat="1">
      <c r="A2074" s="79"/>
      <c r="B2074" s="107" t="s">
        <v>197</v>
      </c>
      <c r="C2074" s="244">
        <f t="shared" si="440"/>
        <v>1008</v>
      </c>
      <c r="D2074" s="244">
        <f>D155</f>
        <v>551</v>
      </c>
      <c r="E2074" s="244">
        <f t="shared" si="443"/>
        <v>0</v>
      </c>
      <c r="F2074" s="244">
        <f t="shared" si="443"/>
        <v>0</v>
      </c>
      <c r="G2074" s="244">
        <f t="shared" si="443"/>
        <v>0</v>
      </c>
      <c r="H2074" s="244">
        <f t="shared" si="443"/>
        <v>0</v>
      </c>
      <c r="I2074" s="244">
        <f t="shared" si="443"/>
        <v>457</v>
      </c>
      <c r="J2074" s="292"/>
      <c r="K2074" s="292"/>
      <c r="L2074" s="292"/>
      <c r="M2074" s="292"/>
    </row>
    <row r="2075" spans="1:13">
      <c r="A2075" s="21" t="s">
        <v>259</v>
      </c>
      <c r="B2075" s="8" t="s">
        <v>196</v>
      </c>
      <c r="C2075" s="51">
        <f t="shared" si="440"/>
        <v>380</v>
      </c>
      <c r="D2075" s="51">
        <f t="shared" ref="D2075:I2076" si="444">D1324+D330</f>
        <v>56</v>
      </c>
      <c r="E2075" s="51">
        <f t="shared" si="444"/>
        <v>324</v>
      </c>
      <c r="F2075" s="51">
        <f t="shared" si="444"/>
        <v>0</v>
      </c>
      <c r="G2075" s="51">
        <f t="shared" si="444"/>
        <v>0</v>
      </c>
      <c r="H2075" s="51">
        <f t="shared" si="444"/>
        <v>0</v>
      </c>
      <c r="I2075" s="51">
        <f t="shared" si="444"/>
        <v>0</v>
      </c>
    </row>
    <row r="2076" spans="1:13">
      <c r="A2076" s="18"/>
      <c r="B2076" s="229" t="s">
        <v>197</v>
      </c>
      <c r="C2076" s="51">
        <f t="shared" si="440"/>
        <v>380</v>
      </c>
      <c r="D2076" s="51">
        <f t="shared" si="444"/>
        <v>56</v>
      </c>
      <c r="E2076" s="51">
        <f t="shared" si="444"/>
        <v>324</v>
      </c>
      <c r="F2076" s="51">
        <f t="shared" si="444"/>
        <v>0</v>
      </c>
      <c r="G2076" s="51">
        <f t="shared" si="444"/>
        <v>0</v>
      </c>
      <c r="H2076" s="51">
        <f t="shared" si="444"/>
        <v>0</v>
      </c>
      <c r="I2076" s="51">
        <f t="shared" si="444"/>
        <v>0</v>
      </c>
    </row>
    <row r="2077" spans="1:13">
      <c r="A2077" s="571" t="s">
        <v>271</v>
      </c>
      <c r="B2077" s="572"/>
      <c r="C2077" s="572"/>
      <c r="D2077" s="572"/>
      <c r="E2077" s="572"/>
      <c r="F2077" s="572"/>
      <c r="G2077" s="572"/>
      <c r="H2077" s="572"/>
      <c r="I2077" s="573"/>
    </row>
    <row r="2078" spans="1:13">
      <c r="A2078" s="577" t="s">
        <v>199</v>
      </c>
      <c r="B2078" s="578"/>
      <c r="C2078" s="578"/>
      <c r="D2078" s="578"/>
      <c r="E2078" s="578"/>
      <c r="F2078" s="578"/>
      <c r="G2078" s="578"/>
      <c r="H2078" s="578"/>
      <c r="I2078" s="579"/>
    </row>
    <row r="2079" spans="1:13">
      <c r="A2079" s="7" t="s">
        <v>206</v>
      </c>
      <c r="B2079" s="8" t="s">
        <v>196</v>
      </c>
      <c r="C2079" s="58">
        <f t="shared" ref="C2079:C2092" si="445">D2079+E2079+F2079+G2079+H2079+I2079</f>
        <v>383969.64299999998</v>
      </c>
      <c r="D2079" s="87">
        <f t="shared" ref="D2079:I2080" si="446">D2081+D2083</f>
        <v>35906.088000000003</v>
      </c>
      <c r="E2079" s="87">
        <f t="shared" si="446"/>
        <v>112532</v>
      </c>
      <c r="F2079" s="87">
        <f t="shared" si="446"/>
        <v>105707.44</v>
      </c>
      <c r="G2079" s="87">
        <f t="shared" si="446"/>
        <v>55049.87</v>
      </c>
      <c r="H2079" s="87">
        <f t="shared" si="446"/>
        <v>28798</v>
      </c>
      <c r="I2079" s="87">
        <f t="shared" si="446"/>
        <v>45976.245000000003</v>
      </c>
    </row>
    <row r="2080" spans="1:13" ht="13.5" thickBot="1">
      <c r="A2080" s="9"/>
      <c r="B2080" s="10" t="s">
        <v>197</v>
      </c>
      <c r="C2080" s="58">
        <f t="shared" si="445"/>
        <v>383969.64299999998</v>
      </c>
      <c r="D2080" s="87">
        <f t="shared" si="446"/>
        <v>35906.088000000003</v>
      </c>
      <c r="E2080" s="87">
        <f t="shared" si="446"/>
        <v>26212</v>
      </c>
      <c r="F2080" s="87">
        <f t="shared" si="446"/>
        <v>181095.94</v>
      </c>
      <c r="G2080" s="87">
        <f t="shared" si="446"/>
        <v>65981.37</v>
      </c>
      <c r="H2080" s="87">
        <f t="shared" si="446"/>
        <v>28798</v>
      </c>
      <c r="I2080" s="87">
        <f t="shared" si="446"/>
        <v>45976.245000000003</v>
      </c>
    </row>
    <row r="2081" spans="1:9" s="473" customFormat="1">
      <c r="A2081" s="21" t="s">
        <v>552</v>
      </c>
      <c r="B2081" s="27" t="s">
        <v>196</v>
      </c>
      <c r="C2081" s="87">
        <f>D2081+E2081+F2081+G2081+H2081+I2081</f>
        <v>182506</v>
      </c>
      <c r="D2081" s="87">
        <f t="shared" ref="D2081:I2082" si="447">D164+D360</f>
        <v>5</v>
      </c>
      <c r="E2081" s="87">
        <f t="shared" si="447"/>
        <v>4500</v>
      </c>
      <c r="F2081" s="87">
        <f t="shared" si="447"/>
        <v>102247</v>
      </c>
      <c r="G2081" s="87">
        <f t="shared" si="447"/>
        <v>50806</v>
      </c>
      <c r="H2081" s="87">
        <f t="shared" si="447"/>
        <v>24948</v>
      </c>
      <c r="I2081" s="87">
        <f t="shared" si="447"/>
        <v>0</v>
      </c>
    </row>
    <row r="2082" spans="1:9" s="473" customFormat="1">
      <c r="A2082" s="18" t="s">
        <v>218</v>
      </c>
      <c r="B2082" s="29" t="s">
        <v>197</v>
      </c>
      <c r="C2082" s="87">
        <f>D2082+E2082+F2082+G2082+H2082+I2082</f>
        <v>182506</v>
      </c>
      <c r="D2082" s="87">
        <f t="shared" si="447"/>
        <v>5</v>
      </c>
      <c r="E2082" s="87">
        <f t="shared" si="447"/>
        <v>4500</v>
      </c>
      <c r="F2082" s="87">
        <f t="shared" si="447"/>
        <v>102247</v>
      </c>
      <c r="G2082" s="87">
        <f t="shared" si="447"/>
        <v>50806</v>
      </c>
      <c r="H2082" s="87">
        <f t="shared" si="447"/>
        <v>24948</v>
      </c>
      <c r="I2082" s="87">
        <f t="shared" si="447"/>
        <v>0</v>
      </c>
    </row>
    <row r="2083" spans="1:9" s="30" customFormat="1">
      <c r="A2083" s="96" t="s">
        <v>222</v>
      </c>
      <c r="B2083" s="27" t="s">
        <v>196</v>
      </c>
      <c r="C2083" s="87">
        <f t="shared" si="445"/>
        <v>201463.64299999998</v>
      </c>
      <c r="D2083" s="87">
        <f t="shared" ref="D2083:I2084" si="448">D1768+D1682+D1351+D364+D168+D1996</f>
        <v>35901.088000000003</v>
      </c>
      <c r="E2083" s="87">
        <f t="shared" si="448"/>
        <v>108032</v>
      </c>
      <c r="F2083" s="87">
        <f t="shared" si="448"/>
        <v>3460.44</v>
      </c>
      <c r="G2083" s="87">
        <f t="shared" si="448"/>
        <v>4243.87</v>
      </c>
      <c r="H2083" s="87">
        <f t="shared" si="448"/>
        <v>3850</v>
      </c>
      <c r="I2083" s="87">
        <f t="shared" si="448"/>
        <v>45976.245000000003</v>
      </c>
    </row>
    <row r="2084" spans="1:9" s="30" customFormat="1">
      <c r="A2084" s="101" t="s">
        <v>224</v>
      </c>
      <c r="B2084" s="29" t="s">
        <v>197</v>
      </c>
      <c r="C2084" s="87">
        <f t="shared" si="445"/>
        <v>201463.64299999998</v>
      </c>
      <c r="D2084" s="87">
        <f t="shared" si="448"/>
        <v>35901.088000000003</v>
      </c>
      <c r="E2084" s="87">
        <f t="shared" si="448"/>
        <v>21712</v>
      </c>
      <c r="F2084" s="87">
        <f t="shared" si="448"/>
        <v>78848.94</v>
      </c>
      <c r="G2084" s="87">
        <f t="shared" si="448"/>
        <v>15175.369999999999</v>
      </c>
      <c r="H2084" s="87">
        <f t="shared" si="448"/>
        <v>3850</v>
      </c>
      <c r="I2084" s="87">
        <f t="shared" si="448"/>
        <v>45976.245000000003</v>
      </c>
    </row>
    <row r="2085" spans="1:9" ht="0.75" customHeight="1">
      <c r="A2085" s="78" t="s">
        <v>247</v>
      </c>
      <c r="B2085" s="32" t="s">
        <v>196</v>
      </c>
      <c r="C2085" s="58" t="e">
        <f>D2085+E2085+F2085+G2085+H2085+I2085</f>
        <v>#REF!</v>
      </c>
      <c r="D2085" s="87" t="e">
        <f>#REF!</f>
        <v>#REF!</v>
      </c>
      <c r="E2085" s="87" t="e">
        <f>#REF!</f>
        <v>#REF!</v>
      </c>
      <c r="F2085" s="87" t="e">
        <f>#REF!</f>
        <v>#REF!</v>
      </c>
      <c r="G2085" s="87" t="e">
        <f>#REF!</f>
        <v>#REF!</v>
      </c>
      <c r="H2085" s="87" t="e">
        <f>#REF!</f>
        <v>#REF!</v>
      </c>
      <c r="I2085" s="87" t="e">
        <f>#REF!</f>
        <v>#REF!</v>
      </c>
    </row>
    <row r="2086" spans="1:9" hidden="1">
      <c r="A2086" s="79" t="s">
        <v>218</v>
      </c>
      <c r="B2086" s="32" t="s">
        <v>197</v>
      </c>
      <c r="C2086" s="58" t="e">
        <f t="shared" si="445"/>
        <v>#REF!</v>
      </c>
      <c r="D2086" s="87" t="e">
        <f>#REF!</f>
        <v>#REF!</v>
      </c>
      <c r="E2086" s="87" t="e">
        <f>#REF!</f>
        <v>#REF!</v>
      </c>
      <c r="F2086" s="87" t="e">
        <f>#REF!</f>
        <v>#REF!</v>
      </c>
      <c r="G2086" s="87" t="e">
        <f>#REF!</f>
        <v>#REF!</v>
      </c>
      <c r="H2086" s="87" t="e">
        <f>#REF!</f>
        <v>#REF!</v>
      </c>
      <c r="I2086" s="87" t="e">
        <f>#REF!</f>
        <v>#REF!</v>
      </c>
    </row>
    <row r="2087" spans="1:9" hidden="1">
      <c r="A2087" s="21" t="s">
        <v>259</v>
      </c>
      <c r="B2087" s="8" t="s">
        <v>196</v>
      </c>
      <c r="C2087" s="58">
        <f t="shared" si="445"/>
        <v>201419.64299999998</v>
      </c>
      <c r="D2087" s="87">
        <f t="shared" ref="D2087:I2088" si="449">D168+D364+D1351+D1682+D1983+D1770</f>
        <v>35857.088000000003</v>
      </c>
      <c r="E2087" s="87">
        <f t="shared" si="449"/>
        <v>108032</v>
      </c>
      <c r="F2087" s="87">
        <f t="shared" si="449"/>
        <v>3460.44</v>
      </c>
      <c r="G2087" s="87">
        <f t="shared" si="449"/>
        <v>4243.87</v>
      </c>
      <c r="H2087" s="87">
        <f t="shared" si="449"/>
        <v>3850</v>
      </c>
      <c r="I2087" s="87">
        <f t="shared" si="449"/>
        <v>45976.245000000003</v>
      </c>
    </row>
    <row r="2088" spans="1:9" hidden="1">
      <c r="A2088" s="18"/>
      <c r="B2088" s="229" t="s">
        <v>197</v>
      </c>
      <c r="C2088" s="58">
        <f t="shared" si="445"/>
        <v>201419.64299999998</v>
      </c>
      <c r="D2088" s="87">
        <f t="shared" si="449"/>
        <v>35857.088000000003</v>
      </c>
      <c r="E2088" s="87">
        <f t="shared" si="449"/>
        <v>21712</v>
      </c>
      <c r="F2088" s="87">
        <f t="shared" si="449"/>
        <v>78848.94</v>
      </c>
      <c r="G2088" s="87">
        <f t="shared" si="449"/>
        <v>15175.369999999999</v>
      </c>
      <c r="H2088" s="87">
        <f t="shared" si="449"/>
        <v>3850</v>
      </c>
      <c r="I2088" s="87">
        <f t="shared" si="449"/>
        <v>45976.245000000003</v>
      </c>
    </row>
    <row r="2089" spans="1:9" hidden="1">
      <c r="A2089" s="94" t="s">
        <v>211</v>
      </c>
      <c r="B2089" s="27" t="s">
        <v>196</v>
      </c>
      <c r="C2089" s="58" t="e">
        <f t="shared" si="445"/>
        <v>#REF!</v>
      </c>
      <c r="D2089" s="58" t="e">
        <f>D2091</f>
        <v>#REF!</v>
      </c>
      <c r="E2089" s="58" t="e">
        <f t="shared" ref="E2089:I2090" si="450">E2091</f>
        <v>#REF!</v>
      </c>
      <c r="F2089" s="58" t="e">
        <f t="shared" si="450"/>
        <v>#REF!</v>
      </c>
      <c r="G2089" s="58" t="e">
        <f t="shared" si="450"/>
        <v>#REF!</v>
      </c>
      <c r="H2089" s="58" t="e">
        <f t="shared" si="450"/>
        <v>#REF!</v>
      </c>
      <c r="I2089" s="58" t="e">
        <f t="shared" si="450"/>
        <v>#REF!</v>
      </c>
    </row>
    <row r="2090" spans="1:9" hidden="1">
      <c r="A2090" s="14" t="s">
        <v>227</v>
      </c>
      <c r="B2090" s="39" t="s">
        <v>197</v>
      </c>
      <c r="C2090" s="58" t="e">
        <f t="shared" si="445"/>
        <v>#REF!</v>
      </c>
      <c r="D2090" s="58" t="e">
        <f>D2092</f>
        <v>#REF!</v>
      </c>
      <c r="E2090" s="58" t="e">
        <f t="shared" si="450"/>
        <v>#REF!</v>
      </c>
      <c r="F2090" s="58" t="e">
        <f t="shared" si="450"/>
        <v>#REF!</v>
      </c>
      <c r="G2090" s="58" t="e">
        <f t="shared" si="450"/>
        <v>#REF!</v>
      </c>
      <c r="H2090" s="58" t="e">
        <f t="shared" si="450"/>
        <v>#REF!</v>
      </c>
      <c r="I2090" s="58" t="e">
        <f t="shared" si="450"/>
        <v>#REF!</v>
      </c>
    </row>
    <row r="2091" spans="1:9" hidden="1">
      <c r="A2091" s="21" t="s">
        <v>259</v>
      </c>
      <c r="B2091" s="8" t="s">
        <v>196</v>
      </c>
      <c r="C2091" s="58" t="e">
        <f t="shared" si="445"/>
        <v>#REF!</v>
      </c>
      <c r="D2091" s="58" t="e">
        <f>#REF!</f>
        <v>#REF!</v>
      </c>
      <c r="E2091" s="58" t="e">
        <f>#REF!</f>
        <v>#REF!</v>
      </c>
      <c r="F2091" s="58" t="e">
        <f>#REF!</f>
        <v>#REF!</v>
      </c>
      <c r="G2091" s="58" t="e">
        <f>#REF!</f>
        <v>#REF!</v>
      </c>
      <c r="H2091" s="58" t="e">
        <f>#REF!</f>
        <v>#REF!</v>
      </c>
      <c r="I2091" s="58" t="e">
        <f>#REF!</f>
        <v>#REF!</v>
      </c>
    </row>
    <row r="2092" spans="1:9" hidden="1">
      <c r="A2092" s="18"/>
      <c r="B2092" s="229" t="s">
        <v>197</v>
      </c>
      <c r="C2092" s="58" t="e">
        <f t="shared" si="445"/>
        <v>#REF!</v>
      </c>
      <c r="D2092" s="58" t="e">
        <f>#REF!</f>
        <v>#REF!</v>
      </c>
      <c r="E2092" s="58" t="e">
        <f>#REF!</f>
        <v>#REF!</v>
      </c>
      <c r="F2092" s="58" t="e">
        <f>#REF!</f>
        <v>#REF!</v>
      </c>
      <c r="G2092" s="58" t="e">
        <f>#REF!</f>
        <v>#REF!</v>
      </c>
      <c r="H2092" s="58" t="e">
        <f>#REF!</f>
        <v>#REF!</v>
      </c>
      <c r="I2092" s="58" t="e">
        <f>#REF!</f>
        <v>#REF!</v>
      </c>
    </row>
    <row r="2093" spans="1:9" hidden="1">
      <c r="A2093" s="580" t="s">
        <v>253</v>
      </c>
      <c r="B2093" s="581"/>
      <c r="C2093" s="581"/>
      <c r="D2093" s="581"/>
      <c r="E2093" s="581"/>
      <c r="F2093" s="581"/>
      <c r="G2093" s="581"/>
      <c r="H2093" s="581"/>
      <c r="I2093" s="582"/>
    </row>
    <row r="2094" spans="1:9" hidden="1">
      <c r="A2094" s="40" t="s">
        <v>199</v>
      </c>
      <c r="B2094" s="27" t="s">
        <v>196</v>
      </c>
      <c r="C2094" s="58" t="e">
        <f t="shared" ref="C2094:C2099" si="451">D2094+E2094+F2094+G2094+H2094+I2094</f>
        <v>#REF!</v>
      </c>
      <c r="D2094" s="58" t="e">
        <f t="shared" ref="D2094:I2097" si="452">D2096</f>
        <v>#REF!</v>
      </c>
      <c r="E2094" s="72" t="e">
        <f t="shared" si="452"/>
        <v>#REF!</v>
      </c>
      <c r="F2094" s="58" t="e">
        <f t="shared" si="452"/>
        <v>#REF!</v>
      </c>
      <c r="G2094" s="58" t="e">
        <f t="shared" si="452"/>
        <v>#REF!</v>
      </c>
      <c r="H2094" s="58" t="e">
        <f t="shared" si="452"/>
        <v>#REF!</v>
      </c>
      <c r="I2094" s="58" t="e">
        <f t="shared" si="452"/>
        <v>#REF!</v>
      </c>
    </row>
    <row r="2095" spans="1:9" hidden="1">
      <c r="A2095" s="41" t="s">
        <v>224</v>
      </c>
      <c r="B2095" s="29" t="s">
        <v>197</v>
      </c>
      <c r="C2095" s="58" t="e">
        <f t="shared" si="451"/>
        <v>#REF!</v>
      </c>
      <c r="D2095" s="58" t="e">
        <f t="shared" si="452"/>
        <v>#REF!</v>
      </c>
      <c r="E2095" s="72" t="e">
        <f t="shared" si="452"/>
        <v>#REF!</v>
      </c>
      <c r="F2095" s="58" t="e">
        <f t="shared" si="452"/>
        <v>#REF!</v>
      </c>
      <c r="G2095" s="58" t="e">
        <f t="shared" si="452"/>
        <v>#REF!</v>
      </c>
      <c r="H2095" s="58" t="e">
        <f t="shared" si="452"/>
        <v>#REF!</v>
      </c>
      <c r="I2095" s="58" t="e">
        <f t="shared" si="452"/>
        <v>#REF!</v>
      </c>
    </row>
    <row r="2096" spans="1:9" hidden="1">
      <c r="A2096" s="63" t="s">
        <v>211</v>
      </c>
      <c r="B2096" s="27" t="s">
        <v>196</v>
      </c>
      <c r="C2096" s="58" t="e">
        <f t="shared" si="451"/>
        <v>#REF!</v>
      </c>
      <c r="D2096" s="58" t="e">
        <f>D2098</f>
        <v>#REF!</v>
      </c>
      <c r="E2096" s="58" t="e">
        <f t="shared" si="452"/>
        <v>#REF!</v>
      </c>
      <c r="F2096" s="58" t="e">
        <f t="shared" si="452"/>
        <v>#REF!</v>
      </c>
      <c r="G2096" s="58" t="e">
        <f t="shared" si="452"/>
        <v>#REF!</v>
      </c>
      <c r="H2096" s="58" t="e">
        <f t="shared" si="452"/>
        <v>#REF!</v>
      </c>
      <c r="I2096" s="58" t="e">
        <f t="shared" si="452"/>
        <v>#REF!</v>
      </c>
    </row>
    <row r="2097" spans="1:9" hidden="1">
      <c r="A2097" s="42" t="s">
        <v>227</v>
      </c>
      <c r="B2097" s="29" t="s">
        <v>197</v>
      </c>
      <c r="C2097" s="58" t="e">
        <f t="shared" si="451"/>
        <v>#REF!</v>
      </c>
      <c r="D2097" s="58" t="e">
        <f>D2099</f>
        <v>#REF!</v>
      </c>
      <c r="E2097" s="58" t="e">
        <f t="shared" si="452"/>
        <v>#REF!</v>
      </c>
      <c r="F2097" s="58" t="e">
        <f t="shared" si="452"/>
        <v>#REF!</v>
      </c>
      <c r="G2097" s="58" t="e">
        <f t="shared" si="452"/>
        <v>#REF!</v>
      </c>
      <c r="H2097" s="58" t="e">
        <f t="shared" si="452"/>
        <v>#REF!</v>
      </c>
      <c r="I2097" s="58" t="e">
        <f t="shared" si="452"/>
        <v>#REF!</v>
      </c>
    </row>
    <row r="2098" spans="1:9" hidden="1">
      <c r="A2098" s="21" t="s">
        <v>259</v>
      </c>
      <c r="B2098" s="8" t="s">
        <v>196</v>
      </c>
      <c r="C2098" s="58" t="e">
        <f t="shared" si="451"/>
        <v>#REF!</v>
      </c>
      <c r="D2098" s="58" t="e">
        <f>#REF!</f>
        <v>#REF!</v>
      </c>
      <c r="E2098" s="58" t="e">
        <f>#REF!</f>
        <v>#REF!</v>
      </c>
      <c r="F2098" s="58" t="e">
        <f>#REF!</f>
        <v>#REF!</v>
      </c>
      <c r="G2098" s="58" t="e">
        <f>#REF!</f>
        <v>#REF!</v>
      </c>
      <c r="H2098" s="58" t="e">
        <f>#REF!</f>
        <v>#REF!</v>
      </c>
      <c r="I2098" s="58" t="e">
        <f>#REF!</f>
        <v>#REF!</v>
      </c>
    </row>
    <row r="2099" spans="1:9" ht="12" hidden="1" customHeight="1">
      <c r="A2099" s="18"/>
      <c r="B2099" s="229" t="s">
        <v>197</v>
      </c>
      <c r="C2099" s="58" t="e">
        <f t="shared" si="451"/>
        <v>#REF!</v>
      </c>
      <c r="D2099" s="58" t="e">
        <f>#REF!</f>
        <v>#REF!</v>
      </c>
      <c r="E2099" s="58" t="e">
        <f>#REF!</f>
        <v>#REF!</v>
      </c>
      <c r="F2099" s="58" t="e">
        <f>#REF!</f>
        <v>#REF!</v>
      </c>
      <c r="G2099" s="58" t="e">
        <f>#REF!</f>
        <v>#REF!</v>
      </c>
      <c r="H2099" s="58" t="e">
        <f>#REF!</f>
        <v>#REF!</v>
      </c>
      <c r="I2099" s="58" t="e">
        <f>#REF!</f>
        <v>#REF!</v>
      </c>
    </row>
    <row r="2100" spans="1:9">
      <c r="A2100" s="120"/>
      <c r="B2100" s="344"/>
      <c r="C2100" s="88"/>
      <c r="D2100" s="88"/>
      <c r="E2100" s="88"/>
      <c r="F2100" s="88"/>
      <c r="G2100" s="88"/>
      <c r="H2100" s="88"/>
      <c r="I2100" s="88"/>
    </row>
    <row r="2101" spans="1:9">
      <c r="A2101" s="120"/>
      <c r="B2101" s="344"/>
      <c r="C2101" s="88"/>
      <c r="D2101" s="88"/>
      <c r="E2101" s="88"/>
      <c r="F2101" s="88"/>
      <c r="G2101" s="88"/>
      <c r="H2101" s="88"/>
      <c r="I2101" s="88"/>
    </row>
    <row r="2102" spans="1:9">
      <c r="A2102" s="232" t="s">
        <v>272</v>
      </c>
      <c r="B2102" s="583" t="s">
        <v>385</v>
      </c>
      <c r="C2102" s="583"/>
      <c r="D2102" s="583"/>
      <c r="E2102" s="584"/>
      <c r="F2102" s="584"/>
      <c r="G2102" s="584"/>
      <c r="H2102" s="584"/>
      <c r="I2102" s="584"/>
    </row>
    <row r="2103" spans="1:9">
      <c r="A2103" s="116" t="s">
        <v>273</v>
      </c>
      <c r="B2103" s="566" t="s">
        <v>383</v>
      </c>
      <c r="C2103" s="566"/>
      <c r="D2103" s="566"/>
      <c r="E2103" s="567"/>
      <c r="F2103" s="567"/>
      <c r="G2103" s="567"/>
      <c r="H2103" s="567"/>
      <c r="I2103" s="567"/>
    </row>
    <row r="2104" spans="1:9">
      <c r="A2104" s="342" t="s">
        <v>283</v>
      </c>
      <c r="B2104" s="562" t="s">
        <v>384</v>
      </c>
      <c r="C2104" s="563"/>
      <c r="D2104" s="563"/>
      <c r="E2104" s="564"/>
      <c r="F2104" s="564"/>
      <c r="G2104" s="564"/>
      <c r="H2104" s="564"/>
      <c r="I2104" s="564"/>
    </row>
    <row r="2105" spans="1:9">
      <c r="A2105" s="342"/>
      <c r="B2105" s="344"/>
      <c r="C2105" s="344"/>
      <c r="D2105" s="344"/>
      <c r="E2105" s="118"/>
      <c r="F2105" s="342"/>
      <c r="G2105" s="342"/>
      <c r="H2105" s="342"/>
      <c r="I2105" s="342"/>
    </row>
    <row r="2106" spans="1:9">
      <c r="A2106" s="565" t="s">
        <v>279</v>
      </c>
      <c r="B2106" s="565"/>
      <c r="C2106" s="49"/>
      <c r="D2106" s="118"/>
      <c r="E2106" s="118"/>
      <c r="F2106" s="561"/>
      <c r="G2106" s="561"/>
      <c r="H2106" s="118"/>
      <c r="I2106" s="118"/>
    </row>
    <row r="2107" spans="1:9">
      <c r="A2107" s="565" t="s">
        <v>191</v>
      </c>
      <c r="B2107" s="565"/>
      <c r="C2107" s="342"/>
      <c r="D2107" s="118"/>
      <c r="E2107" s="118"/>
      <c r="F2107" s="561"/>
      <c r="G2107" s="561"/>
      <c r="H2107" s="118"/>
      <c r="I2107" s="118"/>
    </row>
    <row r="2108" spans="1:9">
      <c r="A2108" s="342"/>
      <c r="B2108" s="118"/>
      <c r="C2108" s="118"/>
      <c r="D2108" s="118"/>
      <c r="E2108" s="118"/>
      <c r="F2108" s="342"/>
      <c r="G2108" s="342"/>
      <c r="H2108" s="118"/>
      <c r="I2108" s="118"/>
    </row>
    <row r="2109" spans="1:9">
      <c r="A2109" s="342"/>
      <c r="B2109" s="118"/>
      <c r="C2109" s="118"/>
      <c r="D2109" s="118"/>
      <c r="E2109" s="118"/>
      <c r="F2109" s="342"/>
      <c r="G2109" s="561"/>
      <c r="H2109" s="561"/>
      <c r="I2109" s="561"/>
    </row>
    <row r="2110" spans="1:9">
      <c r="A2110" s="48"/>
      <c r="B2110" s="344"/>
      <c r="C2110" s="48"/>
      <c r="D2110" s="344"/>
      <c r="E2110" s="48"/>
      <c r="F2110" s="48"/>
      <c r="G2110" s="561"/>
      <c r="H2110" s="561"/>
      <c r="I2110" s="561"/>
    </row>
    <row r="2111" spans="1:9">
      <c r="A2111" s="48"/>
      <c r="B2111" s="344"/>
      <c r="C2111" s="48"/>
      <c r="D2111" s="344"/>
      <c r="E2111" s="48"/>
      <c r="F2111" s="48"/>
      <c r="G2111" s="561"/>
      <c r="H2111" s="561"/>
      <c r="I2111" s="561"/>
    </row>
    <row r="2112" spans="1:9">
      <c r="A2112" s="22"/>
      <c r="B2112" s="6"/>
      <c r="C2112" s="12"/>
      <c r="D2112" s="6"/>
      <c r="E2112" s="12"/>
      <c r="F2112" s="12"/>
      <c r="G2112" s="48"/>
      <c r="H2112" s="48"/>
      <c r="I2112" s="48"/>
    </row>
    <row r="2113" spans="1:9">
      <c r="A2113" s="22"/>
      <c r="B2113" s="6"/>
      <c r="C2113" s="12"/>
      <c r="D2113" s="6"/>
      <c r="E2113" s="12"/>
      <c r="F2113" s="12"/>
      <c r="G2113" s="48"/>
      <c r="H2113" s="48"/>
      <c r="I2113" s="48"/>
    </row>
    <row r="2114" spans="1:9">
      <c r="B2114" s="6"/>
      <c r="C2114" s="12"/>
      <c r="D2114" s="6"/>
      <c r="E2114" s="12"/>
      <c r="F2114" s="12"/>
      <c r="G2114" s="12"/>
      <c r="H2114" s="12"/>
      <c r="I2114" s="12"/>
    </row>
    <row r="2115" spans="1:9">
      <c r="B2115" s="6"/>
      <c r="C2115" s="12"/>
      <c r="D2115" s="6"/>
      <c r="E2115" s="12"/>
      <c r="F2115" s="12"/>
      <c r="G2115" s="12"/>
      <c r="H2115" s="12"/>
      <c r="I2115" s="12"/>
    </row>
    <row r="2116" spans="1:9">
      <c r="B2116" s="6"/>
      <c r="C2116" s="12"/>
      <c r="D2116" s="6"/>
      <c r="E2116" s="12"/>
      <c r="F2116" s="12"/>
      <c r="G2116" s="12"/>
      <c r="H2116" s="12"/>
      <c r="I2116" s="12"/>
    </row>
    <row r="2117" spans="1:9">
      <c r="B2117" s="6"/>
      <c r="C2117" s="12"/>
      <c r="D2117" s="6"/>
      <c r="E2117" s="12"/>
      <c r="F2117" s="12"/>
      <c r="G2117" s="12"/>
      <c r="H2117" s="12"/>
      <c r="I2117" s="12"/>
    </row>
    <row r="2118" spans="1:9">
      <c r="B2118" s="6"/>
      <c r="C2118" s="12"/>
      <c r="D2118" s="6"/>
      <c r="E2118" s="12"/>
      <c r="F2118" s="12"/>
      <c r="G2118" s="12"/>
      <c r="H2118" s="12"/>
      <c r="I2118" s="12"/>
    </row>
    <row r="2119" spans="1:9">
      <c r="B2119" s="6"/>
      <c r="C2119" s="12"/>
      <c r="D2119" s="6"/>
      <c r="E2119" s="12"/>
      <c r="F2119" s="12"/>
      <c r="G2119" s="12"/>
      <c r="H2119" s="12"/>
      <c r="I2119" s="12"/>
    </row>
    <row r="2120" spans="1:9">
      <c r="B2120" s="6"/>
      <c r="C2120" s="12"/>
      <c r="D2120" s="6"/>
      <c r="E2120" s="12"/>
      <c r="F2120" s="12"/>
      <c r="G2120" s="12"/>
      <c r="H2120" s="12"/>
      <c r="I2120" s="12"/>
    </row>
    <row r="2121" spans="1:9">
      <c r="B2121" s="6"/>
      <c r="C2121" s="12"/>
      <c r="D2121" s="6"/>
      <c r="E2121" s="12"/>
      <c r="F2121" s="12"/>
      <c r="G2121" s="12"/>
      <c r="H2121" s="12"/>
      <c r="I2121" s="12"/>
    </row>
    <row r="2122" spans="1:9">
      <c r="B2122" s="6"/>
      <c r="C2122" s="12"/>
      <c r="D2122" s="6"/>
      <c r="E2122" s="12"/>
      <c r="F2122" s="12"/>
      <c r="G2122" s="12"/>
      <c r="H2122" s="12"/>
      <c r="I2122" s="12"/>
    </row>
    <row r="2123" spans="1:9">
      <c r="B2123" s="6"/>
      <c r="C2123" s="12"/>
      <c r="D2123" s="6"/>
      <c r="E2123" s="12"/>
      <c r="F2123" s="12"/>
      <c r="G2123" s="12"/>
      <c r="H2123" s="12"/>
      <c r="I2123" s="12"/>
    </row>
    <row r="2124" spans="1:9">
      <c r="B2124" s="6"/>
      <c r="C2124" s="12"/>
      <c r="D2124" s="6"/>
      <c r="E2124" s="12"/>
      <c r="F2124" s="12"/>
      <c r="G2124" s="12"/>
      <c r="H2124" s="12"/>
      <c r="I2124" s="12"/>
    </row>
    <row r="2125" spans="1:9">
      <c r="B2125" s="6"/>
      <c r="C2125" s="12"/>
      <c r="D2125" s="6"/>
      <c r="E2125" s="12"/>
      <c r="F2125" s="12"/>
      <c r="G2125" s="12"/>
      <c r="H2125" s="12"/>
      <c r="I2125" s="12"/>
    </row>
    <row r="2126" spans="1:9">
      <c r="B2126" s="6"/>
      <c r="C2126" s="12"/>
      <c r="D2126" s="6"/>
      <c r="E2126" s="12"/>
      <c r="F2126" s="12"/>
      <c r="G2126" s="12"/>
      <c r="H2126" s="12"/>
      <c r="I2126" s="12"/>
    </row>
    <row r="2127" spans="1:9">
      <c r="B2127" s="6"/>
      <c r="C2127" s="12"/>
      <c r="D2127" s="6"/>
      <c r="E2127" s="12"/>
      <c r="F2127" s="12"/>
      <c r="G2127" s="12"/>
      <c r="H2127" s="12"/>
      <c r="I2127" s="12"/>
    </row>
    <row r="2128" spans="1:9">
      <c r="B2128" s="6"/>
      <c r="C2128" s="12"/>
      <c r="D2128" s="6"/>
      <c r="E2128" s="12"/>
      <c r="F2128" s="12"/>
      <c r="G2128" s="12"/>
      <c r="H2128" s="12"/>
      <c r="I2128" s="12"/>
    </row>
    <row r="2129" spans="2:9">
      <c r="B2129" s="6"/>
      <c r="C2129" s="12"/>
      <c r="D2129" s="6"/>
      <c r="E2129" s="12"/>
      <c r="F2129" s="12"/>
      <c r="G2129" s="12"/>
      <c r="H2129" s="12"/>
      <c r="I2129" s="12"/>
    </row>
    <row r="2130" spans="2:9">
      <c r="B2130" s="6"/>
      <c r="C2130" s="12"/>
      <c r="D2130" s="6"/>
      <c r="E2130" s="12"/>
      <c r="F2130" s="12"/>
      <c r="G2130" s="12"/>
      <c r="H2130" s="12"/>
      <c r="I2130" s="12"/>
    </row>
    <row r="2131" spans="2:9">
      <c r="B2131" s="6"/>
      <c r="C2131" s="12"/>
      <c r="D2131" s="6"/>
      <c r="E2131" s="12"/>
      <c r="F2131" s="12"/>
      <c r="G2131" s="12"/>
      <c r="H2131" s="12"/>
      <c r="I2131" s="12"/>
    </row>
    <row r="2132" spans="2:9">
      <c r="B2132" s="6"/>
      <c r="C2132" s="12"/>
      <c r="D2132" s="6"/>
      <c r="E2132" s="12"/>
      <c r="F2132" s="12"/>
      <c r="G2132" s="12"/>
      <c r="H2132" s="12"/>
      <c r="I2132" s="12"/>
    </row>
    <row r="2133" spans="2:9">
      <c r="B2133" s="6"/>
      <c r="C2133" s="12"/>
      <c r="D2133" s="6"/>
      <c r="E2133" s="12"/>
      <c r="F2133" s="12"/>
      <c r="G2133" s="12"/>
      <c r="H2133" s="12"/>
      <c r="I2133" s="12"/>
    </row>
    <row r="2134" spans="2:9">
      <c r="B2134" s="6"/>
      <c r="C2134" s="12"/>
      <c r="D2134" s="6"/>
      <c r="E2134" s="12"/>
      <c r="F2134" s="12"/>
      <c r="G2134" s="12"/>
      <c r="H2134" s="12"/>
      <c r="I2134" s="12"/>
    </row>
    <row r="2135" spans="2:9">
      <c r="B2135" s="6"/>
      <c r="C2135" s="12"/>
      <c r="D2135" s="6"/>
      <c r="E2135" s="12"/>
      <c r="F2135" s="12"/>
      <c r="G2135" s="12"/>
      <c r="H2135" s="12"/>
      <c r="I2135" s="12"/>
    </row>
    <row r="2136" spans="2:9">
      <c r="B2136" s="6"/>
      <c r="C2136" s="12"/>
      <c r="D2136" s="6"/>
      <c r="E2136" s="12"/>
      <c r="F2136" s="12"/>
      <c r="G2136" s="12"/>
      <c r="H2136" s="12"/>
      <c r="I2136" s="12"/>
    </row>
    <row r="2137" spans="2:9">
      <c r="B2137" s="6"/>
      <c r="C2137" s="12"/>
      <c r="D2137" s="6"/>
      <c r="E2137" s="12"/>
      <c r="F2137" s="12"/>
      <c r="G2137" s="12"/>
      <c r="H2137" s="12"/>
      <c r="I2137" s="12"/>
    </row>
    <row r="2138" spans="2:9">
      <c r="B2138" s="6"/>
      <c r="C2138" s="12"/>
      <c r="D2138" s="6"/>
      <c r="E2138" s="12"/>
      <c r="F2138" s="12"/>
      <c r="G2138" s="12"/>
      <c r="H2138" s="12"/>
      <c r="I2138" s="12"/>
    </row>
    <row r="2139" spans="2:9">
      <c r="B2139" s="6"/>
      <c r="C2139" s="12"/>
      <c r="D2139" s="6"/>
      <c r="E2139" s="12"/>
      <c r="F2139" s="12"/>
      <c r="G2139" s="12"/>
      <c r="H2139" s="12"/>
      <c r="I2139" s="12"/>
    </row>
    <row r="2140" spans="2:9">
      <c r="B2140" s="6"/>
      <c r="C2140" s="12"/>
      <c r="D2140" s="6"/>
      <c r="E2140" s="12"/>
      <c r="F2140" s="12"/>
      <c r="G2140" s="12"/>
      <c r="H2140" s="12"/>
      <c r="I2140" s="12"/>
    </row>
    <row r="2141" spans="2:9">
      <c r="B2141" s="6"/>
      <c r="C2141" s="12"/>
      <c r="D2141" s="6"/>
      <c r="E2141" s="12"/>
      <c r="F2141" s="12"/>
      <c r="G2141" s="12"/>
      <c r="H2141" s="12"/>
      <c r="I2141" s="12"/>
    </row>
    <row r="2142" spans="2:9">
      <c r="B2142" s="6"/>
      <c r="C2142" s="12"/>
      <c r="D2142" s="6"/>
      <c r="E2142" s="12"/>
      <c r="F2142" s="12"/>
      <c r="G2142" s="12"/>
      <c r="H2142" s="12"/>
      <c r="I2142" s="12"/>
    </row>
    <row r="2143" spans="2:9">
      <c r="B2143" s="6"/>
      <c r="C2143" s="12"/>
      <c r="D2143" s="6"/>
      <c r="E2143" s="12"/>
      <c r="F2143" s="12"/>
      <c r="G2143" s="12"/>
      <c r="H2143" s="12"/>
      <c r="I2143" s="12"/>
    </row>
    <row r="2144" spans="2:9">
      <c r="B2144" s="6"/>
      <c r="C2144" s="12"/>
      <c r="D2144" s="6"/>
      <c r="E2144" s="12"/>
      <c r="F2144" s="12"/>
      <c r="G2144" s="12"/>
      <c r="H2144" s="12"/>
      <c r="I2144" s="12"/>
    </row>
    <row r="2145" spans="2:9">
      <c r="B2145" s="6"/>
      <c r="C2145" s="12"/>
      <c r="D2145" s="6"/>
      <c r="E2145" s="12"/>
      <c r="F2145" s="12"/>
      <c r="G2145" s="12"/>
      <c r="H2145" s="12"/>
      <c r="I2145" s="12"/>
    </row>
    <row r="2146" spans="2:9">
      <c r="B2146" s="6"/>
      <c r="C2146" s="12"/>
      <c r="D2146" s="6"/>
      <c r="E2146" s="12"/>
      <c r="F2146" s="12"/>
      <c r="G2146" s="12"/>
      <c r="H2146" s="12"/>
      <c r="I2146" s="12"/>
    </row>
    <row r="2147" spans="2:9">
      <c r="B2147" s="6"/>
      <c r="C2147" s="12"/>
      <c r="D2147" s="6"/>
      <c r="E2147" s="12"/>
      <c r="F2147" s="12"/>
      <c r="G2147" s="12"/>
      <c r="H2147" s="12"/>
      <c r="I2147" s="12"/>
    </row>
    <row r="2148" spans="2:9">
      <c r="B2148" s="6"/>
      <c r="C2148" s="12"/>
      <c r="D2148" s="6"/>
      <c r="E2148" s="12"/>
      <c r="F2148" s="12"/>
      <c r="G2148" s="12"/>
      <c r="H2148" s="12"/>
      <c r="I2148" s="12"/>
    </row>
    <row r="2149" spans="2:9">
      <c r="B2149" s="6"/>
      <c r="C2149" s="12"/>
      <c r="D2149" s="6"/>
      <c r="E2149" s="12"/>
      <c r="F2149" s="12"/>
      <c r="G2149" s="12"/>
      <c r="H2149" s="12"/>
      <c r="I2149" s="12"/>
    </row>
    <row r="2150" spans="2:9">
      <c r="B2150" s="6"/>
      <c r="C2150" s="12"/>
      <c r="D2150" s="6"/>
      <c r="E2150" s="12"/>
      <c r="F2150" s="12"/>
      <c r="G2150" s="12"/>
      <c r="H2150" s="12"/>
      <c r="I2150" s="12"/>
    </row>
    <row r="2151" spans="2:9">
      <c r="B2151" s="6"/>
      <c r="C2151" s="12"/>
      <c r="D2151" s="6"/>
      <c r="E2151" s="12"/>
      <c r="F2151" s="12"/>
      <c r="G2151" s="12"/>
      <c r="H2151" s="12"/>
      <c r="I2151" s="12"/>
    </row>
    <row r="2152" spans="2:9">
      <c r="B2152" s="6"/>
      <c r="C2152" s="12"/>
      <c r="D2152" s="6"/>
      <c r="E2152" s="12"/>
      <c r="F2152" s="12"/>
      <c r="G2152" s="12"/>
      <c r="H2152" s="12"/>
      <c r="I2152" s="12"/>
    </row>
    <row r="2153" spans="2:9">
      <c r="B2153" s="6"/>
      <c r="C2153" s="12"/>
      <c r="D2153" s="6"/>
      <c r="E2153" s="12"/>
      <c r="F2153" s="12"/>
      <c r="G2153" s="12"/>
      <c r="H2153" s="12"/>
      <c r="I2153" s="12"/>
    </row>
    <row r="2154" spans="2:9">
      <c r="B2154" s="6"/>
      <c r="C2154" s="12"/>
      <c r="D2154" s="6"/>
      <c r="E2154" s="12"/>
      <c r="F2154" s="12"/>
      <c r="G2154" s="12"/>
      <c r="H2154" s="12"/>
      <c r="I2154" s="12"/>
    </row>
    <row r="2155" spans="2:9">
      <c r="B2155" s="6"/>
      <c r="C2155" s="12"/>
      <c r="D2155" s="6"/>
      <c r="E2155" s="12"/>
      <c r="F2155" s="12"/>
      <c r="G2155" s="12"/>
      <c r="H2155" s="12"/>
      <c r="I2155" s="12"/>
    </row>
    <row r="2156" spans="2:9">
      <c r="B2156" s="6"/>
      <c r="C2156" s="12"/>
      <c r="D2156" s="6"/>
      <c r="E2156" s="12"/>
      <c r="F2156" s="12"/>
      <c r="G2156" s="12"/>
      <c r="H2156" s="12"/>
      <c r="I2156" s="12"/>
    </row>
    <row r="2157" spans="2:9">
      <c r="B2157" s="6"/>
      <c r="C2157" s="12"/>
      <c r="D2157" s="6"/>
      <c r="E2157" s="12"/>
      <c r="F2157" s="12"/>
      <c r="G2157" s="12"/>
      <c r="H2157" s="12"/>
      <c r="I2157" s="12"/>
    </row>
    <row r="2158" spans="2:9">
      <c r="B2158" s="6"/>
      <c r="C2158" s="12"/>
      <c r="D2158" s="6"/>
      <c r="E2158" s="12"/>
      <c r="F2158" s="12"/>
      <c r="G2158" s="12"/>
      <c r="H2158" s="12"/>
      <c r="I2158" s="12"/>
    </row>
    <row r="2159" spans="2:9">
      <c r="B2159" s="6"/>
      <c r="C2159" s="12"/>
      <c r="D2159" s="6"/>
      <c r="E2159" s="12"/>
      <c r="F2159" s="12"/>
      <c r="G2159" s="12"/>
      <c r="H2159" s="12"/>
      <c r="I2159" s="12"/>
    </row>
    <row r="2160" spans="2:9">
      <c r="B2160" s="6"/>
      <c r="C2160" s="12"/>
      <c r="D2160" s="6"/>
      <c r="E2160" s="12"/>
      <c r="F2160" s="12"/>
      <c r="G2160" s="12"/>
      <c r="H2160" s="12"/>
      <c r="I2160" s="12"/>
    </row>
    <row r="2161" spans="2:9">
      <c r="B2161" s="6"/>
      <c r="C2161" s="12"/>
      <c r="D2161" s="6"/>
      <c r="E2161" s="12"/>
      <c r="F2161" s="12"/>
      <c r="G2161" s="12"/>
      <c r="H2161" s="12"/>
      <c r="I2161" s="12"/>
    </row>
    <row r="2162" spans="2:9">
      <c r="B2162" s="6"/>
      <c r="C2162" s="12"/>
      <c r="D2162" s="6"/>
      <c r="E2162" s="12"/>
      <c r="F2162" s="12"/>
      <c r="G2162" s="12"/>
      <c r="H2162" s="12"/>
      <c r="I2162" s="12"/>
    </row>
    <row r="2163" spans="2:9">
      <c r="B2163" s="6"/>
      <c r="C2163" s="12"/>
      <c r="D2163" s="6"/>
      <c r="E2163" s="12"/>
      <c r="F2163" s="12"/>
      <c r="G2163" s="12"/>
      <c r="H2163" s="12"/>
      <c r="I2163" s="12"/>
    </row>
    <row r="2164" spans="2:9">
      <c r="B2164" s="6"/>
      <c r="C2164" s="12"/>
      <c r="D2164" s="6"/>
      <c r="E2164" s="12"/>
      <c r="F2164" s="12"/>
      <c r="G2164" s="12"/>
      <c r="H2164" s="12"/>
      <c r="I2164" s="12"/>
    </row>
    <row r="2165" spans="2:9">
      <c r="B2165" s="6"/>
      <c r="C2165" s="12"/>
      <c r="D2165" s="6"/>
      <c r="E2165" s="12"/>
      <c r="F2165" s="12"/>
      <c r="G2165" s="12"/>
      <c r="H2165" s="12"/>
      <c r="I2165" s="12"/>
    </row>
    <row r="2166" spans="2:9">
      <c r="B2166" s="6"/>
      <c r="C2166" s="12"/>
      <c r="D2166" s="6"/>
      <c r="E2166" s="12"/>
      <c r="F2166" s="12"/>
      <c r="G2166" s="12"/>
      <c r="H2166" s="12"/>
      <c r="I2166" s="12"/>
    </row>
    <row r="2167" spans="2:9">
      <c r="B2167" s="6"/>
      <c r="C2167" s="12"/>
      <c r="D2167" s="6"/>
      <c r="E2167" s="12"/>
      <c r="F2167" s="12"/>
      <c r="G2167" s="12"/>
      <c r="H2167" s="12"/>
      <c r="I2167" s="12"/>
    </row>
    <row r="2168" spans="2:9">
      <c r="B2168" s="6"/>
      <c r="C2168" s="12"/>
      <c r="D2168" s="6"/>
      <c r="E2168" s="12"/>
      <c r="F2168" s="12"/>
      <c r="G2168" s="12"/>
      <c r="H2168" s="12"/>
      <c r="I2168" s="12"/>
    </row>
    <row r="2169" spans="2:9">
      <c r="B2169" s="6"/>
      <c r="C2169" s="12"/>
      <c r="D2169" s="6"/>
      <c r="E2169" s="12"/>
      <c r="F2169" s="12"/>
      <c r="G2169" s="12"/>
      <c r="H2169" s="12"/>
      <c r="I2169" s="12"/>
    </row>
    <row r="2170" spans="2:9">
      <c r="B2170" s="6"/>
      <c r="C2170" s="12"/>
      <c r="D2170" s="6"/>
      <c r="E2170" s="12"/>
      <c r="F2170" s="12"/>
      <c r="G2170" s="12"/>
      <c r="H2170" s="12"/>
      <c r="I2170" s="12"/>
    </row>
    <row r="2171" spans="2:9">
      <c r="B2171" s="6"/>
      <c r="C2171" s="12"/>
      <c r="D2171" s="6"/>
      <c r="E2171" s="12"/>
      <c r="F2171" s="12"/>
      <c r="G2171" s="12"/>
      <c r="H2171" s="12"/>
      <c r="I2171" s="12"/>
    </row>
    <row r="2172" spans="2:9">
      <c r="B2172" s="6"/>
      <c r="C2172" s="12"/>
      <c r="D2172" s="6"/>
      <c r="E2172" s="12"/>
      <c r="F2172" s="12"/>
      <c r="G2172" s="12"/>
      <c r="H2172" s="12"/>
      <c r="I2172" s="12"/>
    </row>
    <row r="2173" spans="2:9">
      <c r="B2173" s="6"/>
      <c r="C2173" s="12"/>
      <c r="D2173" s="6"/>
      <c r="E2173" s="12"/>
      <c r="F2173" s="12"/>
      <c r="G2173" s="12"/>
      <c r="H2173" s="12"/>
      <c r="I2173" s="12"/>
    </row>
    <row r="2174" spans="2:9">
      <c r="B2174" s="6"/>
      <c r="C2174" s="12"/>
      <c r="D2174" s="6"/>
      <c r="E2174" s="12"/>
      <c r="F2174" s="12"/>
      <c r="G2174" s="12"/>
      <c r="H2174" s="12"/>
      <c r="I2174" s="12"/>
    </row>
    <row r="2175" spans="2:9">
      <c r="B2175" s="6"/>
      <c r="C2175" s="12"/>
      <c r="D2175" s="6"/>
      <c r="E2175" s="12"/>
      <c r="F2175" s="12"/>
      <c r="G2175" s="12"/>
      <c r="H2175" s="12"/>
      <c r="I2175" s="12"/>
    </row>
    <row r="2176" spans="2:9">
      <c r="B2176" s="6"/>
      <c r="C2176" s="12"/>
      <c r="D2176" s="6"/>
      <c r="E2176" s="12"/>
      <c r="F2176" s="12"/>
      <c r="G2176" s="12"/>
      <c r="H2176" s="12"/>
      <c r="I2176" s="12"/>
    </row>
    <row r="2177" spans="2:9">
      <c r="B2177" s="6"/>
      <c r="C2177" s="12"/>
      <c r="D2177" s="6"/>
      <c r="E2177" s="12"/>
      <c r="F2177" s="12"/>
      <c r="G2177" s="12"/>
      <c r="H2177" s="12"/>
      <c r="I2177" s="12"/>
    </row>
    <row r="2178" spans="2:9">
      <c r="B2178" s="6"/>
      <c r="C2178" s="12"/>
      <c r="D2178" s="6"/>
      <c r="E2178" s="12"/>
      <c r="F2178" s="12"/>
      <c r="G2178" s="12"/>
      <c r="H2178" s="12"/>
      <c r="I2178" s="12"/>
    </row>
    <row r="2179" spans="2:9">
      <c r="B2179" s="6"/>
      <c r="C2179" s="12"/>
      <c r="D2179" s="6"/>
      <c r="E2179" s="12"/>
      <c r="F2179" s="12"/>
      <c r="G2179" s="12"/>
      <c r="H2179" s="12"/>
      <c r="I2179" s="12"/>
    </row>
    <row r="2180" spans="2:9">
      <c r="B2180" s="6"/>
      <c r="C2180" s="12"/>
      <c r="D2180" s="6"/>
      <c r="E2180" s="12"/>
      <c r="F2180" s="12"/>
      <c r="G2180" s="12"/>
      <c r="H2180" s="12"/>
      <c r="I2180" s="12"/>
    </row>
    <row r="2181" spans="2:9">
      <c r="B2181" s="6"/>
      <c r="C2181" s="12"/>
      <c r="D2181" s="6"/>
      <c r="E2181" s="12"/>
      <c r="F2181" s="12"/>
      <c r="G2181" s="12"/>
      <c r="H2181" s="12"/>
      <c r="I2181" s="12"/>
    </row>
    <row r="2182" spans="2:9">
      <c r="B2182" s="6"/>
      <c r="C2182" s="12"/>
      <c r="D2182" s="6"/>
      <c r="E2182" s="12"/>
      <c r="F2182" s="12"/>
      <c r="G2182" s="12"/>
      <c r="H2182" s="12"/>
      <c r="I2182" s="12"/>
    </row>
    <row r="2183" spans="2:9">
      <c r="B2183" s="6"/>
      <c r="C2183" s="12"/>
      <c r="D2183" s="6"/>
      <c r="E2183" s="12"/>
      <c r="F2183" s="12"/>
      <c r="G2183" s="12"/>
      <c r="H2183" s="12"/>
      <c r="I2183" s="12"/>
    </row>
    <row r="2184" spans="2:9">
      <c r="B2184" s="6"/>
      <c r="C2184" s="12"/>
      <c r="D2184" s="6"/>
      <c r="E2184" s="12"/>
      <c r="F2184" s="12"/>
      <c r="G2184" s="12"/>
      <c r="H2184" s="12"/>
      <c r="I2184" s="12"/>
    </row>
    <row r="2185" spans="2:9">
      <c r="B2185" s="6"/>
      <c r="C2185" s="12"/>
      <c r="D2185" s="6"/>
      <c r="E2185" s="12"/>
      <c r="F2185" s="12"/>
      <c r="G2185" s="12"/>
      <c r="H2185" s="12"/>
      <c r="I2185" s="12"/>
    </row>
    <row r="2186" spans="2:9">
      <c r="B2186" s="6"/>
      <c r="C2186" s="12"/>
      <c r="D2186" s="6"/>
      <c r="E2186" s="12"/>
      <c r="F2186" s="12"/>
      <c r="G2186" s="12"/>
      <c r="H2186" s="12"/>
      <c r="I2186" s="12"/>
    </row>
    <row r="2187" spans="2:9">
      <c r="B2187" s="6"/>
      <c r="C2187" s="12"/>
      <c r="D2187" s="6"/>
      <c r="E2187" s="12"/>
      <c r="F2187" s="12"/>
      <c r="G2187" s="12"/>
      <c r="H2187" s="12"/>
      <c r="I2187" s="12"/>
    </row>
    <row r="2188" spans="2:9">
      <c r="B2188" s="6"/>
      <c r="C2188" s="12"/>
      <c r="D2188" s="6"/>
      <c r="E2188" s="12"/>
      <c r="F2188" s="12"/>
      <c r="G2188" s="12"/>
      <c r="H2188" s="12"/>
      <c r="I2188" s="12"/>
    </row>
    <row r="2189" spans="2:9">
      <c r="B2189" s="6"/>
      <c r="C2189" s="12"/>
      <c r="D2189" s="6"/>
      <c r="E2189" s="12"/>
      <c r="F2189" s="12"/>
      <c r="G2189" s="12"/>
      <c r="H2189" s="12"/>
      <c r="I2189" s="12"/>
    </row>
    <row r="2190" spans="2:9">
      <c r="B2190" s="6"/>
      <c r="C2190" s="12"/>
      <c r="D2190" s="6"/>
      <c r="E2190" s="12"/>
      <c r="F2190" s="12"/>
      <c r="G2190" s="12"/>
      <c r="H2190" s="12"/>
      <c r="I2190" s="12"/>
    </row>
    <row r="2191" spans="2:9">
      <c r="B2191" s="6"/>
      <c r="C2191" s="12"/>
      <c r="D2191" s="6"/>
      <c r="E2191" s="12"/>
      <c r="F2191" s="12"/>
      <c r="G2191" s="12"/>
      <c r="H2191" s="12"/>
      <c r="I2191" s="12"/>
    </row>
    <row r="2192" spans="2:9">
      <c r="B2192" s="6"/>
      <c r="C2192" s="12"/>
      <c r="D2192" s="6"/>
      <c r="E2192" s="12"/>
      <c r="F2192" s="12"/>
      <c r="G2192" s="12"/>
      <c r="H2192" s="12"/>
      <c r="I2192" s="12"/>
    </row>
    <row r="2193" spans="2:9">
      <c r="B2193" s="6"/>
      <c r="C2193" s="12"/>
      <c r="D2193" s="6"/>
      <c r="E2193" s="12"/>
      <c r="F2193" s="12"/>
      <c r="G2193" s="12"/>
      <c r="H2193" s="12"/>
      <c r="I2193" s="12"/>
    </row>
    <row r="2194" spans="2:9">
      <c r="B2194" s="6"/>
      <c r="C2194" s="12"/>
      <c r="D2194" s="6"/>
      <c r="E2194" s="12"/>
      <c r="F2194" s="12"/>
      <c r="G2194" s="12"/>
      <c r="H2194" s="12"/>
      <c r="I2194" s="12"/>
    </row>
    <row r="2195" spans="2:9">
      <c r="B2195" s="6"/>
      <c r="C2195" s="12"/>
      <c r="D2195" s="6"/>
      <c r="E2195" s="12"/>
      <c r="F2195" s="12"/>
      <c r="G2195" s="12"/>
      <c r="H2195" s="12"/>
      <c r="I2195" s="12"/>
    </row>
    <row r="2196" spans="2:9">
      <c r="B2196" s="6"/>
      <c r="C2196" s="12"/>
      <c r="D2196" s="6"/>
      <c r="E2196" s="12"/>
      <c r="F2196" s="12"/>
      <c r="G2196" s="12"/>
      <c r="H2196" s="12"/>
      <c r="I2196" s="12"/>
    </row>
    <row r="2197" spans="2:9">
      <c r="B2197" s="6"/>
      <c r="C2197" s="12"/>
      <c r="D2197" s="6"/>
      <c r="E2197" s="12"/>
      <c r="F2197" s="12"/>
      <c r="G2197" s="12"/>
      <c r="H2197" s="12"/>
      <c r="I2197" s="12"/>
    </row>
    <row r="2198" spans="2:9">
      <c r="B2198" s="6"/>
      <c r="C2198" s="12"/>
      <c r="D2198" s="6"/>
      <c r="E2198" s="12"/>
      <c r="F2198" s="12"/>
      <c r="G2198" s="12"/>
      <c r="H2198" s="12"/>
      <c r="I2198" s="12"/>
    </row>
    <row r="2199" spans="2:9">
      <c r="B2199" s="6"/>
      <c r="C2199" s="12"/>
      <c r="D2199" s="6"/>
      <c r="E2199" s="12"/>
      <c r="F2199" s="12"/>
      <c r="G2199" s="12"/>
      <c r="H2199" s="12"/>
      <c r="I2199" s="12"/>
    </row>
    <row r="2200" spans="2:9">
      <c r="B2200" s="6"/>
      <c r="C2200" s="12"/>
      <c r="D2200" s="6"/>
      <c r="E2200" s="12"/>
      <c r="F2200" s="12"/>
      <c r="G2200" s="12"/>
      <c r="H2200" s="12"/>
      <c r="I2200" s="12"/>
    </row>
    <row r="2201" spans="2:9">
      <c r="B2201" s="6"/>
      <c r="C2201" s="12"/>
      <c r="D2201" s="6"/>
      <c r="E2201" s="12"/>
      <c r="F2201" s="12"/>
      <c r="G2201" s="12"/>
      <c r="H2201" s="12"/>
      <c r="I2201" s="12"/>
    </row>
    <row r="2202" spans="2:9">
      <c r="B2202" s="6"/>
      <c r="C2202" s="12"/>
      <c r="D2202" s="6"/>
      <c r="E2202" s="12"/>
      <c r="F2202" s="12"/>
      <c r="G2202" s="12"/>
      <c r="H2202" s="12"/>
      <c r="I2202" s="12"/>
    </row>
    <row r="2203" spans="2:9">
      <c r="B2203" s="6"/>
      <c r="C2203" s="12"/>
      <c r="D2203" s="6"/>
      <c r="E2203" s="12"/>
      <c r="F2203" s="12"/>
      <c r="G2203" s="12"/>
      <c r="H2203" s="12"/>
      <c r="I2203" s="12"/>
    </row>
    <row r="2204" spans="2:9">
      <c r="B2204" s="6"/>
      <c r="C2204" s="12"/>
      <c r="D2204" s="6"/>
      <c r="E2204" s="12"/>
      <c r="F2204" s="12"/>
      <c r="G2204" s="12"/>
      <c r="H2204" s="12"/>
      <c r="I2204" s="12"/>
    </row>
    <row r="2205" spans="2:9">
      <c r="B2205" s="6"/>
      <c r="C2205" s="12"/>
      <c r="D2205" s="6"/>
      <c r="E2205" s="12"/>
      <c r="F2205" s="12"/>
      <c r="G2205" s="12"/>
      <c r="H2205" s="12"/>
      <c r="I2205" s="12"/>
    </row>
    <row r="2206" spans="2:9">
      <c r="B2206" s="6"/>
      <c r="C2206" s="12"/>
      <c r="D2206" s="6"/>
      <c r="E2206" s="12"/>
      <c r="F2206" s="12"/>
      <c r="G2206" s="12"/>
      <c r="H2206" s="12"/>
      <c r="I2206" s="12"/>
    </row>
    <row r="2207" spans="2:9">
      <c r="B2207" s="6"/>
      <c r="C2207" s="12"/>
      <c r="D2207" s="6"/>
      <c r="E2207" s="12"/>
      <c r="F2207" s="12"/>
      <c r="G2207" s="12"/>
      <c r="H2207" s="12"/>
      <c r="I2207" s="12"/>
    </row>
    <row r="2208" spans="2:9">
      <c r="B2208" s="6"/>
      <c r="C2208" s="12"/>
      <c r="D2208" s="6"/>
      <c r="E2208" s="12"/>
      <c r="F2208" s="12"/>
      <c r="G2208" s="12"/>
      <c r="H2208" s="12"/>
      <c r="I2208" s="12"/>
    </row>
    <row r="2209" spans="2:9">
      <c r="B2209" s="6"/>
      <c r="C2209" s="12"/>
      <c r="D2209" s="6"/>
      <c r="E2209" s="12"/>
      <c r="F2209" s="12"/>
      <c r="G2209" s="12"/>
      <c r="H2209" s="12"/>
      <c r="I2209" s="12"/>
    </row>
    <row r="2210" spans="2:9">
      <c r="B2210" s="6"/>
      <c r="C2210" s="12"/>
      <c r="D2210" s="6"/>
      <c r="E2210" s="12"/>
      <c r="F2210" s="12"/>
      <c r="G2210" s="12"/>
      <c r="H2210" s="12"/>
      <c r="I2210" s="12"/>
    </row>
    <row r="2211" spans="2:9">
      <c r="B2211" s="6"/>
      <c r="C2211" s="12"/>
      <c r="D2211" s="6"/>
      <c r="E2211" s="12"/>
      <c r="F2211" s="12"/>
      <c r="G2211" s="12"/>
      <c r="H2211" s="12"/>
      <c r="I2211" s="12"/>
    </row>
    <row r="2212" spans="2:9">
      <c r="B2212" s="6"/>
      <c r="C2212" s="12"/>
      <c r="D2212" s="6"/>
      <c r="E2212" s="12"/>
      <c r="F2212" s="12"/>
      <c r="G2212" s="12"/>
      <c r="H2212" s="12"/>
      <c r="I2212" s="12"/>
    </row>
    <row r="2213" spans="2:9">
      <c r="B2213" s="6"/>
      <c r="C2213" s="12"/>
      <c r="D2213" s="6"/>
      <c r="E2213" s="12"/>
      <c r="F2213" s="12"/>
      <c r="G2213" s="12"/>
      <c r="H2213" s="12"/>
      <c r="I2213" s="12"/>
    </row>
    <row r="2214" spans="2:9">
      <c r="B2214" s="6"/>
      <c r="C2214" s="12"/>
      <c r="D2214" s="6"/>
      <c r="E2214" s="12"/>
      <c r="F2214" s="12"/>
      <c r="G2214" s="12"/>
      <c r="H2214" s="12"/>
      <c r="I2214" s="12"/>
    </row>
    <row r="2215" spans="2:9">
      <c r="B2215" s="6"/>
      <c r="C2215" s="12"/>
      <c r="D2215" s="6"/>
      <c r="E2215" s="12"/>
      <c r="F2215" s="12"/>
      <c r="G2215" s="12"/>
      <c r="H2215" s="12"/>
      <c r="I2215" s="12"/>
    </row>
    <row r="2216" spans="2:9">
      <c r="B2216" s="6"/>
      <c r="C2216" s="12"/>
      <c r="D2216" s="6"/>
      <c r="E2216" s="12"/>
      <c r="F2216" s="12"/>
      <c r="G2216" s="12"/>
      <c r="H2216" s="12"/>
      <c r="I2216" s="12"/>
    </row>
    <row r="2217" spans="2:9">
      <c r="B2217" s="6"/>
      <c r="C2217" s="12"/>
      <c r="D2217" s="6"/>
      <c r="E2217" s="12"/>
      <c r="F2217" s="12"/>
      <c r="G2217" s="12"/>
      <c r="H2217" s="12"/>
      <c r="I2217" s="12"/>
    </row>
    <row r="2218" spans="2:9">
      <c r="B2218" s="6"/>
      <c r="C2218" s="12"/>
      <c r="D2218" s="6"/>
      <c r="E2218" s="12"/>
      <c r="F2218" s="12"/>
      <c r="G2218" s="12"/>
      <c r="H2218" s="12"/>
      <c r="I2218" s="12"/>
    </row>
    <row r="2219" spans="2:9">
      <c r="B2219" s="6"/>
      <c r="C2219" s="12"/>
      <c r="D2219" s="6"/>
      <c r="E2219" s="12"/>
      <c r="F2219" s="12"/>
      <c r="G2219" s="12"/>
      <c r="H2219" s="12"/>
      <c r="I2219" s="12"/>
    </row>
    <row r="2220" spans="2:9">
      <c r="B2220" s="6"/>
      <c r="C2220" s="12"/>
      <c r="D2220" s="6"/>
      <c r="E2220" s="12"/>
      <c r="F2220" s="12"/>
      <c r="G2220" s="12"/>
      <c r="H2220" s="12"/>
      <c r="I2220" s="12"/>
    </row>
    <row r="2221" spans="2:9">
      <c r="B2221" s="6"/>
      <c r="C2221" s="12"/>
      <c r="D2221" s="6"/>
      <c r="E2221" s="12"/>
      <c r="F2221" s="12"/>
      <c r="G2221" s="12"/>
      <c r="H2221" s="12"/>
      <c r="I2221" s="12"/>
    </row>
    <row r="2222" spans="2:9">
      <c r="B2222" s="6"/>
      <c r="C2222" s="12"/>
      <c r="D2222" s="6"/>
      <c r="E2222" s="12"/>
      <c r="F2222" s="12"/>
      <c r="G2222" s="12"/>
      <c r="H2222" s="12"/>
      <c r="I2222" s="12"/>
    </row>
    <row r="2223" spans="2:9">
      <c r="B2223" s="6"/>
      <c r="C2223" s="12"/>
      <c r="D2223" s="6"/>
      <c r="E2223" s="12"/>
      <c r="F2223" s="12"/>
      <c r="G2223" s="12"/>
      <c r="H2223" s="12"/>
      <c r="I2223" s="12"/>
    </row>
    <row r="2224" spans="2:9">
      <c r="B2224" s="6"/>
      <c r="C2224" s="12"/>
      <c r="D2224" s="6"/>
      <c r="E2224" s="12"/>
      <c r="F2224" s="12"/>
      <c r="G2224" s="12"/>
      <c r="H2224" s="12"/>
      <c r="I2224" s="12"/>
    </row>
    <row r="2225" spans="2:9">
      <c r="B2225" s="6"/>
      <c r="C2225" s="12"/>
      <c r="D2225" s="6"/>
      <c r="E2225" s="12"/>
      <c r="F2225" s="12"/>
      <c r="G2225" s="12"/>
      <c r="H2225" s="12"/>
      <c r="I2225" s="12"/>
    </row>
    <row r="2226" spans="2:9">
      <c r="B2226" s="6"/>
      <c r="C2226" s="12"/>
      <c r="D2226" s="6"/>
      <c r="E2226" s="12"/>
      <c r="F2226" s="12"/>
      <c r="G2226" s="12"/>
      <c r="H2226" s="12"/>
      <c r="I2226" s="12"/>
    </row>
    <row r="2227" spans="2:9">
      <c r="B2227" s="6"/>
      <c r="C2227" s="12"/>
      <c r="D2227" s="6"/>
      <c r="E2227" s="12"/>
      <c r="F2227" s="12"/>
      <c r="G2227" s="12"/>
      <c r="H2227" s="12"/>
      <c r="I2227" s="12"/>
    </row>
    <row r="2228" spans="2:9">
      <c r="B2228" s="6"/>
      <c r="C2228" s="12"/>
      <c r="D2228" s="6"/>
      <c r="E2228" s="12"/>
      <c r="F2228" s="12"/>
      <c r="G2228" s="12"/>
      <c r="H2228" s="12"/>
      <c r="I2228" s="12"/>
    </row>
    <row r="2229" spans="2:9">
      <c r="B2229" s="6"/>
      <c r="C2229" s="12"/>
      <c r="D2229" s="6"/>
      <c r="E2229" s="12"/>
      <c r="F2229" s="12"/>
      <c r="G2229" s="12"/>
      <c r="H2229" s="12"/>
      <c r="I2229" s="12"/>
    </row>
    <row r="2230" spans="2:9">
      <c r="B2230" s="6"/>
      <c r="C2230" s="12"/>
      <c r="D2230" s="6"/>
      <c r="E2230" s="12"/>
      <c r="F2230" s="12"/>
      <c r="G2230" s="12"/>
      <c r="H2230" s="12"/>
      <c r="I2230" s="12"/>
    </row>
    <row r="2231" spans="2:9">
      <c r="B2231" s="6"/>
      <c r="C2231" s="12"/>
      <c r="D2231" s="6"/>
      <c r="E2231" s="12"/>
      <c r="F2231" s="12"/>
      <c r="G2231" s="12"/>
      <c r="H2231" s="12"/>
      <c r="I2231" s="12"/>
    </row>
    <row r="2232" spans="2:9">
      <c r="B2232" s="6"/>
      <c r="C2232" s="12"/>
      <c r="D2232" s="6"/>
      <c r="E2232" s="12"/>
      <c r="F2232" s="12"/>
      <c r="G2232" s="12"/>
      <c r="H2232" s="12"/>
      <c r="I2232" s="12"/>
    </row>
    <row r="2233" spans="2:9">
      <c r="B2233" s="6"/>
      <c r="C2233" s="12"/>
      <c r="D2233" s="6"/>
      <c r="E2233" s="12"/>
      <c r="F2233" s="12"/>
      <c r="G2233" s="12"/>
      <c r="H2233" s="12"/>
      <c r="I2233" s="12"/>
    </row>
    <row r="2234" spans="2:9">
      <c r="B2234" s="6"/>
      <c r="C2234" s="12"/>
      <c r="D2234" s="6"/>
      <c r="E2234" s="12"/>
      <c r="F2234" s="12"/>
      <c r="G2234" s="12"/>
      <c r="H2234" s="12"/>
      <c r="I2234" s="12"/>
    </row>
    <row r="2235" spans="2:9">
      <c r="B2235" s="6"/>
      <c r="C2235" s="12"/>
      <c r="D2235" s="6"/>
      <c r="E2235" s="12"/>
      <c r="F2235" s="12"/>
      <c r="G2235" s="12"/>
      <c r="H2235" s="12"/>
      <c r="I2235" s="12"/>
    </row>
    <row r="2236" spans="2:9">
      <c r="B2236" s="6"/>
      <c r="C2236" s="12"/>
      <c r="D2236" s="6"/>
      <c r="E2236" s="12"/>
      <c r="F2236" s="12"/>
      <c r="G2236" s="12"/>
      <c r="H2236" s="12"/>
      <c r="I2236" s="12"/>
    </row>
    <row r="2237" spans="2:9">
      <c r="B2237" s="6"/>
      <c r="C2237" s="12"/>
      <c r="D2237" s="6"/>
      <c r="E2237" s="12"/>
      <c r="F2237" s="12"/>
      <c r="G2237" s="12"/>
      <c r="H2237" s="12"/>
      <c r="I2237" s="12"/>
    </row>
    <row r="2238" spans="2:9">
      <c r="B2238" s="6"/>
      <c r="C2238" s="12"/>
      <c r="D2238" s="6"/>
      <c r="E2238" s="12"/>
      <c r="F2238" s="12"/>
      <c r="G2238" s="12"/>
      <c r="H2238" s="12"/>
      <c r="I2238" s="12"/>
    </row>
    <row r="2239" spans="2:9">
      <c r="B2239" s="6"/>
      <c r="C2239" s="12"/>
      <c r="D2239" s="6"/>
      <c r="E2239" s="12"/>
      <c r="F2239" s="12"/>
      <c r="G2239" s="12"/>
      <c r="H2239" s="12"/>
      <c r="I2239" s="12"/>
    </row>
    <row r="2240" spans="2:9">
      <c r="B2240" s="6"/>
      <c r="C2240" s="12"/>
      <c r="D2240" s="6"/>
      <c r="E2240" s="12"/>
      <c r="F2240" s="12"/>
      <c r="G2240" s="12"/>
      <c r="H2240" s="12"/>
      <c r="I2240" s="12"/>
    </row>
    <row r="2241" spans="2:9">
      <c r="B2241" s="6"/>
      <c r="C2241" s="12"/>
      <c r="D2241" s="6"/>
      <c r="E2241" s="12"/>
      <c r="F2241" s="12"/>
      <c r="G2241" s="12"/>
      <c r="H2241" s="12"/>
      <c r="I2241" s="12"/>
    </row>
    <row r="2242" spans="2:9">
      <c r="B2242" s="6"/>
      <c r="C2242" s="12"/>
      <c r="D2242" s="6"/>
      <c r="E2242" s="12"/>
      <c r="F2242" s="12"/>
      <c r="G2242" s="12"/>
      <c r="H2242" s="12"/>
      <c r="I2242" s="12"/>
    </row>
    <row r="2243" spans="2:9">
      <c r="B2243" s="6"/>
      <c r="C2243" s="12"/>
      <c r="D2243" s="6"/>
      <c r="E2243" s="12"/>
      <c r="F2243" s="12"/>
      <c r="G2243" s="12"/>
      <c r="H2243" s="12"/>
      <c r="I2243" s="12"/>
    </row>
    <row r="2244" spans="2:9">
      <c r="B2244" s="6"/>
      <c r="C2244" s="12"/>
      <c r="D2244" s="6"/>
      <c r="E2244" s="12"/>
      <c r="F2244" s="12"/>
      <c r="G2244" s="12"/>
      <c r="H2244" s="12"/>
      <c r="I2244" s="12"/>
    </row>
    <row r="2245" spans="2:9">
      <c r="B2245" s="6"/>
      <c r="C2245" s="12"/>
      <c r="D2245" s="6"/>
      <c r="E2245" s="12"/>
      <c r="F2245" s="12"/>
      <c r="G2245" s="12"/>
      <c r="H2245" s="12"/>
      <c r="I2245" s="12"/>
    </row>
    <row r="2246" spans="2:9">
      <c r="B2246" s="6"/>
      <c r="C2246" s="12"/>
      <c r="D2246" s="6"/>
      <c r="E2246" s="12"/>
      <c r="F2246" s="12"/>
      <c r="G2246" s="12"/>
      <c r="H2246" s="12"/>
      <c r="I2246" s="12"/>
    </row>
    <row r="2247" spans="2:9">
      <c r="B2247" s="6"/>
      <c r="C2247" s="12"/>
      <c r="D2247" s="6"/>
      <c r="E2247" s="12"/>
      <c r="F2247" s="12"/>
      <c r="G2247" s="12"/>
      <c r="H2247" s="12"/>
      <c r="I2247" s="12"/>
    </row>
    <row r="2248" spans="2:9">
      <c r="B2248" s="6"/>
      <c r="C2248" s="12"/>
      <c r="D2248" s="6"/>
      <c r="E2248" s="12"/>
      <c r="F2248" s="12"/>
      <c r="G2248" s="12"/>
      <c r="H2248" s="12"/>
      <c r="I2248" s="12"/>
    </row>
    <row r="2249" spans="2:9">
      <c r="B2249" s="6"/>
      <c r="C2249" s="12"/>
      <c r="D2249" s="6"/>
      <c r="E2249" s="12"/>
      <c r="F2249" s="12"/>
      <c r="G2249" s="12"/>
      <c r="H2249" s="12"/>
      <c r="I2249" s="12"/>
    </row>
    <row r="2250" spans="2:9">
      <c r="B2250" s="6"/>
      <c r="C2250" s="12"/>
      <c r="D2250" s="6"/>
      <c r="E2250" s="12"/>
      <c r="F2250" s="12"/>
      <c r="G2250" s="12"/>
      <c r="H2250" s="12"/>
      <c r="I2250" s="12"/>
    </row>
    <row r="2251" spans="2:9">
      <c r="B2251" s="6"/>
      <c r="C2251" s="12"/>
      <c r="D2251" s="6"/>
      <c r="E2251" s="12"/>
      <c r="F2251" s="12"/>
      <c r="G2251" s="12"/>
      <c r="H2251" s="12"/>
      <c r="I2251" s="12"/>
    </row>
    <row r="2252" spans="2:9">
      <c r="B2252" s="6"/>
      <c r="C2252" s="12"/>
      <c r="D2252" s="6"/>
      <c r="E2252" s="12"/>
      <c r="F2252" s="12"/>
      <c r="G2252" s="12"/>
      <c r="H2252" s="12"/>
      <c r="I2252" s="12"/>
    </row>
    <row r="2253" spans="2:9">
      <c r="B2253" s="6"/>
      <c r="C2253" s="12"/>
      <c r="D2253" s="6"/>
      <c r="E2253" s="12"/>
      <c r="F2253" s="12"/>
      <c r="G2253" s="12"/>
      <c r="H2253" s="12"/>
      <c r="I2253" s="12"/>
    </row>
    <row r="2254" spans="2:9">
      <c r="B2254" s="6"/>
      <c r="C2254" s="12"/>
      <c r="D2254" s="6"/>
      <c r="E2254" s="12"/>
      <c r="F2254" s="12"/>
      <c r="G2254" s="12"/>
      <c r="H2254" s="12"/>
      <c r="I2254" s="12"/>
    </row>
    <row r="2255" spans="2:9">
      <c r="B2255" s="6"/>
      <c r="C2255" s="12"/>
      <c r="D2255" s="6"/>
      <c r="E2255" s="12"/>
      <c r="F2255" s="12"/>
      <c r="G2255" s="12"/>
      <c r="H2255" s="12"/>
      <c r="I2255" s="12"/>
    </row>
    <row r="2256" spans="2:9">
      <c r="B2256" s="6"/>
      <c r="C2256" s="12"/>
      <c r="D2256" s="6"/>
      <c r="E2256" s="12"/>
      <c r="F2256" s="12"/>
      <c r="G2256" s="12"/>
      <c r="H2256" s="12"/>
      <c r="I2256" s="12"/>
    </row>
    <row r="2257" spans="2:9">
      <c r="B2257" s="6"/>
      <c r="C2257" s="12"/>
      <c r="D2257" s="6"/>
      <c r="E2257" s="12"/>
      <c r="F2257" s="12"/>
      <c r="G2257" s="12"/>
      <c r="H2257" s="12"/>
      <c r="I2257" s="12"/>
    </row>
    <row r="2258" spans="2:9">
      <c r="B2258" s="6"/>
      <c r="C2258" s="12"/>
      <c r="D2258" s="6"/>
      <c r="E2258" s="12"/>
      <c r="F2258" s="12"/>
      <c r="G2258" s="12"/>
      <c r="H2258" s="12"/>
      <c r="I2258" s="12"/>
    </row>
    <row r="2259" spans="2:9">
      <c r="B2259" s="6"/>
      <c r="C2259" s="12"/>
      <c r="D2259" s="6"/>
      <c r="E2259" s="12"/>
      <c r="F2259" s="12"/>
      <c r="G2259" s="12"/>
      <c r="H2259" s="12"/>
      <c r="I2259" s="12"/>
    </row>
    <row r="2260" spans="2:9">
      <c r="B2260" s="6"/>
      <c r="C2260" s="12"/>
      <c r="D2260" s="6"/>
      <c r="E2260" s="12"/>
      <c r="F2260" s="12"/>
      <c r="G2260" s="12"/>
      <c r="H2260" s="12"/>
      <c r="I2260" s="12"/>
    </row>
    <row r="2261" spans="2:9">
      <c r="B2261" s="6"/>
      <c r="C2261" s="12"/>
      <c r="D2261" s="6"/>
      <c r="E2261" s="12"/>
      <c r="F2261" s="12"/>
      <c r="G2261" s="12"/>
      <c r="H2261" s="12"/>
      <c r="I2261" s="12"/>
    </row>
    <row r="2262" spans="2:9">
      <c r="B2262" s="6"/>
      <c r="C2262" s="12"/>
      <c r="D2262" s="6"/>
      <c r="E2262" s="12"/>
      <c r="F2262" s="12"/>
      <c r="G2262" s="12"/>
      <c r="H2262" s="12"/>
      <c r="I2262" s="12"/>
    </row>
    <row r="2263" spans="2:9">
      <c r="B2263" s="6"/>
      <c r="C2263" s="12"/>
      <c r="D2263" s="6"/>
      <c r="E2263" s="12"/>
      <c r="F2263" s="12"/>
      <c r="G2263" s="12"/>
      <c r="H2263" s="12"/>
      <c r="I2263" s="12"/>
    </row>
    <row r="2264" spans="2:9">
      <c r="B2264" s="6"/>
      <c r="C2264" s="12"/>
      <c r="D2264" s="6"/>
      <c r="E2264" s="12"/>
      <c r="F2264" s="12"/>
      <c r="G2264" s="12"/>
      <c r="H2264" s="12"/>
      <c r="I2264" s="12"/>
    </row>
    <row r="2265" spans="2:9">
      <c r="B2265" s="6"/>
      <c r="C2265" s="12"/>
      <c r="D2265" s="6"/>
      <c r="E2265" s="12"/>
      <c r="F2265" s="12"/>
      <c r="G2265" s="12"/>
      <c r="H2265" s="12"/>
      <c r="I2265" s="12"/>
    </row>
    <row r="2266" spans="2:9">
      <c r="B2266" s="6"/>
      <c r="C2266" s="12"/>
      <c r="D2266" s="6"/>
      <c r="E2266" s="12"/>
      <c r="F2266" s="12"/>
      <c r="G2266" s="12"/>
      <c r="H2266" s="12"/>
      <c r="I2266" s="12"/>
    </row>
    <row r="2267" spans="2:9">
      <c r="G2267" s="12"/>
      <c r="H2267" s="12"/>
      <c r="I2267" s="12"/>
    </row>
    <row r="2268" spans="2:9">
      <c r="G2268" s="12"/>
      <c r="H2268" s="12"/>
      <c r="I2268" s="12"/>
    </row>
  </sheetData>
  <mergeCells count="96">
    <mergeCell ref="A2005:I2005"/>
    <mergeCell ref="A2014:I2014"/>
    <mergeCell ref="A2021:I2021"/>
    <mergeCell ref="A2028:I2028"/>
    <mergeCell ref="A2036:I2036"/>
    <mergeCell ref="A2107:B2107"/>
    <mergeCell ref="F2107:G2107"/>
    <mergeCell ref="G2109:I2109"/>
    <mergeCell ref="G2110:I2110"/>
    <mergeCell ref="G2111:I2111"/>
    <mergeCell ref="A2106:B2106"/>
    <mergeCell ref="F2106:G2106"/>
    <mergeCell ref="A1813:I1813"/>
    <mergeCell ref="A1890:I1890"/>
    <mergeCell ref="A1919:I1919"/>
    <mergeCell ref="A1978:I1978"/>
    <mergeCell ref="A2004:I2004"/>
    <mergeCell ref="A2078:I2078"/>
    <mergeCell ref="A2093:I2093"/>
    <mergeCell ref="B2102:I2102"/>
    <mergeCell ref="B2103:I2103"/>
    <mergeCell ref="B2104:I2104"/>
    <mergeCell ref="A2045:I2045"/>
    <mergeCell ref="A2054:I2054"/>
    <mergeCell ref="A2068:I2068"/>
    <mergeCell ref="A2077:I2077"/>
    <mergeCell ref="A1775:I1775"/>
    <mergeCell ref="A1798:I1798"/>
    <mergeCell ref="A1677:I1677"/>
    <mergeCell ref="A1736:I1736"/>
    <mergeCell ref="A1737:I1737"/>
    <mergeCell ref="A1763:I1763"/>
    <mergeCell ref="A1774:I1774"/>
    <mergeCell ref="A1438:I1438"/>
    <mergeCell ref="A1563:I1563"/>
    <mergeCell ref="A1602:I1602"/>
    <mergeCell ref="A1752:I1752"/>
    <mergeCell ref="A1403:I1403"/>
    <mergeCell ref="A1424:A1425"/>
    <mergeCell ref="A1428:A1429"/>
    <mergeCell ref="A1430:A1431"/>
    <mergeCell ref="A1434:A1435"/>
    <mergeCell ref="A1384:I1384"/>
    <mergeCell ref="A448:I448"/>
    <mergeCell ref="A503:I503"/>
    <mergeCell ref="A518:I518"/>
    <mergeCell ref="A541:I541"/>
    <mergeCell ref="A556:I556"/>
    <mergeCell ref="A1091:I1091"/>
    <mergeCell ref="A1162:I1162"/>
    <mergeCell ref="A1319:I1319"/>
    <mergeCell ref="A1346:I1346"/>
    <mergeCell ref="A1383:I1383"/>
    <mergeCell ref="A376:I376"/>
    <mergeCell ref="A377:I377"/>
    <mergeCell ref="A412:I412"/>
    <mergeCell ref="A413:I413"/>
    <mergeCell ref="A416:I416"/>
    <mergeCell ref="A158:I158"/>
    <mergeCell ref="A159:I159"/>
    <mergeCell ref="A228:I228"/>
    <mergeCell ref="A226:A227"/>
    <mergeCell ref="A149:I149"/>
    <mergeCell ref="A3:I3"/>
    <mergeCell ref="A4:I4"/>
    <mergeCell ref="A5:I5"/>
    <mergeCell ref="F8:H8"/>
    <mergeCell ref="F1:I1"/>
    <mergeCell ref="F9:H9"/>
    <mergeCell ref="F10:H10"/>
    <mergeCell ref="H13:I13"/>
    <mergeCell ref="H14:I14"/>
    <mergeCell ref="A65:I65"/>
    <mergeCell ref="A15:I15"/>
    <mergeCell ref="A16:I16"/>
    <mergeCell ref="E18:E21"/>
    <mergeCell ref="F18:F21"/>
    <mergeCell ref="G18:G21"/>
    <mergeCell ref="H18:H21"/>
    <mergeCell ref="I18:I21"/>
    <mergeCell ref="A1991:I1991"/>
    <mergeCell ref="A66:I66"/>
    <mergeCell ref="A89:I89"/>
    <mergeCell ref="A90:I90"/>
    <mergeCell ref="A122:I122"/>
    <mergeCell ref="A417:I417"/>
    <mergeCell ref="A166:A167"/>
    <mergeCell ref="A107:I107"/>
    <mergeCell ref="A224:A225"/>
    <mergeCell ref="A325:I325"/>
    <mergeCell ref="A340:I340"/>
    <mergeCell ref="A355:I355"/>
    <mergeCell ref="A229:I229"/>
    <mergeCell ref="A261:I261"/>
    <mergeCell ref="A296:I296"/>
    <mergeCell ref="A250:I250"/>
  </mergeCells>
  <pageMargins left="0.70866141732283472" right="0.31496062992125984" top="0.55118110236220474" bottom="0.55118110236220474" header="0.31496062992125984" footer="0.31496062992125984"/>
  <pageSetup scale="90"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24.04.2019</vt:lpstr>
      <vt:lpstr>Sheet1</vt:lpstr>
      <vt:lpstr>'24.04.2019'!Print_Titles</vt:lpstr>
    </vt:vector>
  </TitlesOfParts>
  <Company>Ministerul Finantelor Publice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iuliat</cp:lastModifiedBy>
  <cp:lastPrinted>2019-05-21T08:34:38Z</cp:lastPrinted>
  <dcterms:created xsi:type="dcterms:W3CDTF">2003-05-13T09:24:28Z</dcterms:created>
  <dcterms:modified xsi:type="dcterms:W3CDTF">2019-06-03T06:45:43Z</dcterms:modified>
</cp:coreProperties>
</file>