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055" windowHeight="9225"/>
  </bookViews>
  <sheets>
    <sheet name="Anexa 1" sheetId="1" r:id="rId1"/>
    <sheet name="Anexa 2" sheetId="2" r:id="rId2"/>
    <sheet name="Anexa3" sheetId="3" r:id="rId3"/>
    <sheet name="Anexa4" sheetId="4" r:id="rId4"/>
    <sheet name="Anexa 5" sheetId="5" r:id="rId5"/>
  </sheets>
  <calcPr calcId="125725"/>
</workbook>
</file>

<file path=xl/calcChain.xml><?xml version="1.0" encoding="utf-8"?>
<calcChain xmlns="http://schemas.openxmlformats.org/spreadsheetml/2006/main">
  <c r="M13" i="1"/>
  <c r="M18"/>
  <c r="M19"/>
  <c r="M20"/>
  <c r="M22"/>
  <c r="M23"/>
  <c r="M24"/>
  <c r="M25"/>
  <c r="L67"/>
  <c r="L61"/>
  <c r="L62"/>
  <c r="L63"/>
  <c r="L64"/>
  <c r="L65"/>
  <c r="L34"/>
  <c r="L35"/>
  <c r="L13"/>
  <c r="L18"/>
  <c r="L19"/>
  <c r="L20"/>
  <c r="L22"/>
  <c r="L23"/>
  <c r="L24"/>
  <c r="L25"/>
  <c r="L29"/>
  <c r="L30"/>
  <c r="N169" i="2"/>
  <c r="M153"/>
  <c r="L153"/>
  <c r="M127"/>
  <c r="M43" s="1"/>
  <c r="M42" s="1"/>
  <c r="L127"/>
  <c r="L43" s="1"/>
  <c r="L42" s="1"/>
  <c r="K127"/>
  <c r="L44"/>
  <c r="M44"/>
  <c r="K44"/>
  <c r="L45"/>
  <c r="M45"/>
  <c r="K45"/>
  <c r="L59"/>
  <c r="M59"/>
  <c r="K59"/>
  <c r="M99"/>
  <c r="L99"/>
  <c r="K99"/>
  <c r="M100"/>
  <c r="L100"/>
  <c r="K100"/>
  <c r="M101"/>
  <c r="L101"/>
  <c r="K101"/>
  <c r="K64" i="1"/>
  <c r="K62"/>
  <c r="K33"/>
  <c r="N165" i="2"/>
  <c r="N161"/>
  <c r="N168" s="1"/>
  <c r="N158"/>
  <c r="H33" i="1"/>
  <c r="J25"/>
  <c r="K25" s="1"/>
  <c r="N45" i="2"/>
  <c r="N53"/>
  <c r="N59"/>
  <c r="N44" s="1"/>
  <c r="N43" s="1"/>
  <c r="N42" s="1"/>
  <c r="N153" s="1"/>
  <c r="N99"/>
  <c r="N100"/>
  <c r="N101"/>
  <c r="N170"/>
  <c r="N171"/>
  <c r="J171"/>
  <c r="J170"/>
  <c r="J168"/>
  <c r="J165"/>
  <c r="J161"/>
  <c r="J158"/>
  <c r="J99"/>
  <c r="J100"/>
  <c r="J45"/>
  <c r="J44" s="1"/>
  <c r="J43" s="1"/>
  <c r="J42" s="1"/>
  <c r="J153" s="1"/>
  <c r="I168"/>
  <c r="K43" l="1"/>
  <c r="K42" s="1"/>
  <c r="K153" s="1"/>
  <c r="G171"/>
  <c r="G170"/>
  <c r="G169"/>
  <c r="G168"/>
  <c r="G153"/>
  <c r="G44"/>
  <c r="G43" s="1"/>
  <c r="M41" i="1"/>
  <c r="L41"/>
  <c r="I41"/>
  <c r="I65"/>
  <c r="O15" i="2"/>
  <c r="O16"/>
  <c r="O18"/>
  <c r="O42"/>
  <c r="O47"/>
  <c r="O49"/>
  <c r="O50"/>
  <c r="O53"/>
  <c r="O58"/>
  <c r="O59"/>
  <c r="O80"/>
  <c r="O81"/>
  <c r="O82"/>
  <c r="O85"/>
  <c r="O91"/>
  <c r="O99"/>
  <c r="O100"/>
  <c r="O101"/>
  <c r="O102"/>
  <c r="O103"/>
  <c r="O126"/>
  <c r="O127"/>
  <c r="O128"/>
  <c r="O134"/>
  <c r="O155"/>
  <c r="O156"/>
  <c r="O158"/>
  <c r="O161"/>
  <c r="O165"/>
  <c r="O166"/>
  <c r="O167"/>
  <c r="I63" i="1"/>
  <c r="O169" i="2"/>
  <c r="M35" i="1"/>
  <c r="M43"/>
  <c r="M46"/>
  <c r="M47"/>
  <c r="L43"/>
  <c r="L46"/>
  <c r="L47"/>
  <c r="L12"/>
  <c r="J18"/>
  <c r="K18" s="1"/>
  <c r="K67" s="1"/>
  <c r="J19"/>
  <c r="K19" s="1"/>
  <c r="J20"/>
  <c r="J21"/>
  <c r="K21" s="1"/>
  <c r="J22"/>
  <c r="J23"/>
  <c r="K23" s="1"/>
  <c r="J24"/>
  <c r="J29"/>
  <c r="K29" s="1"/>
  <c r="M29" s="1"/>
  <c r="J30"/>
  <c r="M30" s="1"/>
  <c r="J31"/>
  <c r="K31" s="1"/>
  <c r="J32"/>
  <c r="K32" s="1"/>
  <c r="M34"/>
  <c r="J36"/>
  <c r="J37"/>
  <c r="K37" s="1"/>
  <c r="J38"/>
  <c r="K38" s="1"/>
  <c r="J39"/>
  <c r="K39" s="1"/>
  <c r="J40"/>
  <c r="K40" s="1"/>
  <c r="J42"/>
  <c r="K42" s="1"/>
  <c r="J44"/>
  <c r="K44" s="1"/>
  <c r="J45"/>
  <c r="K45" s="1"/>
  <c r="J60"/>
  <c r="M60" s="1"/>
  <c r="J61"/>
  <c r="J62" s="1"/>
  <c r="J63"/>
  <c r="K63" s="1"/>
  <c r="M63" s="1"/>
  <c r="K65"/>
  <c r="M65" s="1"/>
  <c r="J66"/>
  <c r="K66" s="1"/>
  <c r="J68"/>
  <c r="K68" s="1"/>
  <c r="J69"/>
  <c r="K69" s="1"/>
  <c r="M12"/>
  <c r="I13"/>
  <c r="I18"/>
  <c r="I19"/>
  <c r="I20"/>
  <c r="I22"/>
  <c r="I23"/>
  <c r="I24"/>
  <c r="I29"/>
  <c r="I30"/>
  <c r="I33"/>
  <c r="I34"/>
  <c r="I35"/>
  <c r="I36"/>
  <c r="I43"/>
  <c r="I46"/>
  <c r="I47"/>
  <c r="I60"/>
  <c r="I61"/>
  <c r="I12"/>
  <c r="G64"/>
  <c r="H64"/>
  <c r="G67"/>
  <c r="G62"/>
  <c r="H67"/>
  <c r="H62"/>
  <c r="O168" i="2"/>
  <c r="P15"/>
  <c r="P16"/>
  <c r="P18"/>
  <c r="P42"/>
  <c r="P45"/>
  <c r="P47"/>
  <c r="P49"/>
  <c r="P50"/>
  <c r="P53"/>
  <c r="P58"/>
  <c r="P59"/>
  <c r="P80"/>
  <c r="P81"/>
  <c r="P82"/>
  <c r="P85"/>
  <c r="P91"/>
  <c r="P99"/>
  <c r="P100"/>
  <c r="P101"/>
  <c r="P102"/>
  <c r="P103"/>
  <c r="P126"/>
  <c r="P127"/>
  <c r="P128"/>
  <c r="P134"/>
  <c r="P155"/>
  <c r="P156"/>
  <c r="P158"/>
  <c r="P161"/>
  <c r="P165"/>
  <c r="P166"/>
  <c r="P167"/>
  <c r="P14"/>
  <c r="O14"/>
  <c r="O153"/>
  <c r="I13" i="3"/>
  <c r="I12"/>
  <c r="F12"/>
  <c r="F13"/>
  <c r="O44" i="2"/>
  <c r="I62" i="1" l="1"/>
  <c r="P43" i="2"/>
  <c r="O45"/>
  <c r="O43"/>
  <c r="P168"/>
  <c r="P169"/>
  <c r="P153"/>
  <c r="P44"/>
  <c r="K36" i="1"/>
  <c r="L60"/>
  <c r="J33"/>
  <c r="L33" s="1"/>
  <c r="M61"/>
  <c r="K20"/>
  <c r="I67"/>
  <c r="J67"/>
  <c r="M67" s="1"/>
  <c r="K24"/>
  <c r="J64"/>
  <c r="M64" s="1"/>
  <c r="M33" l="1"/>
  <c r="M62"/>
</calcChain>
</file>

<file path=xl/sharedStrings.xml><?xml version="1.0" encoding="utf-8"?>
<sst xmlns="http://schemas.openxmlformats.org/spreadsheetml/2006/main" count="656" uniqueCount="436">
  <si>
    <t>- mii lei -</t>
  </si>
  <si>
    <t>INDICATORI</t>
  </si>
  <si>
    <t>Nr. rd.</t>
  </si>
  <si>
    <t>Realizat/ Preliminat an precedent (N-1)</t>
  </si>
  <si>
    <t>Propuneri an curent (N)</t>
  </si>
  <si>
    <t>%</t>
  </si>
  <si>
    <t>Estimări an N + 1</t>
  </si>
  <si>
    <t>Estimări an N + 2</t>
  </si>
  <si>
    <t>9 = 7/5</t>
  </si>
  <si>
    <t>10 = 8/7</t>
  </si>
  <si>
    <t>6 = 5/4</t>
  </si>
  <si>
    <t>I.</t>
  </si>
  <si>
    <t>VENITURI TOTALE (rd. 1 = rd. 2 + rd. 5 + rd. 6)</t>
  </si>
  <si>
    <t>Venituri totale din exploatare, din care:</t>
  </si>
  <si>
    <t>a)</t>
  </si>
  <si>
    <t>subvenții, cf. prevederilor legale în vigoare</t>
  </si>
  <si>
    <t>b)</t>
  </si>
  <si>
    <t>transferuri, cf. prevederilor legale în vigoare</t>
  </si>
  <si>
    <t>Venituri financiare</t>
  </si>
  <si>
    <t>Venituri extraordinare</t>
  </si>
  <si>
    <t>II</t>
  </si>
  <si>
    <t>CHELTUIELI TOTALE (rd. 7 = rd. 8 + rd. 20 + rd. 21)</t>
  </si>
  <si>
    <t>Cheltuieli de exploatare, din care:</t>
  </si>
  <si>
    <t>A.</t>
  </si>
  <si>
    <t>cheltuieli cu bunuri și servicii</t>
  </si>
  <si>
    <t>B.</t>
  </si>
  <si>
    <t>cheltuieli cu impozite, taxe și vărsăminte asimilate</t>
  </si>
  <si>
    <t>C.</t>
  </si>
  <si>
    <t>cheltuieli cu personalul, din care:</t>
  </si>
  <si>
    <t>C0</t>
  </si>
  <si>
    <t>Cheltuieli de natură salarială (rd. 13 + rd. 14)</t>
  </si>
  <si>
    <t>C1</t>
  </si>
  <si>
    <t>ch. cu salariile</t>
  </si>
  <si>
    <t>C2</t>
  </si>
  <si>
    <t>bonusuri</t>
  </si>
  <si>
    <t>C3</t>
  </si>
  <si>
    <t>alte cheltuieli cu personalul, din care:</t>
  </si>
  <si>
    <t>cheltuieli cu plăți compensatorii aferente disponibilizărilor de personal</t>
  </si>
  <si>
    <t>C4</t>
  </si>
  <si>
    <t>Cheltuieli aferente contractului de mandat și a altor organe de conducere și control, comisii și comitete</t>
  </si>
  <si>
    <t>C5</t>
  </si>
  <si>
    <t>Cheltuieli cu contribuțiile datorate de angajator</t>
  </si>
  <si>
    <t>D.</t>
  </si>
  <si>
    <t>alte cheltuieli de exploatare</t>
  </si>
  <si>
    <t>Cheltuieli financiare</t>
  </si>
  <si>
    <t>Cheltuieli extraordinare</t>
  </si>
  <si>
    <t>III</t>
  </si>
  <si>
    <t>REZULTATUL BRUT (profit/pierdere)</t>
  </si>
  <si>
    <t>IV</t>
  </si>
  <si>
    <t>IMPOZIT PE PROFIT</t>
  </si>
  <si>
    <t>V</t>
  </si>
  <si>
    <t>PROFITUL CONTABIL RĂMAS DUPĂ DEDUCEREA IMPOZITULUI PE PROFIT, din care:</t>
  </si>
  <si>
    <t>Rezerve legale</t>
  </si>
  <si>
    <t>Alte rezerve reprezentând facilități fiscale prevăzute de lege</t>
  </si>
  <si>
    <t>Acoperirea pierderilor contabile din anii precedenți</t>
  </si>
  <si>
    <t>Constituirea surselor proprii de finanțare pentru proiectele cofinanțate din împrumuturi externe, precum și pentru constituirea surselor necesare rambursării ratelor de capital, plății dobânzilor, comisioanelor și altor costuri aferente acestor împrumuturi</t>
  </si>
  <si>
    <t>Alte repartizări prevăzute de lege</t>
  </si>
  <si>
    <t>Profitul contabil rămas după deducerea sumelor de la rd. 25, 26, 27, 28, 29</t>
  </si>
  <si>
    <t>Participarea salariaților la profit în limita a 10% din profitul net, dar nu mai mult de nivelul unui salariu de bază mediu lunar realizat la nivelul operatorului economic în exercițiul financiar de referință</t>
  </si>
  <si>
    <t>Minimum 50% vărsăminte la bugetul de stat sau local în cazul regiilor autonome, ori dividende cuvenite acționarilor, în cazul societăților/ companiilor naționale și societăților cu capital integral sau majoritar de stat, din care:</t>
  </si>
  <si>
    <t>- dividende cuvenite bugetului de stat</t>
  </si>
  <si>
    <t>- dividende cuvenite bugetului local</t>
  </si>
  <si>
    <t>33a</t>
  </si>
  <si>
    <t>c)</t>
  </si>
  <si>
    <t>- dividende cuvenite altor acționari</t>
  </si>
  <si>
    <t>Profitul nerepartizat pe destinațiile prevăzute la rd. 31 - rd. 32 se repartizează la alte rezerve și constituie sursă proprie de finanțare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</si>
  <si>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</si>
  <si>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</si>
  <si>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</si>
  <si>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</si>
  <si>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</si>
  <si>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</si>
  <si>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prestările de servicii</t>
  </si>
  <si>
    <t>d)</t>
  </si>
  <si>
    <t>cheltuieli cu reclama și publicitate</t>
  </si>
  <si>
    <t>e)</t>
  </si>
  <si>
    <t>alte cheltuieli</t>
  </si>
  <si>
    <t>VIII</t>
  </si>
  <si>
    <t>SURSE DE FINANȚARE A INVESTIȚIILOR, din care:</t>
  </si>
  <si>
    <t>Alocații de la buget</t>
  </si>
  <si>
    <t>alocații bugetare aferente plății angajamentelor din anii anteriori</t>
  </si>
  <si>
    <t>IX</t>
  </si>
  <si>
    <t>CHELTUIELI PENTRU INVESTIȚII</t>
  </si>
  <si>
    <t>X</t>
  </si>
  <si>
    <t>DATE DE FUNDAMENTARE</t>
  </si>
  <si>
    <t>Nr. de personal prognozat la finele anului</t>
  </si>
  <si>
    <t>Nr. mediu de salariați total</t>
  </si>
  <si>
    <t>Câștigul mediu lunar pe salariat (lei/persoană) determinat pe baza cheltuielilor de natură salarială *)</t>
  </si>
  <si>
    <t>Câștigul mediu lunar pe salariat (lei/persoană) determinat pe baza cheltuielilor de natură salarială, recalculat cf. Legii anuale a bugetului de stat **)</t>
  </si>
  <si>
    <t>Productivitatea muncii în unități valorice pe total personal mediu (mii lei/persoană) (rd. 2/rd. 49)</t>
  </si>
  <si>
    <t>Productivitatea muncii în unități valorice pe total personal mediu recalculată cf. Legii anuale a bugetului de stat</t>
  </si>
  <si>
    <t>Productivitatea muncii în unități fizice pe total personal mediu (cantitate produse finite/ persoană)</t>
  </si>
  <si>
    <t>Cheltuieli totale la 1000 lei venituri totale (rd. 7/rd. 1)x1000</t>
  </si>
  <si>
    <t>Plăți restante</t>
  </si>
  <si>
    <t>Creanțe restante</t>
  </si>
  <si>
    <t>Prevederi an precedent (N-1)</t>
  </si>
  <si>
    <t>Aprobat</t>
  </si>
  <si>
    <t>Preliminat / Realizat</t>
  </si>
  <si>
    <t>din care:</t>
  </si>
  <si>
    <t>7 = 6/5</t>
  </si>
  <si>
    <t>8 = 5/3a</t>
  </si>
  <si>
    <t>conform HG/Ordin comun</t>
  </si>
  <si>
    <t>Trim I</t>
  </si>
  <si>
    <t>Trim II</t>
  </si>
  <si>
    <t>Trim III</t>
  </si>
  <si>
    <t>3a</t>
  </si>
  <si>
    <t>4a</t>
  </si>
  <si>
    <t>6a</t>
  </si>
  <si>
    <t>6b</t>
  </si>
  <si>
    <t>6c</t>
  </si>
  <si>
    <t>VENITURI TOTALE (rd. 2 + rd. 22 + rd. 28)</t>
  </si>
  <si>
    <t>Venituri totale din exploatare (rd. 3 + rd. 8 + rd. 9 + rd. 12 + rd. 13 + rd. 14), din care:</t>
  </si>
  <si>
    <t>din producția vândută (rd. 4 + rd. 5 + rd. 6 + rd. 7), din care:</t>
  </si>
  <si>
    <t>a1)</t>
  </si>
  <si>
    <t>din vânzarea produselor</t>
  </si>
  <si>
    <t>a2)</t>
  </si>
  <si>
    <t>din servicii prestate</t>
  </si>
  <si>
    <t>a3)</t>
  </si>
  <si>
    <t>din redevențe și chirii</t>
  </si>
  <si>
    <t>a4)</t>
  </si>
  <si>
    <t>alte venituri</t>
  </si>
  <si>
    <t>din vânzarea mărfurilor</t>
  </si>
  <si>
    <t>din subvenții și transferuri de exploatare aferente cifrei de afaceri nete (rd. 10 + rd. 11), din care:</t>
  </si>
  <si>
    <t>c1</t>
  </si>
  <si>
    <t>c2</t>
  </si>
  <si>
    <t>din producția de imobilizări</t>
  </si>
  <si>
    <t>venituri aferente costului producției în curs de execuție</t>
  </si>
  <si>
    <t>f)</t>
  </si>
  <si>
    <t>alte venituri din exploatare (rd. 15 + rd. 16 + rd. 19 + rd. 20 + rd. 21), din care:</t>
  </si>
  <si>
    <t>f1)</t>
  </si>
  <si>
    <t>din amenzi și penalități</t>
  </si>
  <si>
    <t>f2)</t>
  </si>
  <si>
    <t>din vânzarea activelor și alte operații de capital (rd. 18 + rd. 19), din care:</t>
  </si>
  <si>
    <t>- active corporale</t>
  </si>
  <si>
    <t>- active necorporale</t>
  </si>
  <si>
    <t>f3)</t>
  </si>
  <si>
    <t>din subvenții pentru investiții</t>
  </si>
  <si>
    <t>f4)</t>
  </si>
  <si>
    <t>din valorificarea certificatelor CO2</t>
  </si>
  <si>
    <t>f5)</t>
  </si>
  <si>
    <t>Venituri financiare (rd. 23 + rd. 24 + rd. 25 + rd. 26 + rd. 27), din care:</t>
  </si>
  <si>
    <t>din imobilizări financiare</t>
  </si>
  <si>
    <t>din investiții financiare</t>
  </si>
  <si>
    <t>din diferențe de curs</t>
  </si>
  <si>
    <t>din dobânzi</t>
  </si>
  <si>
    <t>alte venituri financiare</t>
  </si>
  <si>
    <t>CHELTUIELI TOTALE (rd. 30 + rd. 136 + rd. 144)</t>
  </si>
  <si>
    <t>Cheltuieli de exploatare (rd. 31 + rd. 79 + rd. 86 + rd. 120), din care:</t>
  </si>
  <si>
    <t>A. Cheltuieli cu bunuri și servicii (rd. 32 + rd. 40 + rd. 46), din care:</t>
  </si>
  <si>
    <t>A1</t>
  </si>
  <si>
    <t>Cheltuieli privind stocurile (rd. 33 + rd. 34 + rd. 37 + rd. 38 + rd. 39),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</si>
  <si>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</si>
  <si>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</si>
  <si>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</si>
  <si>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</si>
  <si>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</si>
  <si>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</si>
  <si>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</si>
  <si>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și apa</t>
  </si>
  <si>
    <t>cheltuieli privind mărfurile</t>
  </si>
  <si>
    <t>A2</t>
  </si>
  <si>
    <t>Cheltuieli privind serviciile executate de terți (rd. 41 + rd. 42 + rd. 45), din care:</t>
  </si>
  <si>
    <t>cheltuieli cu întreținerea și reparațiile</t>
  </si>
  <si>
    <t>cheltuieli privind chiriile (rd. 43 + rd. 44) din care:</t>
  </si>
  <si>
    <t>- către operatori cu capital integral/majoritar de stat</t>
  </si>
  <si>
    <t>- către operatori cu capital privat</t>
  </si>
  <si>
    <t>prime de asigurare</t>
  </si>
  <si>
    <t>A3</t>
  </si>
  <si>
    <t>Cheltuieli cu alte servicii executate de terți (rd. 47 + rd. 48 + rd. 50 + rd. 57 + rd. 62 + rd. 63 + rd. 67 + rd. 68 + rd. 69 + rd. 78), din care:</t>
  </si>
  <si>
    <t>cheltuieli cu colaboratorii</t>
  </si>
  <si>
    <t>cheltuieli privind comisioanele și onorariul, din care:</t>
  </si>
  <si>
    <t>cheltuieli privind consultanta juridică</t>
  </si>
  <si>
    <t>cheltuieli de protocol, reclamă și publicitate (rd. 51 + rd. 53), din care:</t>
  </si>
  <si>
    <t>c1)</t>
  </si>
  <si>
    <t>cheltuieli de protocol, din care:</t>
  </si>
  <si>
    <t>- tichete cadou potrivit Legii nr. 193/2006, cu modificările ulterioare</t>
  </si>
  <si>
    <t>52</t>
  </si>
  <si>
    <t>c2)</t>
  </si>
  <si>
    <t>cheltuieli de reclamă și publicitate, din care:</t>
  </si>
  <si>
    <t>- tichete cadou ptr. cheltuieli de reclamă și publicitate, potrivit Legii nr. 193/2006, cu modificările ulterioare</t>
  </si>
  <si>
    <t>54</t>
  </si>
  <si>
    <t>- tichete cadou ptr. campanii de marketing, studiul pieței, promovarea pe piețe existente sau noi, potrivit Legii nr. 193/2006, cu modificările ulterioare</t>
  </si>
  <si>
    <t>55</t>
  </si>
  <si>
    <t>- ch. de promovare a produselor</t>
  </si>
  <si>
    <t>Ch. cu sponsorizarea, potrivit O.U.G. nr. 2/2015 (rd. 58 + rd. 59 + rd. 61), din care:</t>
  </si>
  <si>
    <t>d1)</t>
  </si>
  <si>
    <t>ch. de sponsorizare in domeniul medical și sănătate</t>
  </si>
  <si>
    <t>d2)</t>
  </si>
  <si>
    <t>ch. de sponsorizare in domeniile educație, învățământ, social și sport, din care:</t>
  </si>
  <si>
    <t>d3)</t>
  </si>
  <si>
    <t>- pentru cluburile sportive</t>
  </si>
  <si>
    <t>d4)</t>
  </si>
  <si>
    <t>ch. de sponsorizare pentru alte acțiuni și activități</t>
  </si>
  <si>
    <t>cheltuieli cu transportul de bunuri și persoane</t>
  </si>
  <si>
    <t>cheltuieli de deplasare, detașare, transfer, din care:</t>
  </si>
  <si>
    <t>- cheltuieli cu diurna (rd. 65 + rd. 66), din care:</t>
  </si>
  <si>
    <t>64</t>
  </si>
  <si>
    <t>-interna</t>
  </si>
  <si>
    <t>-externa</t>
  </si>
  <si>
    <t>g)</t>
  </si>
  <si>
    <t>cheltuieli poștale și taxe de telecomunicații</t>
  </si>
  <si>
    <t>h)</t>
  </si>
  <si>
    <t>cheltuieli cu serviciile bancare și asimilate</t>
  </si>
  <si>
    <t>i)</t>
  </si>
  <si>
    <t>alte cheltuieli cu serviciile executate de terți, din care:</t>
  </si>
  <si>
    <t>i1)</t>
  </si>
  <si>
    <t>cheltuieli de asigurare și pază</t>
  </si>
  <si>
    <t>i2)</t>
  </si>
  <si>
    <t>cheltuieli privind întreținerea și funcționarea tehnicii de calcul</t>
  </si>
  <si>
    <t>i3)</t>
  </si>
  <si>
    <t>cheltuieli cu pregătirea profesională</t>
  </si>
  <si>
    <t>i4)</t>
  </si>
  <si>
    <t>cheltuieli cu reevaluarea imobilizărilor corporale și necorporale, din care:</t>
  </si>
  <si>
    <t>- aferente bunurilor de natura domeniului public</t>
  </si>
  <si>
    <t>i5)</t>
  </si>
  <si>
    <t>cheltuieli cu prestațiile efectuate de filiale</t>
  </si>
  <si>
    <t>i6)</t>
  </si>
  <si>
    <t>cheltuieli privind recrutarea și plasarea personalului de conducere cf. Ordonanței de urgentă a Guvernului nr. 109/2011</t>
  </si>
  <si>
    <t>i7)</t>
  </si>
  <si>
    <t>cheltuieli cu anunțurile privind licitațiile și alte anunțuri</t>
  </si>
  <si>
    <t>j)</t>
  </si>
  <si>
    <t>B Cheltuieli cu impozite, taxe și vărsăminte asimilate (rd. 80 + rd. 81 + rd. 82 + rd. 83 + rd. 84 + rd. 85), din care:</t>
  </si>
  <si>
    <t>ch. cu taxa pt. activitatea de exploatare a resurselor minerale</t>
  </si>
  <si>
    <t>ch. cu redevența pentru concesionarea bunurilor publice și resursele minerale</t>
  </si>
  <si>
    <t>ch. cu taxa de licență</t>
  </si>
  <si>
    <t>ch. cu taxa de autorizare</t>
  </si>
  <si>
    <t>ch. cu taxa de mediu</t>
  </si>
  <si>
    <t>cheltuieli cu alte taxe și impozite</t>
  </si>
  <si>
    <t>C. Cheltuieli cu personalul (rd. 87 + rd. 100 + rd. 104 + rd. 113), din care:</t>
  </si>
  <si>
    <t>Cheltuieli de natură salarială (rd. 88 + rd. 92)</t>
  </si>
  <si>
    <t>Cheltuieli cu salariile (rd. 89 + rd. 90 + rd. 91), din care:</t>
  </si>
  <si>
    <t>a) salarii de bază</t>
  </si>
  <si>
    <t>b) sporuri, prime și alte bonificații aferente salariului de bază (conform CCM)</t>
  </si>
  <si>
    <t>c) alte bonificații (conform CCM) '</t>
  </si>
  <si>
    <t>Bonusuri (rd. 93 + rd. 96 + rd. 97 + rd. 98 + rd. 99), din care:</t>
  </si>
  <si>
    <t>a) cheltuieli sociale prevăzute la art. 25 din Legea nr. 227/2015 privind Codul fiscal(*, cu modificările și completările ulterioare, din care:</t>
  </si>
  <si>
    <t>- tichete de creșă, cf. Legii nr. 193/2006, cu modificările ulterioare;</t>
  </si>
  <si>
    <t>94</t>
  </si>
  <si>
    <t>- tichete cadou pentru cheltuieli sociale potrivit Legii nr. 193/2006, cu modificările ulterioare;</t>
  </si>
  <si>
    <t>95</t>
  </si>
  <si>
    <t>b) tichete de masă;</t>
  </si>
  <si>
    <t>c) vouchere de vacanță;</t>
  </si>
  <si>
    <t>d) ch. privind participarea salariaților la profitul obținut în anul precedent</t>
  </si>
  <si>
    <t>e) alte cheltuieli conform CCM.</t>
  </si>
  <si>
    <t>Alte cheltuieli cu personalul (rd. 101 + rd. 102 + rd. 103), din care:</t>
  </si>
  <si>
    <t>a) ch. cu plățile compensatorii aferente disponibilizărilor de personal</t>
  </si>
  <si>
    <t>b) ch. cu drepturile salariale cuvenite în baza unor hotărâri judecătorești</t>
  </si>
  <si>
    <t>c) cheltuieli de natură salarială aferente restructurării, privatizării, administrator special, alte comisii și comitete</t>
  </si>
  <si>
    <t>Cheltuieli aferente contractului de mandat și a altor organe de conducere și control, comisii și comitete (rd. 105 + rd. 108 + rd. 111 + rd. 112), din care:</t>
  </si>
  <si>
    <t>a) pentru directori/directorat</t>
  </si>
  <si>
    <t>- componenta fixă</t>
  </si>
  <si>
    <t>- componenta variabilă</t>
  </si>
  <si>
    <t>b) pentru consiliul de administrație/consiliul de supraveghere, din care:</t>
  </si>
  <si>
    <t>c) pentru AGA și cenzori</t>
  </si>
  <si>
    <t>d) pentru alte comisii și comitete constituite potrivit legii</t>
  </si>
  <si>
    <t>D. Alte cheltuieli de exploatare (rd. 115 + rd. 118 + rd. 119 + rd. 120 + rd. 121 + rd. 122), din care:</t>
  </si>
  <si>
    <t>cheltuieli cu majorări și penalități (rd. 122 + rd. 123), din care:</t>
  </si>
  <si>
    <t>- către bugetul general consolidat</t>
  </si>
  <si>
    <t>- către alți creditori</t>
  </si>
  <si>
    <t>cheltuieli privind activele imobilizate</t>
  </si>
  <si>
    <t>cheltuieli aferente transferurilor pentru plata personalului</t>
  </si>
  <si>
    <t>ch. cu amortizarea imobilizărilor corporale și necorporale</t>
  </si>
  <si>
    <t>ajustări și deprecieri pentru pierdere de valoare și provizioane (rd. 123-rd. 126), din care:</t>
  </si>
  <si>
    <t>cheltuieli privind ajustările și provizioanele</t>
  </si>
  <si>
    <t>f1. 1)</t>
  </si>
  <si>
    <t>-provizioane privind participarea la profit a salariaților</t>
  </si>
  <si>
    <t>f1. 2)</t>
  </si>
  <si>
    <t>- provizioane in legătura cu contractul de mandat</t>
  </si>
  <si>
    <t>venituri din provizioane și ajustări pentru depreciere sau pierderi de valoare , din care:</t>
  </si>
  <si>
    <t>f2. 1)</t>
  </si>
  <si>
    <t>din anularea provizioanelor (rd. 128 + rd. 129 + rd. 1 30), din care:</t>
  </si>
  <si>
    <t>- din participarea salariaților la profit</t>
  </si>
  <si>
    <t>- din deprecierea imobilizărilor corporale și a activelor circulante</t>
  </si>
  <si>
    <t>- venituri din alte provizioane</t>
  </si>
  <si>
    <t>Cheltuieli financiare (rd. 132 + rd. 135 + rd. 138), din care:</t>
  </si>
  <si>
    <t>cheltuieli privind dobânzile, din care:</t>
  </si>
  <si>
    <t>aferente creditelor pentru investiții</t>
  </si>
  <si>
    <t>aferente creditelor pentru activitatea curentă</t>
  </si>
  <si>
    <t>cheltuieli din diferențe de curs valutar, din care:</t>
  </si>
  <si>
    <t>alte cheltuieli financiare</t>
  </si>
  <si>
    <t>REZULTATUL BRUT (profit/pierdere) (rd. 1-rd. 29)</t>
  </si>
  <si>
    <t>venituri neimpozabile</t>
  </si>
  <si>
    <t>cheltuieli nedeductibile fiscal</t>
  </si>
  <si>
    <t>Venituri totale din exploatare, din care: (rd. 2)</t>
  </si>
  <si>
    <t>- venituri din subvenții și transferuri</t>
  </si>
  <si>
    <t>- alte venituri care nu se iau în calcul la determinarea productivității muncii, cf. Legii anuale a bugetului de stat</t>
  </si>
  <si>
    <t>146</t>
  </si>
  <si>
    <t>Cheltuieli de natură salarială (rd. 87), din care: **)</t>
  </si>
  <si>
    <t>Cheltuieli cu salariile (rd. 88)</t>
  </si>
  <si>
    <t>Nr. mediu de salariați</t>
  </si>
  <si>
    <t>Câștigul mediu lunar pe salariat (lei/persoană) determinat pe baza cheltuielilor de natură salarială [(rd. 147 - rd. 93* - rd. 98)/rd. 153]/12*1000</t>
  </si>
  <si>
    <t>x</t>
  </si>
  <si>
    <t>Câștigul mediu lunar pe salariat (lei/persoană) determinat pe baza cheltuielilor de natură salarială, recalculat cf. Legii anuale a bugetului de stat</t>
  </si>
  <si>
    <t>Productivitatea muncii în unități valorice pe total personal mediu (mii lei/persoană) (rd. 2/rd. 753)</t>
  </si>
  <si>
    <t>Productivitatea muncii în unități fizice pe total personal mediu (cantitate produse finite/persoană) W = QPF/rd. 153</t>
  </si>
  <si>
    <t>Elemente de calcul al productivității muncii în unități fizice, din care</t>
  </si>
  <si>
    <t>- cantitatea de produse finite (QPF)</t>
  </si>
  <si>
    <t>- preț mediu (p)</t>
  </si>
  <si>
    <t>- valoare = QPF x p</t>
  </si>
  <si>
    <t>- pondere in venituri totale de exploatare = rd. 159/rd. 2</t>
  </si>
  <si>
    <t>163</t>
  </si>
  <si>
    <t>Creanțe restante, din care:</t>
  </si>
  <si>
    <t>- de la operatori cu capital integral/majoritar de stat</t>
  </si>
  <si>
    <t>- de la operatori cu capital privat</t>
  </si>
  <si>
    <t>- de la bugetul de stat</t>
  </si>
  <si>
    <t>- de la bugetul local</t>
  </si>
  <si>
    <t>- de la alte entități</t>
  </si>
  <si>
    <t>Credite pentru finanțarea activității curente (soldul rămas de rambursat)</t>
  </si>
  <si>
    <t>DETALIEREA INDICATORILOR ECONOMICO-FINANCIARI PREVAZUTI IN BUGETUL DE VENITURI SI CHELTUIELI</t>
  </si>
  <si>
    <t xml:space="preserve">                                                                    SI IMPARTIREA ACESTORA PE TRIMESTRE</t>
  </si>
  <si>
    <t>S.C. JUD PAZA SI ORDINE AG. S.R.L.</t>
  </si>
  <si>
    <t>Nr. crt.</t>
  </si>
  <si>
    <t>Indicatori</t>
  </si>
  <si>
    <t>Prevederi an N-2</t>
  </si>
  <si>
    <t>% 4 = 3/2</t>
  </si>
  <si>
    <t>% 7 = 6/5</t>
  </si>
  <si>
    <t>Realizat</t>
  </si>
  <si>
    <t>Venituri totale (rd. 1 + rd. 2 + rd. 3)*), din care:</t>
  </si>
  <si>
    <t>Venituri din exploatare*)</t>
  </si>
  <si>
    <t>2.</t>
  </si>
  <si>
    <t>3.</t>
  </si>
  <si>
    <r>
      <t>*)</t>
    </r>
    <r>
      <rPr>
        <sz val="13"/>
        <color rgb="FF444444"/>
        <rFont val="Calibri"/>
        <family val="2"/>
        <charset val="238"/>
        <scheme val="minor"/>
      </rPr>
      <t> Veniturile totale și veniturile din exploatare vor fi diminuate cu sumele primite de la bugetul de stat.</t>
    </r>
  </si>
  <si>
    <t>S.C. JUD PAZA SI ORDINE AG SRL</t>
  </si>
  <si>
    <t>ANEXA 3</t>
  </si>
  <si>
    <t>Conducatorul</t>
  </si>
  <si>
    <t>unitatii</t>
  </si>
  <si>
    <t xml:space="preserve">Conducatorul compartimentului </t>
  </si>
  <si>
    <t xml:space="preserve">         financiar - contabil</t>
  </si>
  <si>
    <t>GRADUL DE REALIZARE A VENITURILOR TOTALE</t>
  </si>
  <si>
    <t>Data finalizării investiției</t>
  </si>
  <si>
    <t>an precedent (N-1)</t>
  </si>
  <si>
    <t>Valoare</t>
  </si>
  <si>
    <t>Realizat/ Preliminat</t>
  </si>
  <si>
    <t>an curent (N)</t>
  </si>
  <si>
    <t>an N + 1</t>
  </si>
  <si>
    <t>an N + 2</t>
  </si>
  <si>
    <t>Surse proprii, din care:</t>
  </si>
  <si>
    <t>a) - amortizare</t>
  </si>
  <si>
    <t>b) - profit</t>
  </si>
  <si>
    <t>Credite bancare, din care:</t>
  </si>
  <si>
    <t>a) - interne</t>
  </si>
  <si>
    <t>b) - externe</t>
  </si>
  <si>
    <t>Alte surse, din care:</t>
  </si>
  <si>
    <t>- (denumire sursă)</t>
  </si>
  <si>
    <t>CHELTUIELI PENTRU INVESTIȚII, din care:</t>
  </si>
  <si>
    <t>Investiții în curs, din care:</t>
  </si>
  <si>
    <t>a) pentru bunurile proprietatea privata a operatorului economic:</t>
  </si>
  <si>
    <t>- (denumire obiectiv)</t>
  </si>
  <si>
    <t>b) pentru bunurile de natura domeniului public al statului sau al unității administrativ teritoriale:</t>
  </si>
  <si>
    <t>c) pentru bunurile de natura domeniului privat al statului sau al unității administrativ teritoriale:</t>
  </si>
  <si>
    <t>d) pentru bunurile luate în concesiune, închiriate sau în locație de gestiune, exclusiv cele din domeniul public sau privat al statului sau al unității administrativ teritoriale:</t>
  </si>
  <si>
    <t>Investiții noi, din care:</t>
  </si>
  <si>
    <t>Investiții efectuate la imobilizările corporale existente (modernizări), din care:</t>
  </si>
  <si>
    <t>Dotări (alte achiziții de imobilizări corporale)</t>
  </si>
  <si>
    <t>Rambursări de rate aferente creditelor pentru investiții, din care:</t>
  </si>
  <si>
    <t xml:space="preserve">                                  PROGRAMUL DE INVESTITII, DOTARI SI SURSELE DE FINANTARE</t>
  </si>
  <si>
    <t>ANEXA 4</t>
  </si>
  <si>
    <t>Conducatorul unitatii,</t>
  </si>
  <si>
    <t>S. C.  JUD PAZA SI ORDINE AG SRL</t>
  </si>
  <si>
    <t>CUI : RO 28708334</t>
  </si>
  <si>
    <t>Măsuri de îmbunătățire a rezultatului brut și de reducere a plăților restante</t>
  </si>
  <si>
    <t>Măsuri</t>
  </si>
  <si>
    <t>Termen de realizare</t>
  </si>
  <si>
    <t>An precedent (N-1)</t>
  </si>
  <si>
    <t>An curent (N)</t>
  </si>
  <si>
    <t>An N+1</t>
  </si>
  <si>
    <t>An N+2</t>
  </si>
  <si>
    <t>Preliminat/Realizat</t>
  </si>
  <si>
    <t>Influențe (+/-)</t>
  </si>
  <si>
    <t>Rezultat brut (+/-)</t>
  </si>
  <si>
    <t>Rezultat brut</t>
  </si>
  <si>
    <t>Pct. I</t>
  </si>
  <si>
    <t>Măsura 2 . . .</t>
  </si>
  <si>
    <t>Măsura n . . .</t>
  </si>
  <si>
    <t>TOTAL pct. I</t>
  </si>
  <si>
    <t>Pct. II</t>
  </si>
  <si>
    <t>Cauze care diminuează efectul măsurilor prevăzute la pct. I</t>
  </si>
  <si>
    <t>TOTAL pct. II</t>
  </si>
  <si>
    <t>Pct. III</t>
  </si>
  <si>
    <t>TOTAL GENERAL pct. I + pct. II</t>
  </si>
  <si>
    <t>Conducatorul Compartimentului</t>
  </si>
  <si>
    <t xml:space="preserve">          Masuri de imbunatatire a rezultatului brut si de reducere a platilor restante</t>
  </si>
  <si>
    <t>Anexa 5</t>
  </si>
  <si>
    <t>Anexa2</t>
  </si>
  <si>
    <t>influente majorare sal minim</t>
  </si>
  <si>
    <t xml:space="preserve">Influente transfer contributii </t>
  </si>
  <si>
    <t xml:space="preserve">negociere-majorare tarif </t>
  </si>
  <si>
    <t>majorare cheltuieli cu bunuri si servicii</t>
  </si>
  <si>
    <t>Anexa1</t>
  </si>
  <si>
    <t xml:space="preserve">Conducatorul Compartimentului </t>
  </si>
  <si>
    <t xml:space="preserve">                 Financiar-Contabil</t>
  </si>
  <si>
    <t>* )  Rd 50 = Rd. 154 din anexa de fundamentare nr .2</t>
  </si>
  <si>
    <t>**)</t>
  </si>
  <si>
    <t>Rd.51 = Rd. 155 din anexa de fundamentare nr.2</t>
  </si>
  <si>
    <t>*) în limita prevăzută la art. 25 alin. (3) lit. b din Legea nr. 227/2015 privind Codul fiscal, cu modificările şi completările ulterioare ;</t>
  </si>
  <si>
    <t xml:space="preserve">**) se vor evidenţia distinct sumele care nu se iau în calcul la determinarea creşterii câştigului mediu brut lunar, prevăzute în </t>
  </si>
  <si>
    <t>Legea anuala a bugetului de stat</t>
  </si>
  <si>
    <t>( Administrator)</t>
  </si>
  <si>
    <t xml:space="preserve">           financiar -contabil</t>
  </si>
  <si>
    <t>Conducatorul unitatii</t>
  </si>
  <si>
    <t>(Administrator)</t>
  </si>
  <si>
    <t>financiar -contabil</t>
  </si>
  <si>
    <t>PITESTI, Cal.Dragasani Nr.8</t>
  </si>
  <si>
    <t>CUI: RO 28708334</t>
  </si>
  <si>
    <t>Pitesti, Cal. Dragasani Nr.8</t>
  </si>
  <si>
    <t>RO 28708334</t>
  </si>
  <si>
    <t>Pitesti,Cal.Dragsani Nr.8</t>
  </si>
  <si>
    <t>Pitesti, Cal.Dragasani Nr.8</t>
  </si>
  <si>
    <t>influente reintregire sal</t>
  </si>
  <si>
    <t>Funie  Cristinel</t>
  </si>
  <si>
    <t xml:space="preserve">                Stavarachi Dragos</t>
  </si>
  <si>
    <t xml:space="preserve"> </t>
  </si>
  <si>
    <t>Realizat an N-2 2017</t>
  </si>
  <si>
    <t>An 2019</t>
  </si>
  <si>
    <t>BUGETUL DE VENITURI SI CHELTUIELI  PE ANUL 2019</t>
  </si>
  <si>
    <t xml:space="preserve">majorare  cheltuieli personalul </t>
  </si>
  <si>
    <t>alte chelt de exploatare</t>
  </si>
  <si>
    <t>+1013</t>
  </si>
  <si>
    <t>-1158</t>
  </si>
  <si>
    <t>-89</t>
  </si>
  <si>
    <t>-1</t>
  </si>
  <si>
    <t>-1248</t>
  </si>
  <si>
    <t>-235</t>
  </si>
  <si>
    <t>+473</t>
  </si>
  <si>
    <t>+251</t>
  </si>
  <si>
    <t>-376</t>
  </si>
  <si>
    <t>-238</t>
  </si>
  <si>
    <t>-14</t>
  </si>
  <si>
    <t>-8</t>
  </si>
  <si>
    <t>+82</t>
  </si>
  <si>
    <t>+5</t>
  </si>
  <si>
    <t>conform Hotărarii C.J.</t>
  </si>
  <si>
    <t>Stavarachi Dragos</t>
  </si>
  <si>
    <t xml:space="preserve">            Stavarachi Dragos</t>
  </si>
  <si>
    <t>Funie Cristinel</t>
  </si>
  <si>
    <t xml:space="preserve">           Stavarachi Dragos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</si>
</sst>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rgb="FF48B7E6"/>
      <name val="Calibri"/>
      <family val="2"/>
      <charset val="238"/>
      <scheme val="minor"/>
    </font>
    <font>
      <b/>
      <sz val="13"/>
      <color rgb="FF222222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3"/>
      <color rgb="FF44444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/>
      <right/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 style="medium">
        <color rgb="FF333333"/>
      </left>
      <right/>
      <top/>
      <bottom/>
      <diagonal/>
    </border>
    <border>
      <left/>
      <right style="medium">
        <color rgb="FF333333"/>
      </right>
      <top/>
      <bottom/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left" wrapText="1" indent="1"/>
    </xf>
    <xf numFmtId="0" fontId="2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/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left" wrapText="1"/>
    </xf>
    <xf numFmtId="0" fontId="3" fillId="0" borderId="0" xfId="0" applyFont="1"/>
    <xf numFmtId="0" fontId="7" fillId="0" borderId="0" xfId="0" applyFont="1"/>
    <xf numFmtId="2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14" fontId="0" fillId="0" borderId="1" xfId="0" applyNumberFormat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 applyAlignment="1">
      <alignment wrapText="1"/>
    </xf>
    <xf numFmtId="0" fontId="8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1" xfId="0" quotePrefix="1" applyBorder="1" applyAlignment="1">
      <alignment horizontal="center" wrapText="1"/>
    </xf>
    <xf numFmtId="0" fontId="0" fillId="3" borderId="0" xfId="0" applyFont="1" applyFill="1"/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0" fillId="3" borderId="0" xfId="0" applyFont="1" applyFill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0" fontId="9" fillId="3" borderId="16" xfId="0" applyFont="1" applyFill="1" applyBorder="1"/>
    <xf numFmtId="0" fontId="10" fillId="3" borderId="16" xfId="0" applyFont="1" applyFill="1" applyBorder="1"/>
    <xf numFmtId="0" fontId="9" fillId="3" borderId="0" xfId="0" applyFont="1" applyFill="1"/>
    <xf numFmtId="0" fontId="0" fillId="3" borderId="16" xfId="0" applyFont="1" applyFill="1" applyBorder="1"/>
    <xf numFmtId="1" fontId="0" fillId="3" borderId="16" xfId="0" applyNumberFormat="1" applyFont="1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2" borderId="1" xfId="0" quotePrefix="1" applyFill="1" applyBorder="1" applyAlignment="1">
      <alignment horizontal="center" wrapText="1"/>
    </xf>
    <xf numFmtId="0" fontId="0" fillId="0" borderId="0" xfId="0" quotePrefix="1" applyBorder="1" applyAlignment="1">
      <alignment horizontal="center" wrapText="1"/>
    </xf>
    <xf numFmtId="0" fontId="0" fillId="3" borderId="0" xfId="0" quotePrefix="1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2" borderId="1" xfId="0" quotePrefix="1" applyNumberFormat="1" applyFill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0" fillId="0" borderId="0" xfId="0" applyFont="1"/>
    <xf numFmtId="0" fontId="10" fillId="0" borderId="0" xfId="0" applyFont="1" applyFill="1" applyBorder="1" applyAlignment="1">
      <alignment wrapText="1"/>
    </xf>
    <xf numFmtId="0" fontId="0" fillId="3" borderId="0" xfId="0" applyFill="1"/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1" fontId="0" fillId="4" borderId="1" xfId="0" applyNumberFormat="1" applyFill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0" fillId="0" borderId="8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1" xfId="0" applyFont="1" applyBorder="1"/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6" xfId="0" applyBorder="1" applyAlignment="1">
      <alignment horizontal="right" wrapText="1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4" borderId="10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76"/>
  <sheetViews>
    <sheetView tabSelected="1" workbookViewId="0">
      <selection activeCell="P6" sqref="P6"/>
    </sheetView>
  </sheetViews>
  <sheetFormatPr defaultRowHeight="15"/>
  <cols>
    <col min="1" max="3" width="4.7109375" customWidth="1"/>
    <col min="4" max="4" width="6.140625" customWidth="1"/>
    <col min="5" max="5" width="41.85546875" customWidth="1"/>
    <col min="6" max="6" width="5.42578125" customWidth="1"/>
    <col min="7" max="8" width="9.7109375" customWidth="1"/>
    <col min="9" max="9" width="6.7109375" customWidth="1"/>
    <col min="10" max="11" width="8.7109375" customWidth="1"/>
    <col min="12" max="12" width="7" customWidth="1"/>
    <col min="13" max="13" width="6.7109375" customWidth="1"/>
  </cols>
  <sheetData>
    <row r="2" spans="1:13" ht="15.75">
      <c r="A2" s="19" t="s">
        <v>310</v>
      </c>
      <c r="B2" s="19"/>
      <c r="C2" s="19"/>
      <c r="D2" s="19"/>
      <c r="E2" s="19"/>
    </row>
    <row r="3" spans="1:13" ht="15.75">
      <c r="A3" s="19" t="s">
        <v>407</v>
      </c>
      <c r="B3" s="19"/>
      <c r="C3" s="19"/>
      <c r="D3" s="19"/>
      <c r="E3" s="19"/>
    </row>
    <row r="4" spans="1:13" ht="15.75">
      <c r="A4" s="19" t="s">
        <v>405</v>
      </c>
      <c r="B4" s="19"/>
      <c r="C4" s="19"/>
      <c r="D4" s="19"/>
      <c r="E4" s="19"/>
    </row>
    <row r="5" spans="1:13">
      <c r="A5" s="13"/>
      <c r="B5" s="13"/>
      <c r="C5" s="13"/>
      <c r="D5" s="13"/>
      <c r="E5" s="13"/>
    </row>
    <row r="6" spans="1:13" ht="31.5" customHeight="1">
      <c r="E6" s="8" t="s">
        <v>414</v>
      </c>
      <c r="F6" s="6"/>
    </row>
    <row r="7" spans="1:13" ht="26.25" customHeight="1">
      <c r="E7" s="8"/>
      <c r="F7" s="6"/>
      <c r="L7" t="s">
        <v>388</v>
      </c>
    </row>
    <row r="8" spans="1:13" ht="15.75" thickBot="1">
      <c r="A8" s="78" t="s">
        <v>0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</row>
    <row r="9" spans="1:13" ht="59.25" customHeight="1" thickBot="1">
      <c r="A9" s="79"/>
      <c r="B9" s="80"/>
      <c r="C9" s="81"/>
      <c r="D9" s="85" t="s">
        <v>1</v>
      </c>
      <c r="E9" s="86"/>
      <c r="F9" s="89" t="s">
        <v>2</v>
      </c>
      <c r="G9" s="89" t="s">
        <v>3</v>
      </c>
      <c r="H9" s="91" t="s">
        <v>4</v>
      </c>
      <c r="I9" s="89" t="s">
        <v>5</v>
      </c>
      <c r="J9" s="89" t="s">
        <v>6</v>
      </c>
      <c r="K9" s="89" t="s">
        <v>7</v>
      </c>
      <c r="L9" s="93" t="s">
        <v>5</v>
      </c>
      <c r="M9" s="94"/>
    </row>
    <row r="10" spans="1:13" ht="30.75" thickBot="1">
      <c r="A10" s="82"/>
      <c r="B10" s="83"/>
      <c r="C10" s="84"/>
      <c r="D10" s="87"/>
      <c r="E10" s="88"/>
      <c r="F10" s="90"/>
      <c r="G10" s="90"/>
      <c r="H10" s="92"/>
      <c r="I10" s="90"/>
      <c r="J10" s="90"/>
      <c r="K10" s="90"/>
      <c r="L10" s="9" t="s">
        <v>8</v>
      </c>
      <c r="M10" s="9" t="s">
        <v>9</v>
      </c>
    </row>
    <row r="11" spans="1:13" ht="14.1" customHeight="1" thickBot="1">
      <c r="A11" s="9">
        <v>0</v>
      </c>
      <c r="B11" s="76">
        <v>1</v>
      </c>
      <c r="C11" s="77"/>
      <c r="D11" s="76">
        <v>2</v>
      </c>
      <c r="E11" s="77"/>
      <c r="F11" s="9">
        <v>3</v>
      </c>
      <c r="G11" s="9">
        <v>4</v>
      </c>
      <c r="H11" s="28">
        <v>5</v>
      </c>
      <c r="I11" s="9" t="s">
        <v>10</v>
      </c>
      <c r="J11" s="9">
        <v>7</v>
      </c>
      <c r="K11" s="9">
        <v>8</v>
      </c>
      <c r="L11" s="9">
        <v>9</v>
      </c>
      <c r="M11" s="9">
        <v>10</v>
      </c>
    </row>
    <row r="12" spans="1:13" ht="14.1" customHeight="1" thickBot="1">
      <c r="A12" s="9" t="s">
        <v>11</v>
      </c>
      <c r="B12" s="9"/>
      <c r="C12" s="9"/>
      <c r="D12" s="70" t="s">
        <v>12</v>
      </c>
      <c r="E12" s="71"/>
      <c r="F12" s="9">
        <v>1</v>
      </c>
      <c r="G12" s="10">
        <v>6875</v>
      </c>
      <c r="H12" s="29">
        <v>7888</v>
      </c>
      <c r="I12" s="24">
        <f>H12/G12*100</f>
        <v>114.73454545454544</v>
      </c>
      <c r="J12" s="23">
        <v>8361</v>
      </c>
      <c r="K12" s="23">
        <v>8612</v>
      </c>
      <c r="L12" s="24">
        <f>J12/H12*100</f>
        <v>105.99645030425964</v>
      </c>
      <c r="M12" s="24">
        <f>K12/J12*100</f>
        <v>103.00203324961129</v>
      </c>
    </row>
    <row r="13" spans="1:13" ht="14.1" customHeight="1" thickBot="1">
      <c r="A13" s="72"/>
      <c r="B13" s="9">
        <v>1</v>
      </c>
      <c r="C13" s="9"/>
      <c r="D13" s="68" t="s">
        <v>13</v>
      </c>
      <c r="E13" s="69"/>
      <c r="F13" s="9">
        <v>2</v>
      </c>
      <c r="G13" s="10">
        <v>6875</v>
      </c>
      <c r="H13" s="29">
        <v>7888</v>
      </c>
      <c r="I13" s="24">
        <f t="shared" ref="I13:I67" si="0">H13/G13*100</f>
        <v>114.73454545454544</v>
      </c>
      <c r="J13" s="23">
        <v>8361</v>
      </c>
      <c r="K13" s="23">
        <v>8612</v>
      </c>
      <c r="L13" s="24">
        <f t="shared" ref="L13:L30" si="1">J13/H13*100</f>
        <v>105.99645030425964</v>
      </c>
      <c r="M13" s="24">
        <f t="shared" ref="M13:M25" si="2">K13/J13*100</f>
        <v>103.00203324961129</v>
      </c>
    </row>
    <row r="14" spans="1:13" ht="14.1" customHeight="1" thickBot="1">
      <c r="A14" s="74"/>
      <c r="B14" s="9"/>
      <c r="C14" s="9"/>
      <c r="D14" s="10" t="s">
        <v>14</v>
      </c>
      <c r="E14" s="10" t="s">
        <v>15</v>
      </c>
      <c r="F14" s="9">
        <v>3</v>
      </c>
      <c r="G14" s="10"/>
      <c r="H14" s="29"/>
      <c r="I14" s="10"/>
      <c r="J14" s="23"/>
      <c r="K14" s="23"/>
      <c r="L14" s="24"/>
      <c r="M14" s="24"/>
    </row>
    <row r="15" spans="1:13" ht="14.1" customHeight="1" thickBot="1">
      <c r="A15" s="74"/>
      <c r="B15" s="9"/>
      <c r="C15" s="9"/>
      <c r="D15" s="10" t="s">
        <v>16</v>
      </c>
      <c r="E15" s="10" t="s">
        <v>17</v>
      </c>
      <c r="F15" s="9">
        <v>4</v>
      </c>
      <c r="G15" s="10"/>
      <c r="H15" s="29"/>
      <c r="I15" s="10"/>
      <c r="J15" s="23"/>
      <c r="K15" s="23"/>
      <c r="L15" s="24"/>
      <c r="M15" s="24"/>
    </row>
    <row r="16" spans="1:13" ht="14.1" customHeight="1" thickBot="1">
      <c r="A16" s="74"/>
      <c r="B16" s="9">
        <v>2</v>
      </c>
      <c r="C16" s="9"/>
      <c r="D16" s="68" t="s">
        <v>18</v>
      </c>
      <c r="E16" s="69"/>
      <c r="F16" s="9">
        <v>5</v>
      </c>
      <c r="G16" s="10"/>
      <c r="H16" s="29"/>
      <c r="I16" s="10"/>
      <c r="J16" s="23"/>
      <c r="K16" s="23"/>
      <c r="L16" s="24"/>
      <c r="M16" s="24"/>
    </row>
    <row r="17" spans="1:13" ht="14.1" customHeight="1" thickBot="1">
      <c r="A17" s="73"/>
      <c r="B17" s="9">
        <v>3</v>
      </c>
      <c r="C17" s="9"/>
      <c r="D17" s="68" t="s">
        <v>19</v>
      </c>
      <c r="E17" s="69"/>
      <c r="F17" s="9">
        <v>6</v>
      </c>
      <c r="G17" s="10"/>
      <c r="H17" s="29"/>
      <c r="I17" s="10"/>
      <c r="J17" s="23"/>
      <c r="K17" s="23"/>
      <c r="L17" s="24"/>
      <c r="M17" s="24"/>
    </row>
    <row r="18" spans="1:13" ht="14.1" customHeight="1" thickBot="1">
      <c r="A18" s="9" t="s">
        <v>20</v>
      </c>
      <c r="B18" s="9"/>
      <c r="C18" s="9"/>
      <c r="D18" s="70" t="s">
        <v>21</v>
      </c>
      <c r="E18" s="71"/>
      <c r="F18" s="9">
        <v>7</v>
      </c>
      <c r="G18" s="10">
        <v>6568</v>
      </c>
      <c r="H18" s="29">
        <v>7816</v>
      </c>
      <c r="I18" s="24">
        <f t="shared" si="0"/>
        <v>119.00121802679659</v>
      </c>
      <c r="J18" s="23">
        <f t="shared" ref="J18:J69" si="3">H18*105/100</f>
        <v>8206.7999999999993</v>
      </c>
      <c r="K18" s="23">
        <f t="shared" ref="K18:K69" si="4">J18*103/100</f>
        <v>8453.003999999999</v>
      </c>
      <c r="L18" s="24">
        <f t="shared" si="1"/>
        <v>104.99999999999999</v>
      </c>
      <c r="M18" s="24">
        <f t="shared" si="2"/>
        <v>103</v>
      </c>
    </row>
    <row r="19" spans="1:13" ht="14.1" customHeight="1" thickBot="1">
      <c r="A19" s="72"/>
      <c r="B19" s="9">
        <v>1</v>
      </c>
      <c r="C19" s="9"/>
      <c r="D19" s="68" t="s">
        <v>22</v>
      </c>
      <c r="E19" s="69"/>
      <c r="F19" s="9">
        <v>8</v>
      </c>
      <c r="G19" s="10">
        <v>6568</v>
      </c>
      <c r="H19" s="29">
        <v>7816</v>
      </c>
      <c r="I19" s="24">
        <f t="shared" si="0"/>
        <v>119.00121802679659</v>
      </c>
      <c r="J19" s="23">
        <f t="shared" si="3"/>
        <v>8206.7999999999993</v>
      </c>
      <c r="K19" s="23">
        <f t="shared" si="4"/>
        <v>8453.003999999999</v>
      </c>
      <c r="L19" s="24">
        <f t="shared" si="1"/>
        <v>104.99999999999999</v>
      </c>
      <c r="M19" s="24">
        <f t="shared" si="2"/>
        <v>103</v>
      </c>
    </row>
    <row r="20" spans="1:13" ht="14.1" customHeight="1" thickBot="1">
      <c r="A20" s="74"/>
      <c r="B20" s="72"/>
      <c r="C20" s="9" t="s">
        <v>23</v>
      </c>
      <c r="D20" s="68" t="s">
        <v>24</v>
      </c>
      <c r="E20" s="69"/>
      <c r="F20" s="9">
        <v>9</v>
      </c>
      <c r="G20" s="10">
        <v>191</v>
      </c>
      <c r="H20" s="29">
        <v>280</v>
      </c>
      <c r="I20" s="24">
        <f t="shared" si="0"/>
        <v>146.59685863874344</v>
      </c>
      <c r="J20" s="23">
        <f t="shared" si="3"/>
        <v>294</v>
      </c>
      <c r="K20" s="23">
        <f t="shared" si="4"/>
        <v>302.82</v>
      </c>
      <c r="L20" s="24">
        <f t="shared" si="1"/>
        <v>105</v>
      </c>
      <c r="M20" s="24">
        <f t="shared" si="2"/>
        <v>103</v>
      </c>
    </row>
    <row r="21" spans="1:13" ht="14.1" customHeight="1" thickBot="1">
      <c r="A21" s="74"/>
      <c r="B21" s="74"/>
      <c r="C21" s="9" t="s">
        <v>25</v>
      </c>
      <c r="D21" s="68" t="s">
        <v>26</v>
      </c>
      <c r="E21" s="69"/>
      <c r="F21" s="9">
        <v>10</v>
      </c>
      <c r="G21" s="10">
        <v>0</v>
      </c>
      <c r="H21" s="29">
        <v>0</v>
      </c>
      <c r="I21" s="10"/>
      <c r="J21" s="23">
        <f t="shared" si="3"/>
        <v>0</v>
      </c>
      <c r="K21" s="23">
        <f t="shared" si="4"/>
        <v>0</v>
      </c>
      <c r="L21" s="24"/>
      <c r="M21" s="24"/>
    </row>
    <row r="22" spans="1:13" ht="14.1" customHeight="1" thickBot="1">
      <c r="A22" s="74"/>
      <c r="B22" s="74"/>
      <c r="C22" s="72" t="s">
        <v>27</v>
      </c>
      <c r="D22" s="68" t="s">
        <v>28</v>
      </c>
      <c r="E22" s="69"/>
      <c r="F22" s="9">
        <v>11</v>
      </c>
      <c r="G22" s="10">
        <v>6370</v>
      </c>
      <c r="H22" s="29">
        <v>7528</v>
      </c>
      <c r="I22" s="10">
        <f t="shared" si="0"/>
        <v>118.1789638932496</v>
      </c>
      <c r="J22" s="23">
        <f t="shared" si="3"/>
        <v>7904.4</v>
      </c>
      <c r="K22" s="23">
        <v>8141</v>
      </c>
      <c r="L22" s="24">
        <f t="shared" si="1"/>
        <v>105</v>
      </c>
      <c r="M22" s="24">
        <f t="shared" si="2"/>
        <v>102.99326957137798</v>
      </c>
    </row>
    <row r="23" spans="1:13" ht="14.1" customHeight="1" thickBot="1">
      <c r="A23" s="74"/>
      <c r="B23" s="74"/>
      <c r="C23" s="74"/>
      <c r="D23" s="9" t="s">
        <v>29</v>
      </c>
      <c r="E23" s="10" t="s">
        <v>30</v>
      </c>
      <c r="F23" s="9">
        <v>12</v>
      </c>
      <c r="G23" s="10">
        <v>6105</v>
      </c>
      <c r="H23" s="29">
        <v>7204</v>
      </c>
      <c r="I23" s="24">
        <f t="shared" si="0"/>
        <v>118.00163800163801</v>
      </c>
      <c r="J23" s="23">
        <f t="shared" si="3"/>
        <v>7564.2</v>
      </c>
      <c r="K23" s="23">
        <f t="shared" si="4"/>
        <v>7791.1260000000002</v>
      </c>
      <c r="L23" s="24">
        <f t="shared" si="1"/>
        <v>105</v>
      </c>
      <c r="M23" s="24">
        <f t="shared" si="2"/>
        <v>103</v>
      </c>
    </row>
    <row r="24" spans="1:13" ht="14.1" customHeight="1" thickBot="1">
      <c r="A24" s="74"/>
      <c r="B24" s="74"/>
      <c r="C24" s="74"/>
      <c r="D24" s="9" t="s">
        <v>31</v>
      </c>
      <c r="E24" s="10" t="s">
        <v>32</v>
      </c>
      <c r="F24" s="9">
        <v>13</v>
      </c>
      <c r="G24" s="10">
        <v>6105</v>
      </c>
      <c r="H24" s="29">
        <v>6448</v>
      </c>
      <c r="I24" s="10">
        <f t="shared" si="0"/>
        <v>105.61834561834561</v>
      </c>
      <c r="J24" s="23">
        <f t="shared" si="3"/>
        <v>6770.4</v>
      </c>
      <c r="K24" s="23">
        <f t="shared" si="4"/>
        <v>6973.5119999999997</v>
      </c>
      <c r="L24" s="24">
        <f t="shared" si="1"/>
        <v>105</v>
      </c>
      <c r="M24" s="24">
        <f t="shared" si="2"/>
        <v>103</v>
      </c>
    </row>
    <row r="25" spans="1:13" ht="14.1" customHeight="1" thickBot="1">
      <c r="A25" s="74"/>
      <c r="B25" s="74"/>
      <c r="C25" s="74"/>
      <c r="D25" s="9" t="s">
        <v>33</v>
      </c>
      <c r="E25" s="10" t="s">
        <v>34</v>
      </c>
      <c r="F25" s="9">
        <v>14</v>
      </c>
      <c r="G25" s="10"/>
      <c r="H25" s="29">
        <v>756</v>
      </c>
      <c r="I25" s="10"/>
      <c r="J25" s="23">
        <f t="shared" si="3"/>
        <v>793.8</v>
      </c>
      <c r="K25" s="23">
        <f t="shared" si="4"/>
        <v>817.61399999999992</v>
      </c>
      <c r="L25" s="24">
        <f t="shared" si="1"/>
        <v>105</v>
      </c>
      <c r="M25" s="24">
        <f t="shared" si="2"/>
        <v>103</v>
      </c>
    </row>
    <row r="26" spans="1:13" ht="14.1" customHeight="1" thickBot="1">
      <c r="A26" s="74"/>
      <c r="B26" s="74"/>
      <c r="C26" s="74"/>
      <c r="D26" s="9" t="s">
        <v>35</v>
      </c>
      <c r="E26" s="10" t="s">
        <v>36</v>
      </c>
      <c r="F26" s="9">
        <v>15</v>
      </c>
      <c r="G26" s="10"/>
      <c r="H26" s="29"/>
      <c r="I26" s="10"/>
      <c r="J26" s="23"/>
      <c r="K26" s="23"/>
      <c r="L26" s="24"/>
      <c r="M26" s="10"/>
    </row>
    <row r="27" spans="1:13" ht="29.25" customHeight="1" thickBot="1">
      <c r="A27" s="74"/>
      <c r="B27" s="74"/>
      <c r="C27" s="74"/>
      <c r="D27" s="9"/>
      <c r="E27" s="10" t="s">
        <v>37</v>
      </c>
      <c r="F27" s="9">
        <v>16</v>
      </c>
      <c r="G27" s="10"/>
      <c r="H27" s="29"/>
      <c r="I27" s="10"/>
      <c r="J27" s="23"/>
      <c r="K27" s="23"/>
      <c r="L27" s="24"/>
      <c r="M27" s="10"/>
    </row>
    <row r="28" spans="1:13" ht="45.75" customHeight="1" thickBot="1">
      <c r="A28" s="74"/>
      <c r="B28" s="74"/>
      <c r="C28" s="74"/>
      <c r="D28" s="11" t="s">
        <v>38</v>
      </c>
      <c r="E28" s="10" t="s">
        <v>39</v>
      </c>
      <c r="F28" s="9">
        <v>17</v>
      </c>
      <c r="G28" s="10"/>
      <c r="H28" s="29"/>
      <c r="I28" s="10"/>
      <c r="J28" s="23"/>
      <c r="K28" s="23"/>
      <c r="L28" s="24"/>
      <c r="M28" s="10"/>
    </row>
    <row r="29" spans="1:13" ht="30" customHeight="1" thickBot="1">
      <c r="A29" s="74"/>
      <c r="B29" s="74"/>
      <c r="C29" s="73"/>
      <c r="D29" s="11" t="s">
        <v>40</v>
      </c>
      <c r="E29" s="10" t="s">
        <v>41</v>
      </c>
      <c r="F29" s="9">
        <v>18</v>
      </c>
      <c r="G29" s="10">
        <v>265</v>
      </c>
      <c r="H29" s="29">
        <v>324</v>
      </c>
      <c r="I29" s="10">
        <f t="shared" si="0"/>
        <v>122.26415094339622</v>
      </c>
      <c r="J29" s="23">
        <f t="shared" si="3"/>
        <v>340.2</v>
      </c>
      <c r="K29" s="23">
        <f t="shared" si="4"/>
        <v>350.40600000000001</v>
      </c>
      <c r="L29" s="24">
        <f t="shared" si="1"/>
        <v>105</v>
      </c>
      <c r="M29" s="24">
        <f t="shared" ref="M29:M67" si="5">K29/J29*100</f>
        <v>103</v>
      </c>
    </row>
    <row r="30" spans="1:13" ht="14.1" customHeight="1" thickBot="1">
      <c r="A30" s="74"/>
      <c r="B30" s="73"/>
      <c r="C30" s="9" t="s">
        <v>42</v>
      </c>
      <c r="D30" s="68" t="s">
        <v>43</v>
      </c>
      <c r="E30" s="69"/>
      <c r="F30" s="9">
        <v>19</v>
      </c>
      <c r="G30" s="10">
        <v>7</v>
      </c>
      <c r="H30" s="29">
        <v>8</v>
      </c>
      <c r="I30" s="24">
        <f t="shared" si="0"/>
        <v>114.28571428571428</v>
      </c>
      <c r="J30" s="23">
        <f t="shared" si="3"/>
        <v>8.4</v>
      </c>
      <c r="K30" s="23">
        <v>9</v>
      </c>
      <c r="L30" s="24">
        <f t="shared" si="1"/>
        <v>105</v>
      </c>
      <c r="M30" s="10">
        <f t="shared" si="5"/>
        <v>107.14285714285714</v>
      </c>
    </row>
    <row r="31" spans="1:13" ht="14.1" customHeight="1" thickBot="1">
      <c r="A31" s="74"/>
      <c r="B31" s="9">
        <v>2</v>
      </c>
      <c r="C31" s="9"/>
      <c r="D31" s="68" t="s">
        <v>44</v>
      </c>
      <c r="E31" s="69"/>
      <c r="F31" s="9">
        <v>20</v>
      </c>
      <c r="G31" s="10"/>
      <c r="H31" s="29"/>
      <c r="I31" s="10"/>
      <c r="J31" s="23">
        <f t="shared" si="3"/>
        <v>0</v>
      </c>
      <c r="K31" s="23">
        <f t="shared" si="4"/>
        <v>0</v>
      </c>
      <c r="L31" s="10"/>
      <c r="M31" s="10"/>
    </row>
    <row r="32" spans="1:13" ht="14.1" customHeight="1" thickBot="1">
      <c r="A32" s="73"/>
      <c r="B32" s="9">
        <v>3</v>
      </c>
      <c r="C32" s="9"/>
      <c r="D32" s="68" t="s">
        <v>45</v>
      </c>
      <c r="E32" s="69"/>
      <c r="F32" s="9">
        <v>21</v>
      </c>
      <c r="G32" s="10"/>
      <c r="H32" s="29"/>
      <c r="I32" s="10"/>
      <c r="J32" s="23">
        <f t="shared" si="3"/>
        <v>0</v>
      </c>
      <c r="K32" s="23">
        <f t="shared" si="4"/>
        <v>0</v>
      </c>
      <c r="L32" s="10"/>
      <c r="M32" s="10"/>
    </row>
    <row r="33" spans="1:13" ht="14.1" customHeight="1" thickBot="1">
      <c r="A33" s="9" t="s">
        <v>46</v>
      </c>
      <c r="B33" s="9"/>
      <c r="C33" s="9"/>
      <c r="D33" s="70" t="s">
        <v>47</v>
      </c>
      <c r="E33" s="71"/>
      <c r="F33" s="9">
        <v>22</v>
      </c>
      <c r="G33" s="10">
        <v>307</v>
      </c>
      <c r="H33" s="29">
        <f>H12-H18</f>
        <v>72</v>
      </c>
      <c r="I33" s="24">
        <f t="shared" si="0"/>
        <v>23.452768729641694</v>
      </c>
      <c r="J33" s="23">
        <f>J12-J18</f>
        <v>154.20000000000073</v>
      </c>
      <c r="K33" s="23">
        <f>K12-K18</f>
        <v>158.996000000001</v>
      </c>
      <c r="L33" s="24">
        <f t="shared" ref="L33:L67" si="6">J33/H33*100</f>
        <v>214.16666666666768</v>
      </c>
      <c r="M33" s="10">
        <f t="shared" si="5"/>
        <v>103.11024643320378</v>
      </c>
    </row>
    <row r="34" spans="1:13" ht="14.1" customHeight="1" thickBot="1">
      <c r="A34" s="9" t="s">
        <v>48</v>
      </c>
      <c r="B34" s="9"/>
      <c r="C34" s="9"/>
      <c r="D34" s="70" t="s">
        <v>49</v>
      </c>
      <c r="E34" s="71"/>
      <c r="F34" s="9">
        <v>23</v>
      </c>
      <c r="G34" s="10">
        <v>49</v>
      </c>
      <c r="H34" s="29">
        <v>13</v>
      </c>
      <c r="I34" s="24">
        <f t="shared" si="0"/>
        <v>26.530612244897959</v>
      </c>
      <c r="J34" s="23">
        <v>25</v>
      </c>
      <c r="K34" s="23">
        <v>25</v>
      </c>
      <c r="L34" s="24">
        <f t="shared" si="6"/>
        <v>192.30769230769232</v>
      </c>
      <c r="M34" s="24">
        <f t="shared" si="5"/>
        <v>100</v>
      </c>
    </row>
    <row r="35" spans="1:13" ht="29.25" customHeight="1" thickBot="1">
      <c r="A35" s="9" t="s">
        <v>50</v>
      </c>
      <c r="B35" s="9"/>
      <c r="C35" s="9"/>
      <c r="D35" s="70" t="s">
        <v>51</v>
      </c>
      <c r="E35" s="71"/>
      <c r="F35" s="9">
        <v>24</v>
      </c>
      <c r="G35" s="10">
        <v>258</v>
      </c>
      <c r="H35" s="29">
        <v>59</v>
      </c>
      <c r="I35" s="24">
        <f t="shared" si="0"/>
        <v>22.868217054263564</v>
      </c>
      <c r="J35" s="23">
        <v>129</v>
      </c>
      <c r="K35" s="23">
        <v>134</v>
      </c>
      <c r="L35" s="24">
        <f t="shared" si="6"/>
        <v>218.64406779661016</v>
      </c>
      <c r="M35" s="10">
        <f t="shared" si="5"/>
        <v>103.87596899224806</v>
      </c>
    </row>
    <row r="36" spans="1:13" ht="14.1" customHeight="1" thickBot="1">
      <c r="A36" s="72"/>
      <c r="B36" s="9">
        <v>1</v>
      </c>
      <c r="C36" s="9"/>
      <c r="D36" s="68" t="s">
        <v>52</v>
      </c>
      <c r="E36" s="69"/>
      <c r="F36" s="9">
        <v>25</v>
      </c>
      <c r="G36" s="10">
        <v>6</v>
      </c>
      <c r="H36" s="29">
        <v>0</v>
      </c>
      <c r="I36" s="24">
        <f t="shared" si="0"/>
        <v>0</v>
      </c>
      <c r="J36" s="23">
        <f t="shared" si="3"/>
        <v>0</v>
      </c>
      <c r="K36" s="23">
        <f t="shared" si="4"/>
        <v>0</v>
      </c>
      <c r="L36" s="10"/>
      <c r="M36" s="10"/>
    </row>
    <row r="37" spans="1:13" ht="15.75" thickBot="1">
      <c r="A37" s="74"/>
      <c r="B37" s="9">
        <v>2</v>
      </c>
      <c r="C37" s="9"/>
      <c r="D37" s="68" t="s">
        <v>53</v>
      </c>
      <c r="E37" s="69"/>
      <c r="F37" s="9">
        <v>26</v>
      </c>
      <c r="G37" s="10"/>
      <c r="H37" s="29"/>
      <c r="I37" s="10"/>
      <c r="J37" s="23">
        <f t="shared" si="3"/>
        <v>0</v>
      </c>
      <c r="K37" s="23">
        <f t="shared" si="4"/>
        <v>0</v>
      </c>
      <c r="L37" s="10"/>
      <c r="M37" s="10"/>
    </row>
    <row r="38" spans="1:13" ht="14.1" customHeight="1" thickBot="1">
      <c r="A38" s="74"/>
      <c r="B38" s="9">
        <v>3</v>
      </c>
      <c r="C38" s="9"/>
      <c r="D38" s="68" t="s">
        <v>54</v>
      </c>
      <c r="E38" s="69"/>
      <c r="F38" s="9">
        <v>27</v>
      </c>
      <c r="G38" s="10"/>
      <c r="H38" s="29"/>
      <c r="I38" s="10"/>
      <c r="J38" s="23">
        <f t="shared" si="3"/>
        <v>0</v>
      </c>
      <c r="K38" s="23">
        <f t="shared" si="4"/>
        <v>0</v>
      </c>
      <c r="L38" s="10"/>
      <c r="M38" s="10"/>
    </row>
    <row r="39" spans="1:13" ht="86.25" customHeight="1" thickBot="1">
      <c r="A39" s="74"/>
      <c r="B39" s="11">
        <v>4</v>
      </c>
      <c r="C39" s="9"/>
      <c r="D39" s="68" t="s">
        <v>55</v>
      </c>
      <c r="E39" s="75"/>
      <c r="F39" s="11">
        <v>28</v>
      </c>
      <c r="G39" s="10"/>
      <c r="H39" s="29"/>
      <c r="I39" s="10"/>
      <c r="J39" s="23">
        <f t="shared" si="3"/>
        <v>0</v>
      </c>
      <c r="K39" s="23">
        <f t="shared" si="4"/>
        <v>0</v>
      </c>
      <c r="L39" s="10"/>
      <c r="M39" s="10"/>
    </row>
    <row r="40" spans="1:13" ht="14.1" customHeight="1" thickBot="1">
      <c r="A40" s="74"/>
      <c r="B40" s="9">
        <v>5</v>
      </c>
      <c r="C40" s="9"/>
      <c r="D40" s="68" t="s">
        <v>56</v>
      </c>
      <c r="E40" s="69"/>
      <c r="F40" s="9">
        <v>29</v>
      </c>
      <c r="G40" s="10"/>
      <c r="H40" s="29"/>
      <c r="I40" s="10"/>
      <c r="J40" s="23">
        <f t="shared" si="3"/>
        <v>0</v>
      </c>
      <c r="K40" s="23">
        <f t="shared" si="4"/>
        <v>0</v>
      </c>
      <c r="L40" s="10"/>
      <c r="M40" s="10"/>
    </row>
    <row r="41" spans="1:13" ht="27.75" customHeight="1" thickBot="1">
      <c r="A41" s="74"/>
      <c r="B41" s="9">
        <v>6</v>
      </c>
      <c r="C41" s="9"/>
      <c r="D41" s="68" t="s">
        <v>57</v>
      </c>
      <c r="E41" s="69"/>
      <c r="F41" s="9">
        <v>30</v>
      </c>
      <c r="G41" s="10">
        <v>252</v>
      </c>
      <c r="H41" s="29">
        <v>59</v>
      </c>
      <c r="I41" s="24">
        <f>H41/G41*100</f>
        <v>23.412698412698411</v>
      </c>
      <c r="J41" s="23">
        <v>129</v>
      </c>
      <c r="K41" s="23">
        <v>134</v>
      </c>
      <c r="L41" s="10">
        <f>J41/H41*100</f>
        <v>218.64406779661016</v>
      </c>
      <c r="M41" s="24">
        <f>K41/J41*100</f>
        <v>103.87596899224806</v>
      </c>
    </row>
    <row r="42" spans="1:13" ht="58.5" customHeight="1" thickBot="1">
      <c r="A42" s="74"/>
      <c r="B42" s="9">
        <v>7</v>
      </c>
      <c r="C42" s="9"/>
      <c r="D42" s="68" t="s">
        <v>58</v>
      </c>
      <c r="E42" s="69"/>
      <c r="F42" s="9">
        <v>31</v>
      </c>
      <c r="G42" s="10"/>
      <c r="H42" s="29"/>
      <c r="I42" s="10"/>
      <c r="J42" s="23">
        <f t="shared" si="3"/>
        <v>0</v>
      </c>
      <c r="K42" s="23">
        <f t="shared" si="4"/>
        <v>0</v>
      </c>
      <c r="L42" s="10"/>
      <c r="M42" s="10"/>
    </row>
    <row r="43" spans="1:13" ht="74.25" customHeight="1" thickBot="1">
      <c r="A43" s="74"/>
      <c r="B43" s="9">
        <v>8</v>
      </c>
      <c r="C43" s="9"/>
      <c r="D43" s="68" t="s">
        <v>59</v>
      </c>
      <c r="E43" s="69"/>
      <c r="F43" s="9">
        <v>32</v>
      </c>
      <c r="G43" s="10">
        <v>126</v>
      </c>
      <c r="H43" s="29">
        <v>30</v>
      </c>
      <c r="I43" s="10">
        <f t="shared" si="0"/>
        <v>23.809523809523807</v>
      </c>
      <c r="J43" s="23">
        <v>65</v>
      </c>
      <c r="K43" s="23">
        <v>67</v>
      </c>
      <c r="L43" s="10">
        <f t="shared" si="6"/>
        <v>216.66666666666666</v>
      </c>
      <c r="M43" s="10">
        <f t="shared" si="5"/>
        <v>103.07692307692307</v>
      </c>
    </row>
    <row r="44" spans="1:13" ht="14.1" customHeight="1" thickBot="1">
      <c r="A44" s="74"/>
      <c r="B44" s="9"/>
      <c r="C44" s="9" t="s">
        <v>14</v>
      </c>
      <c r="D44" s="68" t="s">
        <v>60</v>
      </c>
      <c r="E44" s="69"/>
      <c r="F44" s="9">
        <v>33</v>
      </c>
      <c r="G44" s="10"/>
      <c r="H44" s="29"/>
      <c r="I44" s="10"/>
      <c r="J44" s="23">
        <f t="shared" si="3"/>
        <v>0</v>
      </c>
      <c r="K44" s="23">
        <f t="shared" si="4"/>
        <v>0</v>
      </c>
      <c r="L44" s="10"/>
      <c r="M44" s="10"/>
    </row>
    <row r="45" spans="1:13" ht="14.1" customHeight="1" thickBot="1">
      <c r="A45" s="74"/>
      <c r="B45" s="9"/>
      <c r="C45" s="9" t="s">
        <v>16</v>
      </c>
      <c r="D45" s="68" t="s">
        <v>61</v>
      </c>
      <c r="E45" s="69"/>
      <c r="F45" s="9" t="s">
        <v>62</v>
      </c>
      <c r="G45" s="10"/>
      <c r="H45" s="29"/>
      <c r="I45" s="10"/>
      <c r="J45" s="23">
        <f t="shared" si="3"/>
        <v>0</v>
      </c>
      <c r="K45" s="23">
        <f t="shared" si="4"/>
        <v>0</v>
      </c>
      <c r="L45" s="10"/>
      <c r="M45" s="10"/>
    </row>
    <row r="46" spans="1:13" ht="14.1" customHeight="1" thickBot="1">
      <c r="A46" s="74"/>
      <c r="B46" s="9"/>
      <c r="C46" s="9" t="s">
        <v>63</v>
      </c>
      <c r="D46" s="68" t="s">
        <v>64</v>
      </c>
      <c r="E46" s="69"/>
      <c r="F46" s="9">
        <v>34</v>
      </c>
      <c r="G46" s="10">
        <v>126</v>
      </c>
      <c r="H46" s="29">
        <v>30</v>
      </c>
      <c r="I46" s="10">
        <f t="shared" si="0"/>
        <v>23.809523809523807</v>
      </c>
      <c r="J46" s="23">
        <v>65</v>
      </c>
      <c r="K46" s="23">
        <v>67</v>
      </c>
      <c r="L46" s="10">
        <f t="shared" si="6"/>
        <v>216.66666666666666</v>
      </c>
      <c r="M46" s="10">
        <f t="shared" si="5"/>
        <v>103.07692307692307</v>
      </c>
    </row>
    <row r="47" spans="1:13" ht="43.5" customHeight="1" thickBot="1">
      <c r="A47" s="73"/>
      <c r="B47" s="9">
        <v>9</v>
      </c>
      <c r="C47" s="9"/>
      <c r="D47" s="68" t="s">
        <v>65</v>
      </c>
      <c r="E47" s="69"/>
      <c r="F47" s="9">
        <v>35</v>
      </c>
      <c r="G47" s="10">
        <v>126</v>
      </c>
      <c r="H47" s="29">
        <v>29</v>
      </c>
      <c r="I47" s="24">
        <f t="shared" si="0"/>
        <v>23.015873015873016</v>
      </c>
      <c r="J47" s="23">
        <v>64</v>
      </c>
      <c r="K47" s="23">
        <v>67</v>
      </c>
      <c r="L47" s="24">
        <f t="shared" si="6"/>
        <v>220.68965517241378</v>
      </c>
      <c r="M47" s="10">
        <f t="shared" si="5"/>
        <v>104.6875</v>
      </c>
    </row>
    <row r="48" spans="1:13" ht="14.1" customHeight="1" thickBot="1">
      <c r="A48" s="9" t="s">
        <v>66</v>
      </c>
      <c r="B48" s="9"/>
      <c r="C48" s="9"/>
      <c r="D48" s="70" t="s">
        <v>67</v>
      </c>
      <c r="E48" s="71"/>
      <c r="F48" s="9">
        <v>36</v>
      </c>
      <c r="G48" s="10"/>
      <c r="H48" s="29"/>
      <c r="I48" s="10"/>
      <c r="J48" s="23"/>
      <c r="K48" s="23"/>
      <c r="L48" s="10"/>
      <c r="M48" s="10"/>
    </row>
    <row r="49" spans="1:13" ht="28.5" customHeight="1" thickBot="1">
      <c r="A49" s="9" t="s">
        <v>68</v>
      </c>
      <c r="B49" s="9"/>
      <c r="C49" s="9"/>
      <c r="D49" s="70" t="s">
        <v>69</v>
      </c>
      <c r="E49" s="71"/>
      <c r="F49" s="9">
        <v>37</v>
      </c>
      <c r="G49" s="10"/>
      <c r="H49" s="29"/>
      <c r="I49" s="10"/>
      <c r="J49" s="23"/>
      <c r="K49" s="23"/>
      <c r="L49" s="10"/>
      <c r="M49" s="10"/>
    </row>
    <row r="50" spans="1:13" ht="14.1" customHeight="1" thickBot="1">
      <c r="A50" s="72"/>
      <c r="B50" s="72"/>
      <c r="C50" s="9" t="s">
        <v>14</v>
      </c>
      <c r="D50" s="68" t="s">
        <v>70</v>
      </c>
      <c r="E50" s="69"/>
      <c r="F50" s="9">
        <v>38</v>
      </c>
      <c r="G50" s="10"/>
      <c r="H50" s="29"/>
      <c r="I50" s="10"/>
      <c r="J50" s="23"/>
      <c r="K50" s="23"/>
      <c r="L50" s="10"/>
      <c r="M50" s="10"/>
    </row>
    <row r="51" spans="1:13" ht="14.1" customHeight="1" thickBot="1">
      <c r="A51" s="74"/>
      <c r="B51" s="74"/>
      <c r="C51" s="9" t="s">
        <v>16</v>
      </c>
      <c r="D51" s="68" t="s">
        <v>71</v>
      </c>
      <c r="E51" s="69"/>
      <c r="F51" s="9">
        <v>39</v>
      </c>
      <c r="G51" s="10"/>
      <c r="H51" s="29"/>
      <c r="I51" s="10"/>
      <c r="J51" s="23"/>
      <c r="K51" s="23"/>
      <c r="L51" s="10"/>
      <c r="M51" s="10"/>
    </row>
    <row r="52" spans="1:13" ht="14.1" customHeight="1" thickBot="1">
      <c r="A52" s="74"/>
      <c r="B52" s="74"/>
      <c r="C52" s="9" t="s">
        <v>63</v>
      </c>
      <c r="D52" s="68" t="s">
        <v>72</v>
      </c>
      <c r="E52" s="69"/>
      <c r="F52" s="9">
        <v>40</v>
      </c>
      <c r="G52" s="10"/>
      <c r="H52" s="29"/>
      <c r="I52" s="10"/>
      <c r="J52" s="23"/>
      <c r="K52" s="23"/>
      <c r="L52" s="10"/>
      <c r="M52" s="10"/>
    </row>
    <row r="53" spans="1:13" ht="14.1" customHeight="1" thickBot="1">
      <c r="A53" s="74"/>
      <c r="B53" s="74"/>
      <c r="C53" s="9" t="s">
        <v>73</v>
      </c>
      <c r="D53" s="68" t="s">
        <v>74</v>
      </c>
      <c r="E53" s="69"/>
      <c r="F53" s="9">
        <v>41</v>
      </c>
      <c r="G53" s="10"/>
      <c r="H53" s="29"/>
      <c r="I53" s="10"/>
      <c r="J53" s="23"/>
      <c r="K53" s="23"/>
      <c r="L53" s="10"/>
      <c r="M53" s="10"/>
    </row>
    <row r="54" spans="1:13" ht="14.1" customHeight="1" thickBot="1">
      <c r="A54" s="73"/>
      <c r="B54" s="73"/>
      <c r="C54" s="9" t="s">
        <v>75</v>
      </c>
      <c r="D54" s="68" t="s">
        <v>76</v>
      </c>
      <c r="E54" s="69"/>
      <c r="F54" s="9">
        <v>42</v>
      </c>
      <c r="G54" s="10"/>
      <c r="H54" s="29"/>
      <c r="I54" s="10"/>
      <c r="J54" s="23"/>
      <c r="K54" s="23"/>
      <c r="L54" s="10"/>
      <c r="M54" s="10"/>
    </row>
    <row r="55" spans="1:13" ht="14.1" customHeight="1" thickBot="1">
      <c r="A55" s="9" t="s">
        <v>77</v>
      </c>
      <c r="B55" s="9"/>
      <c r="C55" s="9"/>
      <c r="D55" s="70" t="s">
        <v>78</v>
      </c>
      <c r="E55" s="71"/>
      <c r="F55" s="9">
        <v>43</v>
      </c>
      <c r="G55" s="10"/>
      <c r="H55" s="29"/>
      <c r="I55" s="10"/>
      <c r="J55" s="23"/>
      <c r="K55" s="23"/>
      <c r="L55" s="10"/>
      <c r="M55" s="10"/>
    </row>
    <row r="56" spans="1:13" ht="14.1" customHeight="1" thickBot="1">
      <c r="A56" s="72"/>
      <c r="B56" s="9">
        <v>1</v>
      </c>
      <c r="C56" s="9"/>
      <c r="D56" s="68" t="s">
        <v>79</v>
      </c>
      <c r="E56" s="69"/>
      <c r="F56" s="9">
        <v>44</v>
      </c>
      <c r="G56" s="10"/>
      <c r="H56" s="29"/>
      <c r="I56" s="10"/>
      <c r="J56" s="23"/>
      <c r="K56" s="23"/>
      <c r="L56" s="10"/>
      <c r="M56" s="10"/>
    </row>
    <row r="57" spans="1:13" ht="29.25" customHeight="1" thickBot="1">
      <c r="A57" s="73"/>
      <c r="B57" s="9"/>
      <c r="C57" s="9"/>
      <c r="D57" s="10"/>
      <c r="E57" s="10" t="s">
        <v>80</v>
      </c>
      <c r="F57" s="9">
        <v>45</v>
      </c>
      <c r="G57" s="10"/>
      <c r="H57" s="29"/>
      <c r="I57" s="10"/>
      <c r="J57" s="23"/>
      <c r="K57" s="23"/>
      <c r="L57" s="10"/>
      <c r="M57" s="10"/>
    </row>
    <row r="58" spans="1:13" ht="14.1" customHeight="1" thickBot="1">
      <c r="A58" s="9" t="s">
        <v>81</v>
      </c>
      <c r="B58" s="9"/>
      <c r="C58" s="9"/>
      <c r="D58" s="70" t="s">
        <v>82</v>
      </c>
      <c r="E58" s="71"/>
      <c r="F58" s="9">
        <v>46</v>
      </c>
      <c r="G58" s="10"/>
      <c r="H58" s="29"/>
      <c r="I58" s="10"/>
      <c r="J58" s="23"/>
      <c r="K58" s="23"/>
      <c r="L58" s="10"/>
      <c r="M58" s="10"/>
    </row>
    <row r="59" spans="1:13" ht="14.1" customHeight="1" thickBot="1">
      <c r="A59" s="9" t="s">
        <v>83</v>
      </c>
      <c r="B59" s="9"/>
      <c r="C59" s="9"/>
      <c r="D59" s="70" t="s">
        <v>84</v>
      </c>
      <c r="E59" s="71"/>
      <c r="F59" s="9">
        <v>47</v>
      </c>
      <c r="G59" s="10"/>
      <c r="H59" s="29"/>
      <c r="I59" s="10"/>
      <c r="J59" s="23"/>
      <c r="K59" s="23"/>
      <c r="L59" s="10"/>
      <c r="M59" s="10"/>
    </row>
    <row r="60" spans="1:13" ht="14.1" customHeight="1" thickBot="1">
      <c r="A60" s="72"/>
      <c r="B60" s="9">
        <v>1</v>
      </c>
      <c r="C60" s="9"/>
      <c r="D60" s="68" t="s">
        <v>85</v>
      </c>
      <c r="E60" s="69"/>
      <c r="F60" s="9">
        <v>48</v>
      </c>
      <c r="G60" s="10">
        <v>237</v>
      </c>
      <c r="H60" s="29">
        <v>223</v>
      </c>
      <c r="I60" s="24">
        <f t="shared" si="0"/>
        <v>94.092827004219416</v>
      </c>
      <c r="J60" s="23">
        <f t="shared" si="3"/>
        <v>234.15</v>
      </c>
      <c r="K60" s="23">
        <v>232</v>
      </c>
      <c r="L60" s="24">
        <f t="shared" si="6"/>
        <v>105</v>
      </c>
      <c r="M60" s="10">
        <f t="shared" si="5"/>
        <v>99.08178518043988</v>
      </c>
    </row>
    <row r="61" spans="1:13" ht="14.1" customHeight="1" thickBot="1">
      <c r="A61" s="74"/>
      <c r="B61" s="9">
        <v>2</v>
      </c>
      <c r="C61" s="9"/>
      <c r="D61" s="68" t="s">
        <v>86</v>
      </c>
      <c r="E61" s="69"/>
      <c r="F61" s="9">
        <v>49</v>
      </c>
      <c r="G61" s="10">
        <v>223</v>
      </c>
      <c r="H61" s="29">
        <v>220</v>
      </c>
      <c r="I61" s="24">
        <f t="shared" si="0"/>
        <v>98.654708520179369</v>
      </c>
      <c r="J61" s="23">
        <f t="shared" si="3"/>
        <v>231</v>
      </c>
      <c r="K61" s="23">
        <v>230</v>
      </c>
      <c r="L61" s="24">
        <f t="shared" si="6"/>
        <v>105</v>
      </c>
      <c r="M61" s="10">
        <f t="shared" si="5"/>
        <v>99.567099567099575</v>
      </c>
    </row>
    <row r="62" spans="1:13" ht="34.5" customHeight="1" thickBot="1">
      <c r="A62" s="74"/>
      <c r="B62" s="9">
        <v>3</v>
      </c>
      <c r="C62" s="9"/>
      <c r="D62" s="68" t="s">
        <v>87</v>
      </c>
      <c r="E62" s="69"/>
      <c r="F62" s="9">
        <v>50</v>
      </c>
      <c r="G62" s="23">
        <f>(G23/G61)/12*1000</f>
        <v>2281.3901345291479</v>
      </c>
      <c r="H62" s="30">
        <f>(H23/H61)/12*1000</f>
        <v>2728.7878787878785</v>
      </c>
      <c r="I62" s="10">
        <f t="shared" si="0"/>
        <v>119.61075124711489</v>
      </c>
      <c r="J62" s="23">
        <f>(J23/J61)/12*1000</f>
        <v>2728.7878787878785</v>
      </c>
      <c r="K62" s="23">
        <f>(K23/K61)/12*1000</f>
        <v>2822.8717391304349</v>
      </c>
      <c r="L62" s="24">
        <f t="shared" si="6"/>
        <v>100</v>
      </c>
      <c r="M62" s="10">
        <f t="shared" si="5"/>
        <v>103.44782608695652</v>
      </c>
    </row>
    <row r="63" spans="1:13" ht="44.25" customHeight="1" thickBot="1">
      <c r="A63" s="74"/>
      <c r="B63" s="9">
        <v>4</v>
      </c>
      <c r="C63" s="9"/>
      <c r="D63" s="68" t="s">
        <v>88</v>
      </c>
      <c r="E63" s="69"/>
      <c r="F63" s="9">
        <v>51</v>
      </c>
      <c r="G63" s="10">
        <v>2281</v>
      </c>
      <c r="H63" s="29">
        <v>2531</v>
      </c>
      <c r="I63" s="24">
        <f>H63/G63*100</f>
        <v>110.96010521701007</v>
      </c>
      <c r="J63" s="23">
        <f t="shared" si="3"/>
        <v>2657.55</v>
      </c>
      <c r="K63" s="23">
        <f t="shared" si="4"/>
        <v>2737.2765000000004</v>
      </c>
      <c r="L63" s="24">
        <f t="shared" si="6"/>
        <v>105</v>
      </c>
      <c r="M63" s="24">
        <f>K63/J63*100</f>
        <v>103</v>
      </c>
    </row>
    <row r="64" spans="1:13" ht="30" customHeight="1" thickBot="1">
      <c r="A64" s="74"/>
      <c r="B64" s="9">
        <v>5</v>
      </c>
      <c r="C64" s="9"/>
      <c r="D64" s="68" t="s">
        <v>89</v>
      </c>
      <c r="E64" s="69"/>
      <c r="F64" s="9">
        <v>52</v>
      </c>
      <c r="G64" s="23">
        <f>G13/G61</f>
        <v>30.829596412556054</v>
      </c>
      <c r="H64" s="30">
        <f>H13/H61</f>
        <v>35.854545454545452</v>
      </c>
      <c r="I64" s="24">
        <v>116.13</v>
      </c>
      <c r="J64" s="23">
        <f>J13/J61</f>
        <v>36.194805194805198</v>
      </c>
      <c r="K64" s="23">
        <f>K13/K61</f>
        <v>37.443478260869568</v>
      </c>
      <c r="L64" s="24">
        <f t="shared" si="6"/>
        <v>100.94900028977109</v>
      </c>
      <c r="M64" s="10">
        <f t="shared" si="5"/>
        <v>103.44986817678353</v>
      </c>
    </row>
    <row r="65" spans="1:13" ht="45.75" customHeight="1" thickBot="1">
      <c r="A65" s="74"/>
      <c r="B65" s="9">
        <v>6</v>
      </c>
      <c r="C65" s="9"/>
      <c r="D65" s="68" t="s">
        <v>90</v>
      </c>
      <c r="E65" s="69"/>
      <c r="F65" s="9">
        <v>53</v>
      </c>
      <c r="G65" s="10">
        <v>31</v>
      </c>
      <c r="H65" s="29">
        <v>36</v>
      </c>
      <c r="I65" s="10">
        <f>H65/G65*100</f>
        <v>116.12903225806453</v>
      </c>
      <c r="J65" s="23">
        <v>37</v>
      </c>
      <c r="K65" s="23">
        <f t="shared" si="4"/>
        <v>38.11</v>
      </c>
      <c r="L65" s="24">
        <f t="shared" si="6"/>
        <v>102.77777777777777</v>
      </c>
      <c r="M65" s="24">
        <f>K65/J65*100</f>
        <v>103</v>
      </c>
    </row>
    <row r="66" spans="1:13" ht="30" customHeight="1" thickBot="1">
      <c r="A66" s="74"/>
      <c r="B66" s="9">
        <v>7</v>
      </c>
      <c r="C66" s="9"/>
      <c r="D66" s="68" t="s">
        <v>91</v>
      </c>
      <c r="E66" s="69"/>
      <c r="F66" s="9">
        <v>54</v>
      </c>
      <c r="G66" s="10"/>
      <c r="H66" s="29"/>
      <c r="I66" s="10"/>
      <c r="J66" s="23">
        <f t="shared" si="3"/>
        <v>0</v>
      </c>
      <c r="K66" s="23">
        <f t="shared" si="4"/>
        <v>0</v>
      </c>
      <c r="L66" s="24"/>
      <c r="M66" s="10"/>
    </row>
    <row r="67" spans="1:13" ht="30" customHeight="1" thickBot="1">
      <c r="A67" s="74"/>
      <c r="B67" s="9">
        <v>8</v>
      </c>
      <c r="C67" s="9"/>
      <c r="D67" s="68" t="s">
        <v>92</v>
      </c>
      <c r="E67" s="69"/>
      <c r="F67" s="9">
        <v>55</v>
      </c>
      <c r="G67" s="23">
        <f>(G18/G12)*1000</f>
        <v>955.34545454545446</v>
      </c>
      <c r="H67" s="30">
        <f>(H18/H12)*1000</f>
        <v>990.87221095334689</v>
      </c>
      <c r="I67" s="24">
        <f t="shared" si="0"/>
        <v>103.71873401803076</v>
      </c>
      <c r="J67" s="23">
        <f>J18/J12*1000</f>
        <v>981.55722999641182</v>
      </c>
      <c r="K67" s="23">
        <f>K18/K12*1000</f>
        <v>981.53785415699008</v>
      </c>
      <c r="L67" s="24">
        <f t="shared" si="6"/>
        <v>99.059921062073897</v>
      </c>
      <c r="M67" s="10">
        <f t="shared" si="5"/>
        <v>99.998026010218283</v>
      </c>
    </row>
    <row r="68" spans="1:13" ht="14.1" customHeight="1" thickBot="1">
      <c r="A68" s="74"/>
      <c r="B68" s="9">
        <v>9</v>
      </c>
      <c r="C68" s="9"/>
      <c r="D68" s="68" t="s">
        <v>93</v>
      </c>
      <c r="E68" s="69"/>
      <c r="F68" s="9">
        <v>56</v>
      </c>
      <c r="G68" s="10">
        <v>0</v>
      </c>
      <c r="H68" s="29">
        <v>0</v>
      </c>
      <c r="I68" s="10"/>
      <c r="J68" s="23">
        <f t="shared" si="3"/>
        <v>0</v>
      </c>
      <c r="K68" s="23">
        <f t="shared" si="4"/>
        <v>0</v>
      </c>
      <c r="L68" s="10"/>
      <c r="M68" s="10"/>
    </row>
    <row r="69" spans="1:13" ht="14.1" customHeight="1" thickBot="1">
      <c r="A69" s="73"/>
      <c r="B69" s="9">
        <v>10</v>
      </c>
      <c r="C69" s="9"/>
      <c r="D69" s="68" t="s">
        <v>94</v>
      </c>
      <c r="E69" s="69"/>
      <c r="F69" s="9">
        <v>57</v>
      </c>
      <c r="G69" s="10">
        <v>0</v>
      </c>
      <c r="H69" s="10">
        <v>0</v>
      </c>
      <c r="I69" s="10"/>
      <c r="J69" s="23">
        <f t="shared" si="3"/>
        <v>0</v>
      </c>
      <c r="K69" s="23">
        <f t="shared" si="4"/>
        <v>0</v>
      </c>
      <c r="L69" s="10"/>
      <c r="M69" s="10"/>
    </row>
    <row r="71" spans="1:13">
      <c r="C71" t="s">
        <v>391</v>
      </c>
    </row>
    <row r="72" spans="1:13">
      <c r="C72" t="s">
        <v>392</v>
      </c>
      <c r="D72" t="s">
        <v>393</v>
      </c>
    </row>
    <row r="74" spans="1:13" ht="17.25">
      <c r="A74" s="5"/>
      <c r="E74" t="s">
        <v>399</v>
      </c>
      <c r="H74" t="s">
        <v>389</v>
      </c>
    </row>
    <row r="75" spans="1:13" ht="17.25">
      <c r="A75" s="5"/>
      <c r="E75" t="s">
        <v>400</v>
      </c>
      <c r="H75" t="s">
        <v>390</v>
      </c>
    </row>
    <row r="76" spans="1:13">
      <c r="E76" t="s">
        <v>409</v>
      </c>
      <c r="H76" t="s">
        <v>410</v>
      </c>
    </row>
  </sheetData>
  <mergeCells count="69">
    <mergeCell ref="A8:M8"/>
    <mergeCell ref="A9:C10"/>
    <mergeCell ref="D9:E10"/>
    <mergeCell ref="F9:F10"/>
    <mergeCell ref="G9:G10"/>
    <mergeCell ref="H9:H10"/>
    <mergeCell ref="I9:I10"/>
    <mergeCell ref="J9:J10"/>
    <mergeCell ref="K9:K10"/>
    <mergeCell ref="L9:M9"/>
    <mergeCell ref="B11:C11"/>
    <mergeCell ref="D11:E11"/>
    <mergeCell ref="D12:E12"/>
    <mergeCell ref="A13:A17"/>
    <mergeCell ref="D13:E13"/>
    <mergeCell ref="D16:E16"/>
    <mergeCell ref="D17:E17"/>
    <mergeCell ref="D18:E18"/>
    <mergeCell ref="A19:A32"/>
    <mergeCell ref="D19:E19"/>
    <mergeCell ref="B20:B30"/>
    <mergeCell ref="D20:E20"/>
    <mergeCell ref="D21:E21"/>
    <mergeCell ref="C22:C29"/>
    <mergeCell ref="D22:E22"/>
    <mergeCell ref="D30:E30"/>
    <mergeCell ref="D31:E31"/>
    <mergeCell ref="D32:E32"/>
    <mergeCell ref="D33:E33"/>
    <mergeCell ref="D34:E34"/>
    <mergeCell ref="D35:E35"/>
    <mergeCell ref="D36:E36"/>
    <mergeCell ref="D47:E47"/>
    <mergeCell ref="D41:E41"/>
    <mergeCell ref="D42:E42"/>
    <mergeCell ref="D43:E43"/>
    <mergeCell ref="D44:E44"/>
    <mergeCell ref="D45:E45"/>
    <mergeCell ref="D48:E48"/>
    <mergeCell ref="D49:E49"/>
    <mergeCell ref="A50:A54"/>
    <mergeCell ref="B50:B54"/>
    <mergeCell ref="D50:E50"/>
    <mergeCell ref="D51:E51"/>
    <mergeCell ref="D52:E52"/>
    <mergeCell ref="D53:E53"/>
    <mergeCell ref="D54:E54"/>
    <mergeCell ref="A36:A47"/>
    <mergeCell ref="D46:E46"/>
    <mergeCell ref="D37:E37"/>
    <mergeCell ref="D38:E38"/>
    <mergeCell ref="D39:E39"/>
    <mergeCell ref="D40:E40"/>
    <mergeCell ref="D69:E69"/>
    <mergeCell ref="D55:E55"/>
    <mergeCell ref="A56:A57"/>
    <mergeCell ref="D56:E56"/>
    <mergeCell ref="D58:E58"/>
    <mergeCell ref="D59:E59"/>
    <mergeCell ref="A60:A6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V194"/>
  <sheetViews>
    <sheetView topLeftCell="A145" workbookViewId="0">
      <selection activeCell="M198" sqref="M198"/>
    </sheetView>
  </sheetViews>
  <sheetFormatPr defaultRowHeight="15"/>
  <cols>
    <col min="1" max="3" width="3.7109375" customWidth="1"/>
    <col min="4" max="4" width="4.5703125" customWidth="1"/>
    <col min="5" max="5" width="34.85546875" customWidth="1"/>
    <col min="6" max="6" width="4.5703125" customWidth="1"/>
    <col min="7" max="7" width="8.85546875" customWidth="1"/>
    <col min="8" max="8" width="6.140625" customWidth="1"/>
    <col min="9" max="9" width="7.42578125" style="39" customWidth="1"/>
    <col min="10" max="10" width="8.28515625" customWidth="1"/>
    <col min="11" max="13" width="6.7109375" customWidth="1"/>
    <col min="14" max="14" width="7.42578125" customWidth="1"/>
    <col min="15" max="15" width="9" customWidth="1"/>
    <col min="16" max="16" width="6.7109375" customWidth="1"/>
  </cols>
  <sheetData>
    <row r="2" spans="1:20">
      <c r="A2" s="13" t="s">
        <v>310</v>
      </c>
      <c r="B2" s="13"/>
      <c r="C2" s="13"/>
      <c r="D2" s="13"/>
      <c r="E2" s="13"/>
    </row>
    <row r="3" spans="1:20">
      <c r="A3" t="s">
        <v>404</v>
      </c>
    </row>
    <row r="4" spans="1:20">
      <c r="A4" t="s">
        <v>405</v>
      </c>
    </row>
    <row r="5" spans="1:20">
      <c r="E5" s="13" t="s">
        <v>308</v>
      </c>
      <c r="F5" s="13"/>
      <c r="G5" s="13"/>
      <c r="H5" s="13"/>
      <c r="I5" s="40"/>
      <c r="J5" s="13"/>
      <c r="K5" s="13"/>
      <c r="L5" s="13"/>
      <c r="M5" s="13"/>
      <c r="N5" s="13"/>
    </row>
    <row r="6" spans="1:20" ht="15.75" customHeight="1">
      <c r="E6" s="13" t="s">
        <v>309</v>
      </c>
      <c r="F6" s="13"/>
      <c r="G6" s="13"/>
      <c r="H6" s="13"/>
      <c r="I6" s="40"/>
      <c r="J6" s="13"/>
      <c r="K6" s="13"/>
      <c r="L6" s="13"/>
      <c r="M6" s="13"/>
      <c r="N6" s="13"/>
    </row>
    <row r="7" spans="1:20">
      <c r="A7" s="2"/>
      <c r="B7" s="2"/>
      <c r="C7" s="2"/>
      <c r="D7" s="2"/>
      <c r="E7" s="14"/>
      <c r="F7" s="14"/>
      <c r="G7" s="14">
        <v>2019</v>
      </c>
      <c r="H7" s="14"/>
      <c r="I7" s="41"/>
      <c r="J7" s="14"/>
      <c r="K7" s="14"/>
      <c r="L7" s="14"/>
      <c r="M7" s="14"/>
      <c r="N7" s="14"/>
      <c r="O7" s="2"/>
      <c r="P7" s="2"/>
    </row>
    <row r="8" spans="1:20" ht="30">
      <c r="A8" s="2"/>
      <c r="B8" s="2"/>
      <c r="C8" s="2"/>
      <c r="D8" s="2"/>
      <c r="E8" s="2"/>
      <c r="F8" s="2"/>
      <c r="G8" s="2"/>
      <c r="H8" s="2"/>
      <c r="I8" s="42"/>
      <c r="J8" s="2"/>
      <c r="K8" s="2"/>
      <c r="L8" s="2"/>
      <c r="M8" s="2"/>
      <c r="N8" s="25" t="s">
        <v>383</v>
      </c>
      <c r="O8" s="2"/>
      <c r="P8" s="2"/>
    </row>
    <row r="9" spans="1:20" ht="15.75" thickBot="1">
      <c r="A9" s="78" t="s">
        <v>0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</row>
    <row r="10" spans="1:20" ht="30" customHeight="1" thickBot="1">
      <c r="A10" s="107"/>
      <c r="B10" s="108"/>
      <c r="C10" s="109"/>
      <c r="D10" s="116" t="s">
        <v>1</v>
      </c>
      <c r="E10" s="117"/>
      <c r="F10" s="122" t="s">
        <v>2</v>
      </c>
      <c r="G10" s="122" t="s">
        <v>412</v>
      </c>
      <c r="H10" s="104" t="s">
        <v>95</v>
      </c>
      <c r="I10" s="105"/>
      <c r="J10" s="106"/>
      <c r="K10" s="125" t="s">
        <v>4</v>
      </c>
      <c r="L10" s="126"/>
      <c r="M10" s="126"/>
      <c r="N10" s="127"/>
      <c r="O10" s="3" t="s">
        <v>5</v>
      </c>
      <c r="P10" s="3" t="s">
        <v>5</v>
      </c>
    </row>
    <row r="11" spans="1:20" ht="44.25" customHeight="1" thickBot="1">
      <c r="A11" s="110"/>
      <c r="B11" s="111"/>
      <c r="C11" s="112"/>
      <c r="D11" s="118"/>
      <c r="E11" s="119"/>
      <c r="F11" s="123"/>
      <c r="G11" s="123"/>
      <c r="H11" s="104" t="s">
        <v>96</v>
      </c>
      <c r="I11" s="106"/>
      <c r="J11" s="3" t="s">
        <v>97</v>
      </c>
      <c r="K11" s="104" t="s">
        <v>98</v>
      </c>
      <c r="L11" s="105"/>
      <c r="M11" s="105"/>
      <c r="N11" s="106"/>
      <c r="O11" s="3" t="s">
        <v>99</v>
      </c>
      <c r="P11" s="3" t="s">
        <v>100</v>
      </c>
    </row>
    <row r="12" spans="1:20" ht="66" customHeight="1" thickBot="1">
      <c r="A12" s="113"/>
      <c r="B12" s="114"/>
      <c r="C12" s="115"/>
      <c r="D12" s="120"/>
      <c r="E12" s="121"/>
      <c r="F12" s="124"/>
      <c r="G12" s="124"/>
      <c r="H12" s="12" t="s">
        <v>101</v>
      </c>
      <c r="I12" s="43" t="s">
        <v>431</v>
      </c>
      <c r="J12" s="3">
        <v>2018</v>
      </c>
      <c r="K12" s="7" t="s">
        <v>102</v>
      </c>
      <c r="L12" s="7" t="s">
        <v>103</v>
      </c>
      <c r="M12" s="7" t="s">
        <v>104</v>
      </c>
      <c r="N12" s="64" t="s">
        <v>413</v>
      </c>
      <c r="O12" s="3"/>
      <c r="P12" s="3"/>
      <c r="T12" t="s">
        <v>411</v>
      </c>
    </row>
    <row r="13" spans="1:20" ht="15.75" customHeight="1" thickBot="1">
      <c r="A13" s="3">
        <v>0</v>
      </c>
      <c r="B13" s="104">
        <v>1</v>
      </c>
      <c r="C13" s="106"/>
      <c r="D13" s="104">
        <v>2</v>
      </c>
      <c r="E13" s="106"/>
      <c r="F13" s="3">
        <v>3</v>
      </c>
      <c r="G13" s="3" t="s">
        <v>105</v>
      </c>
      <c r="H13" s="3">
        <v>4</v>
      </c>
      <c r="I13" s="44" t="s">
        <v>106</v>
      </c>
      <c r="J13" s="3">
        <v>5</v>
      </c>
      <c r="K13" s="3" t="s">
        <v>107</v>
      </c>
      <c r="L13" s="3" t="s">
        <v>108</v>
      </c>
      <c r="M13" s="3" t="s">
        <v>109</v>
      </c>
      <c r="N13" s="65">
        <v>6</v>
      </c>
      <c r="O13" s="3">
        <v>7</v>
      </c>
      <c r="P13" s="3">
        <v>8</v>
      </c>
    </row>
    <row r="14" spans="1:20" ht="19.5" customHeight="1" thickBot="1">
      <c r="A14" s="4" t="s">
        <v>11</v>
      </c>
      <c r="B14" s="3"/>
      <c r="C14" s="3"/>
      <c r="D14" s="99" t="s">
        <v>110</v>
      </c>
      <c r="E14" s="100"/>
      <c r="F14" s="3">
        <v>1</v>
      </c>
      <c r="G14" s="4">
        <v>5691</v>
      </c>
      <c r="H14" s="4"/>
      <c r="I14" s="45">
        <v>6873</v>
      </c>
      <c r="J14" s="4">
        <v>6875</v>
      </c>
      <c r="K14" s="3">
        <v>1937</v>
      </c>
      <c r="L14" s="3">
        <v>1950</v>
      </c>
      <c r="M14" s="3">
        <v>1940</v>
      </c>
      <c r="N14" s="65">
        <v>7888</v>
      </c>
      <c r="O14" s="22">
        <f>N14/J14*100</f>
        <v>114.73454545454544</v>
      </c>
      <c r="P14" s="4">
        <f>J14/G14*100</f>
        <v>120.80477947636619</v>
      </c>
    </row>
    <row r="15" spans="1:20" ht="29.25" customHeight="1" thickBot="1">
      <c r="A15" s="96"/>
      <c r="B15" s="3">
        <v>1</v>
      </c>
      <c r="C15" s="3"/>
      <c r="D15" s="99" t="s">
        <v>111</v>
      </c>
      <c r="E15" s="100"/>
      <c r="F15" s="3">
        <v>2</v>
      </c>
      <c r="G15" s="4">
        <v>5691</v>
      </c>
      <c r="H15" s="4"/>
      <c r="I15" s="46">
        <v>6873</v>
      </c>
      <c r="J15" s="4">
        <v>6875</v>
      </c>
      <c r="K15" s="3">
        <v>1937</v>
      </c>
      <c r="L15" s="3">
        <v>1950</v>
      </c>
      <c r="M15" s="3">
        <v>1940</v>
      </c>
      <c r="N15" s="65">
        <v>7888</v>
      </c>
      <c r="O15" s="22">
        <f t="shared" ref="O15:O59" si="0">N15/J15*100</f>
        <v>114.73454545454544</v>
      </c>
      <c r="P15" s="4">
        <f t="shared" ref="P15:P59" si="1">J15/G15*100</f>
        <v>120.80477947636619</v>
      </c>
    </row>
    <row r="16" spans="1:20" ht="29.25" customHeight="1" thickBot="1">
      <c r="A16" s="97"/>
      <c r="B16" s="101"/>
      <c r="C16" s="3" t="s">
        <v>14</v>
      </c>
      <c r="D16" s="99" t="s">
        <v>112</v>
      </c>
      <c r="E16" s="100"/>
      <c r="F16" s="3">
        <v>3</v>
      </c>
      <c r="G16" s="4">
        <v>5691</v>
      </c>
      <c r="H16" s="4"/>
      <c r="I16" s="46">
        <v>6873</v>
      </c>
      <c r="J16" s="4">
        <v>6875</v>
      </c>
      <c r="K16" s="3">
        <v>1937</v>
      </c>
      <c r="L16" s="3">
        <v>1950</v>
      </c>
      <c r="M16" s="3">
        <v>1940</v>
      </c>
      <c r="N16" s="65">
        <v>7888</v>
      </c>
      <c r="O16" s="22">
        <f t="shared" si="0"/>
        <v>114.73454545454544</v>
      </c>
      <c r="P16" s="4">
        <f t="shared" si="1"/>
        <v>120.80477947636619</v>
      </c>
    </row>
    <row r="17" spans="1:22" ht="15" customHeight="1" thickBot="1">
      <c r="A17" s="97"/>
      <c r="B17" s="102"/>
      <c r="C17" s="101"/>
      <c r="D17" s="4" t="s">
        <v>113</v>
      </c>
      <c r="E17" s="4" t="s">
        <v>114</v>
      </c>
      <c r="F17" s="3">
        <v>4</v>
      </c>
      <c r="G17" s="4"/>
      <c r="H17" s="4"/>
      <c r="I17" s="46"/>
      <c r="J17" s="4"/>
      <c r="K17" s="3">
        <v>0</v>
      </c>
      <c r="L17" s="3">
        <v>0</v>
      </c>
      <c r="M17" s="3">
        <v>0</v>
      </c>
      <c r="N17" s="65">
        <v>0</v>
      </c>
      <c r="O17" s="22"/>
      <c r="P17" s="4"/>
    </row>
    <row r="18" spans="1:22" ht="15" customHeight="1" thickBot="1">
      <c r="A18" s="97"/>
      <c r="B18" s="102"/>
      <c r="C18" s="102"/>
      <c r="D18" s="4" t="s">
        <v>115</v>
      </c>
      <c r="E18" s="4" t="s">
        <v>116</v>
      </c>
      <c r="F18" s="3">
        <v>5</v>
      </c>
      <c r="G18" s="4">
        <v>5691</v>
      </c>
      <c r="H18" s="4"/>
      <c r="I18" s="46">
        <v>6873</v>
      </c>
      <c r="J18" s="4">
        <v>6875</v>
      </c>
      <c r="K18" s="3">
        <v>1937</v>
      </c>
      <c r="L18" s="3">
        <v>1950</v>
      </c>
      <c r="M18" s="3">
        <v>1940</v>
      </c>
      <c r="N18" s="65">
        <v>7888</v>
      </c>
      <c r="O18" s="22">
        <f t="shared" si="0"/>
        <v>114.73454545454544</v>
      </c>
      <c r="P18" s="4">
        <f t="shared" si="1"/>
        <v>120.80477947636619</v>
      </c>
    </row>
    <row r="19" spans="1:22" ht="15" customHeight="1" thickBot="1">
      <c r="A19" s="97"/>
      <c r="B19" s="102"/>
      <c r="C19" s="102"/>
      <c r="D19" s="4" t="s">
        <v>117</v>
      </c>
      <c r="E19" s="4" t="s">
        <v>118</v>
      </c>
      <c r="F19" s="3">
        <v>6</v>
      </c>
      <c r="G19" s="4"/>
      <c r="H19" s="4"/>
      <c r="I19" s="46"/>
      <c r="J19" s="4">
        <v>0</v>
      </c>
      <c r="K19" s="3"/>
      <c r="L19" s="3"/>
      <c r="M19" s="3"/>
      <c r="N19" s="66"/>
      <c r="O19" s="22"/>
      <c r="P19" s="4"/>
    </row>
    <row r="20" spans="1:22" ht="15" customHeight="1" thickBot="1">
      <c r="A20" s="97"/>
      <c r="B20" s="102"/>
      <c r="C20" s="103"/>
      <c r="D20" s="4" t="s">
        <v>119</v>
      </c>
      <c r="E20" s="4" t="s">
        <v>120</v>
      </c>
      <c r="F20" s="3">
        <v>7</v>
      </c>
      <c r="G20" s="4"/>
      <c r="H20" s="4"/>
      <c r="I20" s="46"/>
      <c r="J20" s="4">
        <v>0</v>
      </c>
      <c r="K20" s="3"/>
      <c r="L20" s="3"/>
      <c r="M20" s="3"/>
      <c r="N20" s="66"/>
      <c r="O20" s="22"/>
      <c r="P20" s="4"/>
    </row>
    <row r="21" spans="1:22" ht="15" customHeight="1" thickBot="1">
      <c r="A21" s="97"/>
      <c r="B21" s="102"/>
      <c r="C21" s="3" t="s">
        <v>16</v>
      </c>
      <c r="D21" s="99" t="s">
        <v>121</v>
      </c>
      <c r="E21" s="100"/>
      <c r="F21" s="3">
        <v>8</v>
      </c>
      <c r="G21" s="4"/>
      <c r="H21" s="4"/>
      <c r="I21" s="46"/>
      <c r="J21" s="4">
        <v>0</v>
      </c>
      <c r="K21" s="3"/>
      <c r="L21" s="3"/>
      <c r="M21" s="3"/>
      <c r="N21" s="66"/>
      <c r="O21" s="22"/>
      <c r="P21" s="4"/>
    </row>
    <row r="22" spans="1:22" ht="42.75" customHeight="1" thickBot="1">
      <c r="A22" s="97"/>
      <c r="B22" s="102"/>
      <c r="C22" s="3" t="s">
        <v>63</v>
      </c>
      <c r="D22" s="99" t="s">
        <v>122</v>
      </c>
      <c r="E22" s="100"/>
      <c r="F22" s="3">
        <v>9</v>
      </c>
      <c r="G22" s="4"/>
      <c r="H22" s="4"/>
      <c r="I22" s="46"/>
      <c r="J22" s="4">
        <v>0</v>
      </c>
      <c r="K22" s="3"/>
      <c r="L22" s="3"/>
      <c r="M22" s="3"/>
      <c r="N22" s="66"/>
      <c r="O22" s="22"/>
      <c r="P22" s="4"/>
    </row>
    <row r="23" spans="1:22" ht="29.25" customHeight="1" thickBot="1">
      <c r="A23" s="97"/>
      <c r="B23" s="102"/>
      <c r="C23" s="101"/>
      <c r="D23" s="4" t="s">
        <v>123</v>
      </c>
      <c r="E23" s="4" t="s">
        <v>15</v>
      </c>
      <c r="F23" s="3">
        <v>10</v>
      </c>
      <c r="G23" s="4"/>
      <c r="H23" s="4"/>
      <c r="I23" s="46"/>
      <c r="J23" s="4">
        <v>0</v>
      </c>
      <c r="K23" s="3"/>
      <c r="L23" s="3"/>
      <c r="M23" s="3"/>
      <c r="N23" s="66"/>
      <c r="O23" s="22"/>
      <c r="P23" s="4"/>
      <c r="V23" t="s">
        <v>411</v>
      </c>
    </row>
    <row r="24" spans="1:22" ht="27.75" customHeight="1" thickBot="1">
      <c r="A24" s="97"/>
      <c r="B24" s="102"/>
      <c r="C24" s="103"/>
      <c r="D24" s="4" t="s">
        <v>124</v>
      </c>
      <c r="E24" s="4" t="s">
        <v>17</v>
      </c>
      <c r="F24" s="3">
        <v>11</v>
      </c>
      <c r="G24" s="4"/>
      <c r="H24" s="4"/>
      <c r="I24" s="46"/>
      <c r="J24" s="4">
        <v>0</v>
      </c>
      <c r="K24" s="3"/>
      <c r="L24" s="3"/>
      <c r="M24" s="3"/>
      <c r="N24" s="66"/>
      <c r="O24" s="22"/>
      <c r="P24" s="4"/>
    </row>
    <row r="25" spans="1:22" ht="15" customHeight="1" thickBot="1">
      <c r="A25" s="97"/>
      <c r="B25" s="102"/>
      <c r="C25" s="3" t="s">
        <v>73</v>
      </c>
      <c r="D25" s="99" t="s">
        <v>125</v>
      </c>
      <c r="E25" s="100"/>
      <c r="F25" s="3">
        <v>12</v>
      </c>
      <c r="G25" s="4"/>
      <c r="H25" s="4"/>
      <c r="I25" s="46"/>
      <c r="J25" s="4">
        <v>0</v>
      </c>
      <c r="K25" s="3"/>
      <c r="L25" s="3"/>
      <c r="M25" s="3"/>
      <c r="N25" s="66"/>
      <c r="O25" s="22"/>
      <c r="P25" s="4"/>
    </row>
    <row r="26" spans="1:22" ht="29.25" customHeight="1" thickBot="1">
      <c r="A26" s="97"/>
      <c r="B26" s="102"/>
      <c r="C26" s="3" t="s">
        <v>75</v>
      </c>
      <c r="D26" s="99" t="s">
        <v>126</v>
      </c>
      <c r="E26" s="100"/>
      <c r="F26" s="3">
        <v>13</v>
      </c>
      <c r="G26" s="4"/>
      <c r="H26" s="4"/>
      <c r="I26" s="46"/>
      <c r="J26" s="4">
        <v>0</v>
      </c>
      <c r="K26" s="3"/>
      <c r="L26" s="3"/>
      <c r="M26" s="3"/>
      <c r="N26" s="66"/>
      <c r="O26" s="22"/>
      <c r="P26" s="4"/>
    </row>
    <row r="27" spans="1:22" ht="28.5" customHeight="1" thickBot="1">
      <c r="A27" s="97"/>
      <c r="B27" s="102"/>
      <c r="C27" s="3" t="s">
        <v>127</v>
      </c>
      <c r="D27" s="99" t="s">
        <v>128</v>
      </c>
      <c r="E27" s="100"/>
      <c r="F27" s="3">
        <v>14</v>
      </c>
      <c r="G27" s="4"/>
      <c r="H27" s="4"/>
      <c r="I27" s="46"/>
      <c r="J27" s="4">
        <v>0</v>
      </c>
      <c r="K27" s="3"/>
      <c r="L27" s="3"/>
      <c r="M27" s="3"/>
      <c r="N27" s="66"/>
      <c r="O27" s="22"/>
      <c r="P27" s="4"/>
    </row>
    <row r="28" spans="1:22" ht="15" customHeight="1" thickBot="1">
      <c r="A28" s="97"/>
      <c r="B28" s="102"/>
      <c r="C28" s="101"/>
      <c r="D28" s="4" t="s">
        <v>129</v>
      </c>
      <c r="E28" s="4" t="s">
        <v>130</v>
      </c>
      <c r="F28" s="3">
        <v>15</v>
      </c>
      <c r="G28" s="4"/>
      <c r="H28" s="4"/>
      <c r="I28" s="46"/>
      <c r="J28" s="4">
        <v>0</v>
      </c>
      <c r="K28" s="3"/>
      <c r="L28" s="3"/>
      <c r="M28" s="3"/>
      <c r="N28" s="66"/>
      <c r="O28" s="22"/>
      <c r="P28" s="4"/>
    </row>
    <row r="29" spans="1:22" ht="33" customHeight="1" thickBot="1">
      <c r="A29" s="97"/>
      <c r="B29" s="102"/>
      <c r="C29" s="102"/>
      <c r="D29" s="4" t="s">
        <v>131</v>
      </c>
      <c r="E29" s="4" t="s">
        <v>132</v>
      </c>
      <c r="F29" s="3">
        <v>16</v>
      </c>
      <c r="G29" s="4"/>
      <c r="H29" s="4"/>
      <c r="I29" s="46"/>
      <c r="J29" s="4">
        <v>0</v>
      </c>
      <c r="K29" s="3"/>
      <c r="L29" s="3"/>
      <c r="M29" s="3"/>
      <c r="N29" s="66"/>
      <c r="O29" s="22"/>
      <c r="P29" s="4"/>
    </row>
    <row r="30" spans="1:22" ht="15" customHeight="1" thickBot="1">
      <c r="A30" s="97"/>
      <c r="B30" s="102"/>
      <c r="C30" s="103"/>
      <c r="D30" s="4"/>
      <c r="E30" s="4" t="s">
        <v>133</v>
      </c>
      <c r="F30" s="3">
        <v>17</v>
      </c>
      <c r="G30" s="4"/>
      <c r="H30" s="4"/>
      <c r="I30" s="46"/>
      <c r="J30" s="4">
        <v>0</v>
      </c>
      <c r="K30" s="3"/>
      <c r="L30" s="3"/>
      <c r="M30" s="3"/>
      <c r="N30" s="66"/>
      <c r="O30" s="22"/>
      <c r="P30" s="4"/>
    </row>
    <row r="31" spans="1:22" ht="15" customHeight="1" thickBot="1">
      <c r="A31" s="97"/>
      <c r="B31" s="102"/>
      <c r="C31" s="101"/>
      <c r="D31" s="4"/>
      <c r="E31" s="4" t="s">
        <v>134</v>
      </c>
      <c r="F31" s="3">
        <v>18</v>
      </c>
      <c r="G31" s="4"/>
      <c r="H31" s="4"/>
      <c r="I31" s="46"/>
      <c r="J31" s="4">
        <v>0</v>
      </c>
      <c r="K31" s="3"/>
      <c r="L31" s="3"/>
      <c r="M31" s="3"/>
      <c r="N31" s="66"/>
      <c r="O31" s="22"/>
      <c r="P31" s="4"/>
    </row>
    <row r="32" spans="1:22" ht="15" customHeight="1" thickBot="1">
      <c r="A32" s="97"/>
      <c r="B32" s="102"/>
      <c r="C32" s="102"/>
      <c r="D32" s="4" t="s">
        <v>135</v>
      </c>
      <c r="E32" s="4" t="s">
        <v>136</v>
      </c>
      <c r="F32" s="3">
        <v>19</v>
      </c>
      <c r="G32" s="4"/>
      <c r="H32" s="4"/>
      <c r="I32" s="46"/>
      <c r="J32" s="4">
        <v>0</v>
      </c>
      <c r="K32" s="3"/>
      <c r="L32" s="3"/>
      <c r="M32" s="3"/>
      <c r="N32" s="66"/>
      <c r="O32" s="22"/>
      <c r="P32" s="4"/>
    </row>
    <row r="33" spans="1:16" ht="15" customHeight="1" thickBot="1">
      <c r="A33" s="97"/>
      <c r="B33" s="102"/>
      <c r="C33" s="102"/>
      <c r="D33" s="4" t="s">
        <v>137</v>
      </c>
      <c r="E33" s="4" t="s">
        <v>138</v>
      </c>
      <c r="F33" s="3">
        <v>20</v>
      </c>
      <c r="G33" s="4"/>
      <c r="H33" s="4"/>
      <c r="I33" s="46"/>
      <c r="J33" s="4">
        <v>0</v>
      </c>
      <c r="K33" s="3"/>
      <c r="L33" s="3"/>
      <c r="M33" s="3"/>
      <c r="N33" s="66"/>
      <c r="O33" s="22"/>
      <c r="P33" s="4"/>
    </row>
    <row r="34" spans="1:16" ht="15" customHeight="1" thickBot="1">
      <c r="A34" s="97"/>
      <c r="B34" s="103"/>
      <c r="C34" s="103"/>
      <c r="D34" s="4" t="s">
        <v>139</v>
      </c>
      <c r="E34" s="4" t="s">
        <v>120</v>
      </c>
      <c r="F34" s="3">
        <v>21</v>
      </c>
      <c r="G34" s="4"/>
      <c r="H34" s="4"/>
      <c r="I34" s="46"/>
      <c r="J34" s="4">
        <v>0</v>
      </c>
      <c r="K34" s="3"/>
      <c r="L34" s="3"/>
      <c r="M34" s="3"/>
      <c r="N34" s="66"/>
      <c r="O34" s="22"/>
      <c r="P34" s="4"/>
    </row>
    <row r="35" spans="1:16" ht="30" customHeight="1" thickBot="1">
      <c r="A35" s="97"/>
      <c r="B35" s="3">
        <v>2</v>
      </c>
      <c r="C35" s="3"/>
      <c r="D35" s="99" t="s">
        <v>140</v>
      </c>
      <c r="E35" s="100"/>
      <c r="F35" s="3">
        <v>22</v>
      </c>
      <c r="G35" s="4"/>
      <c r="H35" s="4"/>
      <c r="I35" s="46"/>
      <c r="J35" s="4">
        <v>0</v>
      </c>
      <c r="K35" s="3"/>
      <c r="L35" s="3"/>
      <c r="M35" s="3"/>
      <c r="N35" s="66"/>
      <c r="O35" s="22"/>
      <c r="P35" s="4"/>
    </row>
    <row r="36" spans="1:16" ht="15" customHeight="1" thickBot="1">
      <c r="A36" s="97"/>
      <c r="B36" s="101"/>
      <c r="C36" s="3" t="s">
        <v>14</v>
      </c>
      <c r="D36" s="99" t="s">
        <v>141</v>
      </c>
      <c r="E36" s="100"/>
      <c r="F36" s="3">
        <v>23</v>
      </c>
      <c r="G36" s="4"/>
      <c r="H36" s="4"/>
      <c r="I36" s="46"/>
      <c r="J36" s="4">
        <v>0</v>
      </c>
      <c r="K36" s="3"/>
      <c r="L36" s="3"/>
      <c r="M36" s="3"/>
      <c r="N36" s="66"/>
      <c r="O36" s="22"/>
      <c r="P36" s="4"/>
    </row>
    <row r="37" spans="1:16" ht="15" customHeight="1" thickBot="1">
      <c r="A37" s="97"/>
      <c r="B37" s="102"/>
      <c r="C37" s="3" t="s">
        <v>16</v>
      </c>
      <c r="D37" s="99" t="s">
        <v>142</v>
      </c>
      <c r="E37" s="100"/>
      <c r="F37" s="3">
        <v>24</v>
      </c>
      <c r="G37" s="4"/>
      <c r="H37" s="4"/>
      <c r="I37" s="46"/>
      <c r="J37" s="4">
        <v>0</v>
      </c>
      <c r="K37" s="3"/>
      <c r="L37" s="3"/>
      <c r="M37" s="3"/>
      <c r="N37" s="66"/>
      <c r="O37" s="22"/>
      <c r="P37" s="4"/>
    </row>
    <row r="38" spans="1:16" ht="15" customHeight="1" thickBot="1">
      <c r="A38" s="97"/>
      <c r="B38" s="102"/>
      <c r="C38" s="3" t="s">
        <v>63</v>
      </c>
      <c r="D38" s="99" t="s">
        <v>143</v>
      </c>
      <c r="E38" s="100"/>
      <c r="F38" s="3">
        <v>25</v>
      </c>
      <c r="G38" s="4"/>
      <c r="H38" s="4"/>
      <c r="I38" s="46"/>
      <c r="J38" s="4">
        <v>0</v>
      </c>
      <c r="K38" s="3"/>
      <c r="L38" s="3"/>
      <c r="M38" s="3"/>
      <c r="N38" s="66"/>
      <c r="O38" s="22"/>
      <c r="P38" s="4"/>
    </row>
    <row r="39" spans="1:16" ht="15" customHeight="1" thickBot="1">
      <c r="A39" s="97"/>
      <c r="B39" s="102"/>
      <c r="C39" s="3" t="s">
        <v>73</v>
      </c>
      <c r="D39" s="99" t="s">
        <v>144</v>
      </c>
      <c r="E39" s="100"/>
      <c r="F39" s="3">
        <v>26</v>
      </c>
      <c r="G39" s="4"/>
      <c r="H39" s="4"/>
      <c r="I39" s="46"/>
      <c r="J39" s="4">
        <v>0</v>
      </c>
      <c r="K39" s="3"/>
      <c r="L39" s="3"/>
      <c r="M39" s="3"/>
      <c r="N39" s="66"/>
      <c r="O39" s="22"/>
      <c r="P39" s="4"/>
    </row>
    <row r="40" spans="1:16" ht="15" customHeight="1" thickBot="1">
      <c r="A40" s="97"/>
      <c r="B40" s="103"/>
      <c r="C40" s="3" t="s">
        <v>75</v>
      </c>
      <c r="D40" s="99" t="s">
        <v>145</v>
      </c>
      <c r="E40" s="100"/>
      <c r="F40" s="3">
        <v>27</v>
      </c>
      <c r="G40" s="4"/>
      <c r="H40" s="4"/>
      <c r="I40" s="46"/>
      <c r="J40" s="4">
        <v>0</v>
      </c>
      <c r="K40" s="3"/>
      <c r="L40" s="3"/>
      <c r="M40" s="3"/>
      <c r="N40" s="66"/>
      <c r="O40" s="22"/>
      <c r="P40" s="4"/>
    </row>
    <row r="41" spans="1:16" ht="15" customHeight="1" thickBot="1">
      <c r="A41" s="98"/>
      <c r="B41" s="3">
        <v>3</v>
      </c>
      <c r="C41" s="3"/>
      <c r="D41" s="99" t="s">
        <v>19</v>
      </c>
      <c r="E41" s="100"/>
      <c r="F41" s="3">
        <v>28</v>
      </c>
      <c r="G41" s="4"/>
      <c r="H41" s="4"/>
      <c r="I41" s="46"/>
      <c r="J41" s="4">
        <v>0</v>
      </c>
      <c r="K41" s="3"/>
      <c r="L41" s="3"/>
      <c r="M41" s="3"/>
      <c r="N41" s="66"/>
      <c r="O41" s="22"/>
      <c r="P41" s="4"/>
    </row>
    <row r="42" spans="1:16" ht="20.25" customHeight="1" thickBot="1">
      <c r="A42" s="4" t="s">
        <v>20</v>
      </c>
      <c r="B42" s="104" t="s">
        <v>146</v>
      </c>
      <c r="C42" s="105"/>
      <c r="D42" s="105"/>
      <c r="E42" s="106"/>
      <c r="F42" s="3">
        <v>29</v>
      </c>
      <c r="G42" s="4">
        <v>5660</v>
      </c>
      <c r="H42" s="4"/>
      <c r="I42" s="45">
        <v>6812</v>
      </c>
      <c r="J42" s="4">
        <f>J43+J144+J152</f>
        <v>6568</v>
      </c>
      <c r="K42" s="3">
        <f>K43+K144+K152</f>
        <v>1933</v>
      </c>
      <c r="L42" s="3">
        <f t="shared" ref="L42:M42" si="2">L43+L144+L152</f>
        <v>2027</v>
      </c>
      <c r="M42" s="3">
        <f t="shared" si="2"/>
        <v>1930</v>
      </c>
      <c r="N42" s="65">
        <f>N43+N144+N152</f>
        <v>7816</v>
      </c>
      <c r="O42" s="22">
        <f t="shared" si="0"/>
        <v>119.00121802679659</v>
      </c>
      <c r="P42" s="4">
        <f t="shared" si="1"/>
        <v>116.04240282685512</v>
      </c>
    </row>
    <row r="43" spans="1:16" ht="30" customHeight="1" thickBot="1">
      <c r="A43" s="96"/>
      <c r="B43" s="3">
        <v>1</v>
      </c>
      <c r="C43" s="104" t="s">
        <v>147</v>
      </c>
      <c r="D43" s="105"/>
      <c r="E43" s="106"/>
      <c r="F43" s="3">
        <v>30</v>
      </c>
      <c r="G43" s="4">
        <f>G44+G92+G99+G127</f>
        <v>5660</v>
      </c>
      <c r="H43" s="4"/>
      <c r="I43" s="46">
        <v>6812</v>
      </c>
      <c r="J43" s="4">
        <f>J44+J92+J99+J127</f>
        <v>6568</v>
      </c>
      <c r="K43" s="3">
        <f>K44+K92+K99+K127</f>
        <v>1933</v>
      </c>
      <c r="L43" s="3">
        <f t="shared" ref="L43:M43" si="3">L44+L92+L99+L127</f>
        <v>2027</v>
      </c>
      <c r="M43" s="3">
        <f t="shared" si="3"/>
        <v>1930</v>
      </c>
      <c r="N43" s="65">
        <f>N44+N92+N99+N127</f>
        <v>7816</v>
      </c>
      <c r="O43" s="22">
        <f t="shared" si="0"/>
        <v>119.00121802679659</v>
      </c>
      <c r="P43" s="4">
        <f t="shared" si="1"/>
        <v>116.04240282685512</v>
      </c>
    </row>
    <row r="44" spans="1:16" ht="30" customHeight="1" thickBot="1">
      <c r="A44" s="97"/>
      <c r="B44" s="101"/>
      <c r="C44" s="104" t="s">
        <v>148</v>
      </c>
      <c r="D44" s="105"/>
      <c r="E44" s="106"/>
      <c r="F44" s="3">
        <v>31</v>
      </c>
      <c r="G44" s="4">
        <f>G45+G53+G59</f>
        <v>123</v>
      </c>
      <c r="H44" s="4"/>
      <c r="I44" s="46">
        <v>217</v>
      </c>
      <c r="J44" s="4">
        <f>J45+J53+J59</f>
        <v>191</v>
      </c>
      <c r="K44" s="3">
        <f>K45+K53+K59</f>
        <v>68</v>
      </c>
      <c r="L44" s="3">
        <f t="shared" ref="L44:M44" si="4">L45+L53+L59</f>
        <v>74</v>
      </c>
      <c r="M44" s="3">
        <f t="shared" si="4"/>
        <v>73</v>
      </c>
      <c r="N44" s="65">
        <f>N45+N53+N59</f>
        <v>280</v>
      </c>
      <c r="O44" s="22">
        <f t="shared" si="0"/>
        <v>146.59685863874344</v>
      </c>
      <c r="P44" s="22">
        <f t="shared" si="1"/>
        <v>155.28455284552845</v>
      </c>
    </row>
    <row r="45" spans="1:16" ht="31.5" customHeight="1" thickBot="1">
      <c r="A45" s="97"/>
      <c r="B45" s="102"/>
      <c r="C45" s="3" t="s">
        <v>149</v>
      </c>
      <c r="D45" s="99" t="s">
        <v>150</v>
      </c>
      <c r="E45" s="100"/>
      <c r="F45" s="3">
        <v>32</v>
      </c>
      <c r="G45" s="4">
        <v>59</v>
      </c>
      <c r="H45" s="4"/>
      <c r="I45" s="46">
        <v>141</v>
      </c>
      <c r="J45" s="4">
        <f>J46+J47+J50+J51+J52</f>
        <v>126</v>
      </c>
      <c r="K45" s="3">
        <f>K46+K47+K50+K51+K52</f>
        <v>44</v>
      </c>
      <c r="L45" s="3">
        <f t="shared" ref="L45:M45" si="5">L46+L47+L50+L51+L52</f>
        <v>44</v>
      </c>
      <c r="M45" s="3">
        <f t="shared" si="5"/>
        <v>44</v>
      </c>
      <c r="N45" s="65">
        <f>N46+N47+N50+N51+N52</f>
        <v>176</v>
      </c>
      <c r="O45" s="22">
        <f t="shared" si="0"/>
        <v>139.68253968253967</v>
      </c>
      <c r="P45" s="22">
        <f t="shared" si="1"/>
        <v>213.55932203389833</v>
      </c>
    </row>
    <row r="46" spans="1:16" ht="18.75" customHeight="1" thickBot="1">
      <c r="A46" s="97"/>
      <c r="B46" s="102"/>
      <c r="C46" s="3" t="s">
        <v>14</v>
      </c>
      <c r="D46" s="99" t="s">
        <v>151</v>
      </c>
      <c r="E46" s="100"/>
      <c r="F46" s="3">
        <v>33</v>
      </c>
      <c r="G46" s="4"/>
      <c r="H46" s="4"/>
      <c r="I46" s="46"/>
      <c r="J46" s="4">
        <v>0</v>
      </c>
      <c r="K46" s="3"/>
      <c r="L46" s="3"/>
      <c r="M46" s="3"/>
      <c r="N46" s="66"/>
      <c r="O46" s="22"/>
      <c r="P46" s="4"/>
    </row>
    <row r="47" spans="1:16" ht="32.25" customHeight="1" thickBot="1">
      <c r="A47" s="97"/>
      <c r="B47" s="102"/>
      <c r="C47" s="3" t="s">
        <v>16</v>
      </c>
      <c r="D47" s="99" t="s">
        <v>152</v>
      </c>
      <c r="E47" s="100"/>
      <c r="F47" s="3">
        <v>34</v>
      </c>
      <c r="G47" s="4">
        <v>34</v>
      </c>
      <c r="H47" s="4"/>
      <c r="I47" s="46">
        <v>38</v>
      </c>
      <c r="J47" s="4">
        <v>36</v>
      </c>
      <c r="K47" s="3">
        <v>13</v>
      </c>
      <c r="L47" s="3">
        <v>13</v>
      </c>
      <c r="M47" s="3">
        <v>13</v>
      </c>
      <c r="N47" s="65">
        <v>52</v>
      </c>
      <c r="O47" s="22">
        <f t="shared" si="0"/>
        <v>144.44444444444443</v>
      </c>
      <c r="P47" s="4">
        <f t="shared" si="1"/>
        <v>105.88235294117648</v>
      </c>
    </row>
    <row r="48" spans="1:16" ht="15" customHeight="1" thickBot="1">
      <c r="A48" s="97"/>
      <c r="B48" s="102"/>
      <c r="C48" s="3"/>
      <c r="D48" s="4" t="s">
        <v>153</v>
      </c>
      <c r="E48" s="4" t="s">
        <v>154</v>
      </c>
      <c r="F48" s="3">
        <v>35</v>
      </c>
      <c r="G48" s="4"/>
      <c r="H48" s="4"/>
      <c r="I48" s="46">
        <v>2</v>
      </c>
      <c r="J48" s="4">
        <v>1</v>
      </c>
      <c r="K48" s="3">
        <v>1</v>
      </c>
      <c r="L48" s="3">
        <v>1</v>
      </c>
      <c r="M48" s="3">
        <v>0</v>
      </c>
      <c r="N48" s="65">
        <v>2</v>
      </c>
      <c r="O48" s="22"/>
      <c r="P48" s="4"/>
    </row>
    <row r="49" spans="1:16" ht="15" customHeight="1" thickBot="1">
      <c r="A49" s="97"/>
      <c r="B49" s="102"/>
      <c r="C49" s="3"/>
      <c r="D49" s="4" t="s">
        <v>155</v>
      </c>
      <c r="E49" s="4" t="s">
        <v>156</v>
      </c>
      <c r="F49" s="3">
        <v>36</v>
      </c>
      <c r="G49" s="4">
        <v>22</v>
      </c>
      <c r="H49" s="4"/>
      <c r="I49" s="46">
        <v>27</v>
      </c>
      <c r="J49" s="4">
        <v>27</v>
      </c>
      <c r="K49" s="3">
        <v>10</v>
      </c>
      <c r="L49" s="3">
        <v>10</v>
      </c>
      <c r="M49" s="3">
        <v>10</v>
      </c>
      <c r="N49" s="65">
        <v>40</v>
      </c>
      <c r="O49" s="22">
        <f t="shared" si="0"/>
        <v>148.14814814814815</v>
      </c>
      <c r="P49" s="4">
        <f t="shared" si="1"/>
        <v>122.72727272727273</v>
      </c>
    </row>
    <row r="50" spans="1:16" ht="29.25" customHeight="1" thickBot="1">
      <c r="A50" s="97"/>
      <c r="B50" s="102"/>
      <c r="C50" s="3" t="s">
        <v>63</v>
      </c>
      <c r="D50" s="99" t="s">
        <v>157</v>
      </c>
      <c r="E50" s="100"/>
      <c r="F50" s="3">
        <v>37</v>
      </c>
      <c r="G50" s="4">
        <v>25</v>
      </c>
      <c r="H50" s="4"/>
      <c r="I50" s="46">
        <v>100</v>
      </c>
      <c r="J50" s="4">
        <v>89</v>
      </c>
      <c r="K50" s="3">
        <v>30</v>
      </c>
      <c r="L50" s="3">
        <v>30</v>
      </c>
      <c r="M50" s="3">
        <v>30</v>
      </c>
      <c r="N50" s="65">
        <v>120</v>
      </c>
      <c r="O50" s="22">
        <f t="shared" si="0"/>
        <v>134.83146067415731</v>
      </c>
      <c r="P50" s="22">
        <f t="shared" si="1"/>
        <v>356</v>
      </c>
    </row>
    <row r="51" spans="1:16" ht="15" customHeight="1" thickBot="1">
      <c r="A51" s="97"/>
      <c r="B51" s="102"/>
      <c r="C51" s="3" t="s">
        <v>73</v>
      </c>
      <c r="D51" s="99" t="s">
        <v>158</v>
      </c>
      <c r="E51" s="100"/>
      <c r="F51" s="3">
        <v>38</v>
      </c>
      <c r="G51" s="4">
        <v>0</v>
      </c>
      <c r="H51" s="4"/>
      <c r="I51" s="46">
        <v>3</v>
      </c>
      <c r="J51" s="4">
        <v>1</v>
      </c>
      <c r="K51" s="3">
        <v>1</v>
      </c>
      <c r="L51" s="3">
        <v>1</v>
      </c>
      <c r="M51" s="3">
        <v>1</v>
      </c>
      <c r="N51" s="65">
        <v>4</v>
      </c>
      <c r="O51" s="22"/>
      <c r="P51" s="4"/>
    </row>
    <row r="52" spans="1:16" ht="15" customHeight="1" thickBot="1">
      <c r="A52" s="97"/>
      <c r="B52" s="102"/>
      <c r="C52" s="3" t="s">
        <v>75</v>
      </c>
      <c r="D52" s="99" t="s">
        <v>159</v>
      </c>
      <c r="E52" s="100"/>
      <c r="F52" s="3">
        <v>39</v>
      </c>
      <c r="G52" s="4"/>
      <c r="H52" s="4"/>
      <c r="I52" s="46"/>
      <c r="J52" s="4">
        <v>0</v>
      </c>
      <c r="K52" s="3"/>
      <c r="L52" s="3"/>
      <c r="M52" s="3"/>
      <c r="N52" s="66"/>
      <c r="O52" s="22"/>
      <c r="P52" s="4"/>
    </row>
    <row r="53" spans="1:16" ht="30.75" customHeight="1" thickBot="1">
      <c r="A53" s="97"/>
      <c r="B53" s="102"/>
      <c r="C53" s="3" t="s">
        <v>160</v>
      </c>
      <c r="D53" s="99" t="s">
        <v>161</v>
      </c>
      <c r="E53" s="100"/>
      <c r="F53" s="3">
        <v>40</v>
      </c>
      <c r="G53" s="4">
        <v>2</v>
      </c>
      <c r="H53" s="4"/>
      <c r="I53" s="46">
        <v>2</v>
      </c>
      <c r="J53" s="4">
        <v>1</v>
      </c>
      <c r="K53" s="3">
        <v>0</v>
      </c>
      <c r="L53" s="3">
        <v>1</v>
      </c>
      <c r="M53" s="3">
        <v>1</v>
      </c>
      <c r="N53" s="65">
        <f>N54+N55+N58</f>
        <v>2</v>
      </c>
      <c r="O53" s="22">
        <f t="shared" si="0"/>
        <v>200</v>
      </c>
      <c r="P53" s="4">
        <f t="shared" si="1"/>
        <v>50</v>
      </c>
    </row>
    <row r="54" spans="1:16" ht="15" customHeight="1" thickBot="1">
      <c r="A54" s="97"/>
      <c r="B54" s="102"/>
      <c r="C54" s="3" t="s">
        <v>14</v>
      </c>
      <c r="D54" s="99" t="s">
        <v>162</v>
      </c>
      <c r="E54" s="100"/>
      <c r="F54" s="3">
        <v>41</v>
      </c>
      <c r="G54" s="4"/>
      <c r="H54" s="4"/>
      <c r="I54" s="46"/>
      <c r="J54" s="4">
        <v>0</v>
      </c>
      <c r="K54" s="3"/>
      <c r="L54" s="3"/>
      <c r="M54" s="3"/>
      <c r="N54" s="66"/>
      <c r="O54" s="22"/>
      <c r="P54" s="4"/>
    </row>
    <row r="55" spans="1:16" ht="29.25" customHeight="1" thickBot="1">
      <c r="A55" s="97"/>
      <c r="B55" s="102"/>
      <c r="C55" s="3" t="s">
        <v>16</v>
      </c>
      <c r="D55" s="99" t="s">
        <v>163</v>
      </c>
      <c r="E55" s="100"/>
      <c r="F55" s="3">
        <v>42</v>
      </c>
      <c r="G55" s="4"/>
      <c r="H55" s="4"/>
      <c r="I55" s="46"/>
      <c r="J55" s="4">
        <v>0</v>
      </c>
      <c r="K55" s="3"/>
      <c r="L55" s="3"/>
      <c r="M55" s="3"/>
      <c r="N55" s="66"/>
      <c r="O55" s="22"/>
      <c r="P55" s="4"/>
    </row>
    <row r="56" spans="1:16" ht="33.75" customHeight="1" thickBot="1">
      <c r="A56" s="97"/>
      <c r="B56" s="102"/>
      <c r="C56" s="3"/>
      <c r="D56" s="4" t="s">
        <v>153</v>
      </c>
      <c r="E56" s="4" t="s">
        <v>164</v>
      </c>
      <c r="F56" s="3">
        <v>43</v>
      </c>
      <c r="G56" s="4"/>
      <c r="H56" s="4"/>
      <c r="I56" s="46"/>
      <c r="J56" s="4">
        <v>0</v>
      </c>
      <c r="K56" s="3"/>
      <c r="L56" s="3"/>
      <c r="M56" s="3"/>
      <c r="N56" s="66"/>
      <c r="O56" s="22"/>
      <c r="P56" s="4"/>
    </row>
    <row r="57" spans="1:16" ht="15" customHeight="1" thickBot="1">
      <c r="A57" s="97"/>
      <c r="B57" s="102"/>
      <c r="C57" s="3"/>
      <c r="D57" s="4" t="s">
        <v>155</v>
      </c>
      <c r="E57" s="4" t="s">
        <v>165</v>
      </c>
      <c r="F57" s="3">
        <v>44</v>
      </c>
      <c r="G57" s="4"/>
      <c r="H57" s="4"/>
      <c r="I57" s="46"/>
      <c r="J57" s="4">
        <v>0</v>
      </c>
      <c r="K57" s="3"/>
      <c r="L57" s="3"/>
      <c r="M57" s="3"/>
      <c r="N57" s="66"/>
      <c r="O57" s="22"/>
      <c r="P57" s="4"/>
    </row>
    <row r="58" spans="1:16" ht="15" customHeight="1" thickBot="1">
      <c r="A58" s="97"/>
      <c r="B58" s="102"/>
      <c r="C58" s="3" t="s">
        <v>63</v>
      </c>
      <c r="D58" s="99" t="s">
        <v>166</v>
      </c>
      <c r="E58" s="100"/>
      <c r="F58" s="3">
        <v>45</v>
      </c>
      <c r="G58" s="4">
        <v>2</v>
      </c>
      <c r="H58" s="4"/>
      <c r="I58" s="46">
        <v>2</v>
      </c>
      <c r="J58" s="4">
        <v>1</v>
      </c>
      <c r="K58" s="3">
        <v>0</v>
      </c>
      <c r="L58" s="3">
        <v>1</v>
      </c>
      <c r="M58" s="3">
        <v>1</v>
      </c>
      <c r="N58" s="65">
        <v>2</v>
      </c>
      <c r="O58" s="22">
        <f t="shared" si="0"/>
        <v>200</v>
      </c>
      <c r="P58" s="4">
        <f t="shared" si="1"/>
        <v>50</v>
      </c>
    </row>
    <row r="59" spans="1:16" ht="47.25" customHeight="1" thickBot="1">
      <c r="A59" s="97"/>
      <c r="B59" s="102"/>
      <c r="C59" s="3" t="s">
        <v>167</v>
      </c>
      <c r="D59" s="99" t="s">
        <v>168</v>
      </c>
      <c r="E59" s="100"/>
      <c r="F59" s="3">
        <v>46</v>
      </c>
      <c r="G59" s="4">
        <v>62</v>
      </c>
      <c r="H59" s="4"/>
      <c r="I59" s="46">
        <v>74</v>
      </c>
      <c r="J59" s="4">
        <v>64</v>
      </c>
      <c r="K59" s="3">
        <f>K60+K61+K63+K70+K75+K76+K80+K81+K82+K91</f>
        <v>24</v>
      </c>
      <c r="L59" s="3">
        <f t="shared" ref="L59:M59" si="6">L60+L61+L63+L70+L75+L76+L80+L81+L82+L91</f>
        <v>29</v>
      </c>
      <c r="M59" s="3">
        <f t="shared" si="6"/>
        <v>28</v>
      </c>
      <c r="N59" s="65">
        <f>N60+N61+N63+N70+N75+N76+N80+N81+N82+N91</f>
        <v>102</v>
      </c>
      <c r="O59" s="22">
        <f t="shared" si="0"/>
        <v>159.375</v>
      </c>
      <c r="P59" s="4">
        <f t="shared" si="1"/>
        <v>103.2258064516129</v>
      </c>
    </row>
    <row r="60" spans="1:16" ht="15" customHeight="1" thickBot="1">
      <c r="A60" s="97"/>
      <c r="B60" s="102"/>
      <c r="C60" s="3" t="s">
        <v>14</v>
      </c>
      <c r="D60" s="99" t="s">
        <v>169</v>
      </c>
      <c r="E60" s="100"/>
      <c r="F60" s="3">
        <v>47</v>
      </c>
      <c r="G60" s="4"/>
      <c r="H60" s="4"/>
      <c r="I60" s="46">
        <v>2</v>
      </c>
      <c r="J60" s="4">
        <v>0</v>
      </c>
      <c r="K60" s="3">
        <v>0</v>
      </c>
      <c r="L60" s="3">
        <v>1</v>
      </c>
      <c r="M60" s="3">
        <v>1</v>
      </c>
      <c r="N60" s="65">
        <v>2</v>
      </c>
      <c r="O60" s="22"/>
      <c r="P60" s="4"/>
    </row>
    <row r="61" spans="1:16" ht="27" customHeight="1" thickBot="1">
      <c r="A61" s="97"/>
      <c r="B61" s="102"/>
      <c r="C61" s="3" t="s">
        <v>16</v>
      </c>
      <c r="D61" s="99" t="s">
        <v>170</v>
      </c>
      <c r="E61" s="100"/>
      <c r="F61" s="3">
        <v>48</v>
      </c>
      <c r="G61" s="4"/>
      <c r="H61" s="4"/>
      <c r="I61" s="46"/>
      <c r="J61" s="4">
        <v>0</v>
      </c>
      <c r="K61" s="3"/>
      <c r="L61" s="3"/>
      <c r="M61" s="3"/>
      <c r="N61" s="66"/>
      <c r="O61" s="22"/>
      <c r="P61" s="4"/>
    </row>
    <row r="62" spans="1:16" ht="19.5" customHeight="1" thickBot="1">
      <c r="A62" s="97"/>
      <c r="B62" s="102"/>
      <c r="C62" s="3"/>
      <c r="D62" s="4" t="s">
        <v>153</v>
      </c>
      <c r="E62" s="4" t="s">
        <v>171</v>
      </c>
      <c r="F62" s="3">
        <v>49</v>
      </c>
      <c r="G62" s="4"/>
      <c r="H62" s="4"/>
      <c r="I62" s="46"/>
      <c r="J62" s="4">
        <v>0</v>
      </c>
      <c r="K62" s="3"/>
      <c r="L62" s="3"/>
      <c r="M62" s="3"/>
      <c r="N62" s="66"/>
      <c r="O62" s="22"/>
      <c r="P62" s="4"/>
    </row>
    <row r="63" spans="1:16" ht="28.5" customHeight="1" thickBot="1">
      <c r="A63" s="97"/>
      <c r="B63" s="102"/>
      <c r="C63" s="3" t="s">
        <v>63</v>
      </c>
      <c r="D63" s="99" t="s">
        <v>172</v>
      </c>
      <c r="E63" s="100"/>
      <c r="F63" s="3">
        <v>50</v>
      </c>
      <c r="G63" s="4"/>
      <c r="H63" s="4"/>
      <c r="I63" s="46"/>
      <c r="J63" s="4">
        <v>0</v>
      </c>
      <c r="K63" s="3">
        <v>0</v>
      </c>
      <c r="L63" s="3">
        <v>2</v>
      </c>
      <c r="M63" s="3">
        <v>2</v>
      </c>
      <c r="N63" s="66">
        <v>6</v>
      </c>
      <c r="O63" s="22"/>
      <c r="P63" s="4"/>
    </row>
    <row r="64" spans="1:16" ht="15" customHeight="1" thickBot="1">
      <c r="A64" s="97"/>
      <c r="B64" s="102"/>
      <c r="C64" s="101"/>
      <c r="D64" s="4" t="s">
        <v>173</v>
      </c>
      <c r="E64" s="4" t="s">
        <v>174</v>
      </c>
      <c r="F64" s="3">
        <v>51</v>
      </c>
      <c r="G64" s="4"/>
      <c r="H64" s="4"/>
      <c r="I64" s="46"/>
      <c r="J64" s="4">
        <v>0</v>
      </c>
      <c r="K64" s="3"/>
      <c r="L64" s="3"/>
      <c r="M64" s="3"/>
      <c r="N64" s="66"/>
      <c r="O64" s="22"/>
      <c r="P64" s="4"/>
    </row>
    <row r="65" spans="1:16" ht="31.5" customHeight="1" thickBot="1">
      <c r="A65" s="97"/>
      <c r="B65" s="102"/>
      <c r="C65" s="102"/>
      <c r="D65" s="4"/>
      <c r="E65" s="4" t="s">
        <v>175</v>
      </c>
      <c r="F65" s="3" t="s">
        <v>176</v>
      </c>
      <c r="G65" s="4"/>
      <c r="H65" s="4"/>
      <c r="I65" s="46"/>
      <c r="J65" s="4">
        <v>0</v>
      </c>
      <c r="K65" s="3"/>
      <c r="L65" s="3"/>
      <c r="M65" s="3"/>
      <c r="N65" s="66"/>
      <c r="O65" s="22"/>
      <c r="P65" s="4"/>
    </row>
    <row r="66" spans="1:16" ht="29.25" customHeight="1" thickBot="1">
      <c r="A66" s="97"/>
      <c r="B66" s="102"/>
      <c r="C66" s="102"/>
      <c r="D66" s="4" t="s">
        <v>177</v>
      </c>
      <c r="E66" s="4" t="s">
        <v>178</v>
      </c>
      <c r="F66" s="3">
        <v>53</v>
      </c>
      <c r="G66" s="4"/>
      <c r="H66" s="4"/>
      <c r="I66" s="46"/>
      <c r="J66" s="4">
        <v>0</v>
      </c>
      <c r="K66" s="3">
        <v>0</v>
      </c>
      <c r="L66" s="3">
        <v>2</v>
      </c>
      <c r="M66" s="3">
        <v>2</v>
      </c>
      <c r="N66" s="66">
        <v>6</v>
      </c>
      <c r="O66" s="22"/>
      <c r="P66" s="4"/>
    </row>
    <row r="67" spans="1:16" ht="43.5" customHeight="1" thickBot="1">
      <c r="A67" s="97"/>
      <c r="B67" s="102"/>
      <c r="C67" s="102"/>
      <c r="D67" s="96"/>
      <c r="E67" s="4" t="s">
        <v>179</v>
      </c>
      <c r="F67" s="3" t="s">
        <v>180</v>
      </c>
      <c r="G67" s="4"/>
      <c r="H67" s="4"/>
      <c r="I67" s="46"/>
      <c r="J67" s="4">
        <v>0</v>
      </c>
      <c r="K67" s="3"/>
      <c r="L67" s="3"/>
      <c r="M67" s="3"/>
      <c r="N67" s="66"/>
      <c r="O67" s="22"/>
      <c r="P67" s="4"/>
    </row>
    <row r="68" spans="1:16" ht="57" customHeight="1" thickBot="1">
      <c r="A68" s="97"/>
      <c r="B68" s="102"/>
      <c r="C68" s="102"/>
      <c r="D68" s="97"/>
      <c r="E68" s="4" t="s">
        <v>181</v>
      </c>
      <c r="F68" s="3" t="s">
        <v>182</v>
      </c>
      <c r="G68" s="4"/>
      <c r="H68" s="4"/>
      <c r="I68" s="46"/>
      <c r="J68" s="4">
        <v>0</v>
      </c>
      <c r="K68" s="3"/>
      <c r="L68" s="3"/>
      <c r="M68" s="3"/>
      <c r="N68" s="66"/>
      <c r="O68" s="22"/>
      <c r="P68" s="4"/>
    </row>
    <row r="69" spans="1:16" ht="18" customHeight="1" thickBot="1">
      <c r="A69" s="97"/>
      <c r="B69" s="102"/>
      <c r="C69" s="103"/>
      <c r="D69" s="98"/>
      <c r="E69" s="4" t="s">
        <v>183</v>
      </c>
      <c r="F69" s="3">
        <v>56</v>
      </c>
      <c r="G69" s="4"/>
      <c r="H69" s="4"/>
      <c r="I69" s="46"/>
      <c r="J69" s="4">
        <v>0</v>
      </c>
      <c r="K69" s="3"/>
      <c r="L69" s="3"/>
      <c r="M69" s="3"/>
      <c r="N69" s="66"/>
      <c r="O69" s="22"/>
      <c r="P69" s="4"/>
    </row>
    <row r="70" spans="1:16" ht="36" customHeight="1" thickBot="1">
      <c r="A70" s="97"/>
      <c r="B70" s="102"/>
      <c r="C70" s="3" t="s">
        <v>73</v>
      </c>
      <c r="D70" s="99" t="s">
        <v>184</v>
      </c>
      <c r="E70" s="100"/>
      <c r="F70" s="3">
        <v>57</v>
      </c>
      <c r="G70" s="4"/>
      <c r="H70" s="4"/>
      <c r="I70" s="46"/>
      <c r="J70" s="4">
        <v>0</v>
      </c>
      <c r="K70" s="3"/>
      <c r="L70" s="3"/>
      <c r="M70" s="3"/>
      <c r="N70" s="66"/>
      <c r="O70" s="22"/>
      <c r="P70" s="4"/>
    </row>
    <row r="71" spans="1:16" ht="28.5" customHeight="1" thickBot="1">
      <c r="A71" s="97"/>
      <c r="B71" s="102"/>
      <c r="C71" s="101"/>
      <c r="D71" s="4" t="s">
        <v>185</v>
      </c>
      <c r="E71" s="4" t="s">
        <v>186</v>
      </c>
      <c r="F71" s="3">
        <v>58</v>
      </c>
      <c r="G71" s="4"/>
      <c r="H71" s="4"/>
      <c r="I71" s="46"/>
      <c r="J71" s="4">
        <v>0</v>
      </c>
      <c r="K71" s="3"/>
      <c r="L71" s="3"/>
      <c r="M71" s="3"/>
      <c r="N71" s="66"/>
      <c r="O71" s="22"/>
      <c r="P71" s="4"/>
    </row>
    <row r="72" spans="1:16" ht="31.5" customHeight="1" thickBot="1">
      <c r="A72" s="97"/>
      <c r="B72" s="102"/>
      <c r="C72" s="102"/>
      <c r="D72" s="4" t="s">
        <v>187</v>
      </c>
      <c r="E72" s="4" t="s">
        <v>188</v>
      </c>
      <c r="F72" s="3">
        <v>59</v>
      </c>
      <c r="G72" s="4"/>
      <c r="H72" s="4"/>
      <c r="I72" s="46"/>
      <c r="J72" s="4">
        <v>0</v>
      </c>
      <c r="K72" s="3"/>
      <c r="L72" s="3"/>
      <c r="M72" s="3"/>
      <c r="N72" s="66"/>
      <c r="O72" s="22"/>
      <c r="P72" s="4"/>
    </row>
    <row r="73" spans="1:16" ht="15" customHeight="1" thickBot="1">
      <c r="A73" s="97"/>
      <c r="B73" s="102"/>
      <c r="C73" s="102"/>
      <c r="D73" s="4" t="s">
        <v>189</v>
      </c>
      <c r="E73" s="4" t="s">
        <v>190</v>
      </c>
      <c r="F73" s="3">
        <v>60</v>
      </c>
      <c r="G73" s="4"/>
      <c r="H73" s="4"/>
      <c r="I73" s="46"/>
      <c r="J73" s="4">
        <v>0</v>
      </c>
      <c r="K73" s="3"/>
      <c r="L73" s="3"/>
      <c r="M73" s="3"/>
      <c r="N73" s="66"/>
      <c r="O73" s="22"/>
      <c r="P73" s="4"/>
    </row>
    <row r="74" spans="1:16" ht="27.75" customHeight="1" thickBot="1">
      <c r="A74" s="97"/>
      <c r="B74" s="102"/>
      <c r="C74" s="103"/>
      <c r="D74" s="4" t="s">
        <v>191</v>
      </c>
      <c r="E74" s="4" t="s">
        <v>192</v>
      </c>
      <c r="F74" s="3">
        <v>61</v>
      </c>
      <c r="G74" s="4"/>
      <c r="H74" s="4"/>
      <c r="I74" s="46"/>
      <c r="J74" s="4">
        <v>0</v>
      </c>
      <c r="K74" s="3"/>
      <c r="L74" s="3"/>
      <c r="M74" s="3"/>
      <c r="N74" s="66"/>
      <c r="O74" s="22"/>
      <c r="P74" s="4"/>
    </row>
    <row r="75" spans="1:16" ht="27.75" customHeight="1" thickBot="1">
      <c r="A75" s="97"/>
      <c r="B75" s="102"/>
      <c r="C75" s="3" t="s">
        <v>75</v>
      </c>
      <c r="D75" s="99" t="s">
        <v>193</v>
      </c>
      <c r="E75" s="100"/>
      <c r="F75" s="3">
        <v>62</v>
      </c>
      <c r="G75" s="4"/>
      <c r="H75" s="4"/>
      <c r="I75" s="46"/>
      <c r="J75" s="4">
        <v>0</v>
      </c>
      <c r="K75" s="3"/>
      <c r="L75" s="3"/>
      <c r="M75" s="3"/>
      <c r="N75" s="66"/>
      <c r="O75" s="22"/>
      <c r="P75" s="4"/>
    </row>
    <row r="76" spans="1:16" ht="27.75" customHeight="1" thickBot="1">
      <c r="A76" s="97"/>
      <c r="B76" s="102"/>
      <c r="C76" s="3" t="s">
        <v>127</v>
      </c>
      <c r="D76" s="99" t="s">
        <v>194</v>
      </c>
      <c r="E76" s="100"/>
      <c r="F76" s="3">
        <v>63</v>
      </c>
      <c r="G76" s="4"/>
      <c r="H76" s="4"/>
      <c r="I76" s="46">
        <v>2</v>
      </c>
      <c r="J76" s="4">
        <v>1</v>
      </c>
      <c r="K76" s="3">
        <v>1</v>
      </c>
      <c r="L76" s="3">
        <v>2</v>
      </c>
      <c r="M76" s="3">
        <v>1</v>
      </c>
      <c r="N76" s="65">
        <v>5</v>
      </c>
      <c r="O76" s="22"/>
      <c r="P76" s="4"/>
    </row>
    <row r="77" spans="1:16" ht="27.75" customHeight="1" thickBot="1">
      <c r="A77" s="97"/>
      <c r="B77" s="102"/>
      <c r="C77" s="101"/>
      <c r="D77" s="99" t="s">
        <v>195</v>
      </c>
      <c r="E77" s="100"/>
      <c r="F77" s="3" t="s">
        <v>196</v>
      </c>
      <c r="G77" s="4"/>
      <c r="H77" s="4"/>
      <c r="I77" s="46">
        <v>1</v>
      </c>
      <c r="J77" s="4">
        <v>0</v>
      </c>
      <c r="K77" s="3">
        <v>0</v>
      </c>
      <c r="L77" s="3">
        <v>1</v>
      </c>
      <c r="M77" s="3">
        <v>0</v>
      </c>
      <c r="N77" s="65">
        <v>1</v>
      </c>
      <c r="O77" s="22"/>
      <c r="P77" s="4"/>
    </row>
    <row r="78" spans="1:16" ht="15" customHeight="1" thickBot="1">
      <c r="A78" s="97"/>
      <c r="B78" s="102"/>
      <c r="C78" s="102"/>
      <c r="D78" s="99" t="s">
        <v>197</v>
      </c>
      <c r="E78" s="100"/>
      <c r="F78" s="3">
        <v>65</v>
      </c>
      <c r="G78" s="4"/>
      <c r="H78" s="4"/>
      <c r="I78" s="46">
        <v>1</v>
      </c>
      <c r="J78" s="4">
        <v>0</v>
      </c>
      <c r="K78" s="3">
        <v>0</v>
      </c>
      <c r="L78" s="3">
        <v>1</v>
      </c>
      <c r="M78" s="3">
        <v>0</v>
      </c>
      <c r="N78" s="65">
        <v>1</v>
      </c>
      <c r="O78" s="22"/>
      <c r="P78" s="4"/>
    </row>
    <row r="79" spans="1:16" ht="15" customHeight="1" thickBot="1">
      <c r="A79" s="97"/>
      <c r="B79" s="102"/>
      <c r="C79" s="103"/>
      <c r="D79" s="99" t="s">
        <v>198</v>
      </c>
      <c r="E79" s="100"/>
      <c r="F79" s="3">
        <v>66</v>
      </c>
      <c r="G79" s="4"/>
      <c r="H79" s="4"/>
      <c r="I79" s="46"/>
      <c r="J79" s="4">
        <v>0</v>
      </c>
      <c r="K79" s="3"/>
      <c r="L79" s="3"/>
      <c r="M79" s="3"/>
      <c r="N79" s="66"/>
      <c r="O79" s="22"/>
      <c r="P79" s="4"/>
    </row>
    <row r="80" spans="1:16" ht="22.5" customHeight="1" thickBot="1">
      <c r="A80" s="97"/>
      <c r="B80" s="102"/>
      <c r="C80" s="3" t="s">
        <v>199</v>
      </c>
      <c r="D80" s="99" t="s">
        <v>200</v>
      </c>
      <c r="E80" s="100"/>
      <c r="F80" s="3">
        <v>67</v>
      </c>
      <c r="G80" s="4">
        <v>12</v>
      </c>
      <c r="H80" s="4"/>
      <c r="I80" s="46">
        <v>13</v>
      </c>
      <c r="J80" s="4">
        <v>12</v>
      </c>
      <c r="K80" s="3">
        <v>4</v>
      </c>
      <c r="L80" s="3">
        <v>4</v>
      </c>
      <c r="M80" s="3">
        <v>4</v>
      </c>
      <c r="N80" s="65">
        <v>14</v>
      </c>
      <c r="O80" s="22">
        <f t="shared" ref="O80:O134" si="7">N80/J80*100</f>
        <v>116.66666666666667</v>
      </c>
      <c r="P80" s="22">
        <f t="shared" ref="P80:P134" si="8">J80/G80*100</f>
        <v>100</v>
      </c>
    </row>
    <row r="81" spans="1:16" ht="18.75" customHeight="1" thickBot="1">
      <c r="A81" s="97"/>
      <c r="B81" s="102"/>
      <c r="C81" s="3" t="s">
        <v>201</v>
      </c>
      <c r="D81" s="99" t="s">
        <v>202</v>
      </c>
      <c r="E81" s="100"/>
      <c r="F81" s="3">
        <v>68</v>
      </c>
      <c r="G81" s="4">
        <v>5</v>
      </c>
      <c r="H81" s="4"/>
      <c r="I81" s="46">
        <v>6</v>
      </c>
      <c r="J81" s="4">
        <v>5</v>
      </c>
      <c r="K81" s="3">
        <v>2</v>
      </c>
      <c r="L81" s="3">
        <v>2</v>
      </c>
      <c r="M81" s="3">
        <v>2</v>
      </c>
      <c r="N81" s="65">
        <v>7</v>
      </c>
      <c r="O81" s="22">
        <f t="shared" si="7"/>
        <v>140</v>
      </c>
      <c r="P81" s="4">
        <f t="shared" si="8"/>
        <v>100</v>
      </c>
    </row>
    <row r="82" spans="1:16" ht="30" customHeight="1" thickBot="1">
      <c r="A82" s="97"/>
      <c r="B82" s="102"/>
      <c r="C82" s="3" t="s">
        <v>203</v>
      </c>
      <c r="D82" s="99" t="s">
        <v>204</v>
      </c>
      <c r="E82" s="100"/>
      <c r="F82" s="3">
        <v>69</v>
      </c>
      <c r="G82" s="4">
        <v>14</v>
      </c>
      <c r="H82" s="4"/>
      <c r="I82" s="46">
        <v>15</v>
      </c>
      <c r="J82" s="4">
        <v>15</v>
      </c>
      <c r="K82" s="3">
        <v>4</v>
      </c>
      <c r="L82" s="3">
        <v>5</v>
      </c>
      <c r="M82" s="3">
        <v>5</v>
      </c>
      <c r="N82" s="65">
        <v>17</v>
      </c>
      <c r="O82" s="22">
        <f t="shared" si="7"/>
        <v>113.33333333333333</v>
      </c>
      <c r="P82" s="4">
        <f t="shared" si="8"/>
        <v>107.14285714285714</v>
      </c>
    </row>
    <row r="83" spans="1:16" ht="15" customHeight="1" thickBot="1">
      <c r="A83" s="97"/>
      <c r="B83" s="102"/>
      <c r="C83" s="101"/>
      <c r="D83" s="4" t="s">
        <v>205</v>
      </c>
      <c r="E83" s="4" t="s">
        <v>206</v>
      </c>
      <c r="F83" s="3">
        <v>70</v>
      </c>
      <c r="G83" s="4"/>
      <c r="H83" s="4"/>
      <c r="I83" s="46"/>
      <c r="J83" s="4">
        <v>0</v>
      </c>
      <c r="K83" s="3"/>
      <c r="L83" s="3"/>
      <c r="M83" s="3"/>
      <c r="N83" s="66"/>
      <c r="O83" s="22"/>
      <c r="P83" s="4"/>
    </row>
    <row r="84" spans="1:16" ht="28.5" customHeight="1" thickBot="1">
      <c r="A84" s="97"/>
      <c r="B84" s="102"/>
      <c r="C84" s="102"/>
      <c r="D84" s="4" t="s">
        <v>207</v>
      </c>
      <c r="E84" s="4" t="s">
        <v>208</v>
      </c>
      <c r="F84" s="3">
        <v>71</v>
      </c>
      <c r="G84" s="4"/>
      <c r="H84" s="4"/>
      <c r="I84" s="46"/>
      <c r="J84" s="4">
        <v>0</v>
      </c>
      <c r="K84" s="3"/>
      <c r="L84" s="3"/>
      <c r="M84" s="3"/>
      <c r="N84" s="66"/>
      <c r="O84" s="22"/>
      <c r="P84" s="4"/>
    </row>
    <row r="85" spans="1:16" ht="25.5" customHeight="1" thickBot="1">
      <c r="A85" s="97"/>
      <c r="B85" s="102"/>
      <c r="C85" s="103"/>
      <c r="D85" s="4" t="s">
        <v>209</v>
      </c>
      <c r="E85" s="4" t="s">
        <v>210</v>
      </c>
      <c r="F85" s="3">
        <v>72</v>
      </c>
      <c r="G85" s="4">
        <v>14</v>
      </c>
      <c r="H85" s="4"/>
      <c r="I85" s="46">
        <v>15</v>
      </c>
      <c r="J85" s="4">
        <v>15</v>
      </c>
      <c r="K85" s="3">
        <v>4</v>
      </c>
      <c r="L85" s="3">
        <v>5</v>
      </c>
      <c r="M85" s="3">
        <v>5</v>
      </c>
      <c r="N85" s="65">
        <v>17</v>
      </c>
      <c r="O85" s="22">
        <f t="shared" si="7"/>
        <v>113.33333333333333</v>
      </c>
      <c r="P85" s="4">
        <f t="shared" si="8"/>
        <v>107.14285714285714</v>
      </c>
    </row>
    <row r="86" spans="1:16" ht="27.75" customHeight="1" thickBot="1">
      <c r="A86" s="97"/>
      <c r="B86" s="102"/>
      <c r="C86" s="101"/>
      <c r="D86" s="4" t="s">
        <v>211</v>
      </c>
      <c r="E86" s="4" t="s">
        <v>212</v>
      </c>
      <c r="F86" s="3">
        <v>73</v>
      </c>
      <c r="G86" s="4"/>
      <c r="H86" s="4"/>
      <c r="I86" s="46"/>
      <c r="J86" s="4">
        <v>0</v>
      </c>
      <c r="K86" s="3"/>
      <c r="L86" s="3"/>
      <c r="M86" s="3"/>
      <c r="N86" s="66"/>
      <c r="O86" s="22"/>
      <c r="P86" s="4"/>
    </row>
    <row r="87" spans="1:16" ht="36.75" customHeight="1" thickBot="1">
      <c r="A87" s="97"/>
      <c r="B87" s="102"/>
      <c r="C87" s="102"/>
      <c r="D87" s="4"/>
      <c r="E87" s="4" t="s">
        <v>213</v>
      </c>
      <c r="F87" s="3">
        <v>74</v>
      </c>
      <c r="G87" s="4"/>
      <c r="H87" s="4"/>
      <c r="I87" s="46"/>
      <c r="J87" s="4">
        <v>0</v>
      </c>
      <c r="K87" s="3"/>
      <c r="L87" s="3"/>
      <c r="M87" s="3"/>
      <c r="N87" s="66"/>
      <c r="O87" s="22"/>
      <c r="P87" s="4"/>
    </row>
    <row r="88" spans="1:16" ht="29.25" customHeight="1" thickBot="1">
      <c r="A88" s="97"/>
      <c r="B88" s="102"/>
      <c r="C88" s="102"/>
      <c r="D88" s="4" t="s">
        <v>214</v>
      </c>
      <c r="E88" s="4" t="s">
        <v>215</v>
      </c>
      <c r="F88" s="3">
        <v>75</v>
      </c>
      <c r="G88" s="4"/>
      <c r="H88" s="4"/>
      <c r="I88" s="46"/>
      <c r="J88" s="4">
        <v>0</v>
      </c>
      <c r="K88" s="3"/>
      <c r="L88" s="3"/>
      <c r="M88" s="3"/>
      <c r="N88" s="66"/>
      <c r="O88" s="22"/>
      <c r="P88" s="4"/>
    </row>
    <row r="89" spans="1:16" ht="60" customHeight="1" thickBot="1">
      <c r="A89" s="97"/>
      <c r="B89" s="102"/>
      <c r="C89" s="102"/>
      <c r="D89" s="4" t="s">
        <v>216</v>
      </c>
      <c r="E89" s="4" t="s">
        <v>217</v>
      </c>
      <c r="F89" s="3">
        <v>76</v>
      </c>
      <c r="G89" s="4"/>
      <c r="H89" s="4"/>
      <c r="I89" s="46"/>
      <c r="J89" s="4">
        <v>0</v>
      </c>
      <c r="K89" s="3"/>
      <c r="L89" s="3"/>
      <c r="M89" s="3"/>
      <c r="N89" s="66"/>
      <c r="O89" s="22"/>
      <c r="P89" s="4"/>
    </row>
    <row r="90" spans="1:16" ht="40.5" customHeight="1" thickBot="1">
      <c r="A90" s="97"/>
      <c r="B90" s="102"/>
      <c r="C90" s="103"/>
      <c r="D90" s="4" t="s">
        <v>218</v>
      </c>
      <c r="E90" s="4" t="s">
        <v>219</v>
      </c>
      <c r="F90" s="3">
        <v>77</v>
      </c>
      <c r="G90" s="4"/>
      <c r="H90" s="4"/>
      <c r="I90" s="46"/>
      <c r="J90" s="4">
        <v>0</v>
      </c>
      <c r="K90" s="3"/>
      <c r="L90" s="3"/>
      <c r="M90" s="3"/>
      <c r="N90" s="66"/>
      <c r="O90" s="22"/>
      <c r="P90" s="4"/>
    </row>
    <row r="91" spans="1:16" ht="22.5" customHeight="1" thickBot="1">
      <c r="A91" s="97"/>
      <c r="B91" s="102"/>
      <c r="C91" s="3" t="s">
        <v>220</v>
      </c>
      <c r="D91" s="99" t="s">
        <v>76</v>
      </c>
      <c r="E91" s="100"/>
      <c r="F91" s="3">
        <v>78</v>
      </c>
      <c r="G91" s="4">
        <v>31</v>
      </c>
      <c r="H91" s="4"/>
      <c r="I91" s="46">
        <v>36</v>
      </c>
      <c r="J91" s="4">
        <v>31</v>
      </c>
      <c r="K91" s="3">
        <v>13</v>
      </c>
      <c r="L91" s="3">
        <v>13</v>
      </c>
      <c r="M91" s="3">
        <v>13</v>
      </c>
      <c r="N91" s="65">
        <v>51</v>
      </c>
      <c r="O91" s="22">
        <f t="shared" si="7"/>
        <v>164.51612903225808</v>
      </c>
      <c r="P91" s="4">
        <f t="shared" si="8"/>
        <v>100</v>
      </c>
    </row>
    <row r="92" spans="1:16" ht="42.75" customHeight="1" thickBot="1">
      <c r="A92" s="97"/>
      <c r="B92" s="102"/>
      <c r="C92" s="104" t="s">
        <v>221</v>
      </c>
      <c r="D92" s="105"/>
      <c r="E92" s="106"/>
      <c r="F92" s="3">
        <v>79</v>
      </c>
      <c r="G92" s="4"/>
      <c r="H92" s="4"/>
      <c r="I92" s="46"/>
      <c r="J92" s="4">
        <v>0</v>
      </c>
      <c r="K92" s="3"/>
      <c r="L92" s="3"/>
      <c r="M92" s="3"/>
      <c r="N92" s="66"/>
      <c r="O92" s="22"/>
      <c r="P92" s="4"/>
    </row>
    <row r="93" spans="1:16" ht="28.5" customHeight="1" thickBot="1">
      <c r="A93" s="97"/>
      <c r="B93" s="102"/>
      <c r="C93" s="3" t="s">
        <v>14</v>
      </c>
      <c r="D93" s="99" t="s">
        <v>222</v>
      </c>
      <c r="E93" s="100"/>
      <c r="F93" s="3">
        <v>80</v>
      </c>
      <c r="G93" s="4"/>
      <c r="H93" s="4"/>
      <c r="I93" s="46"/>
      <c r="J93" s="4">
        <v>0</v>
      </c>
      <c r="K93" s="3"/>
      <c r="L93" s="3"/>
      <c r="M93" s="3"/>
      <c r="N93" s="66"/>
      <c r="O93" s="22"/>
      <c r="P93" s="4"/>
    </row>
    <row r="94" spans="1:16" ht="27.75" customHeight="1" thickBot="1">
      <c r="A94" s="97"/>
      <c r="B94" s="102"/>
      <c r="C94" s="3" t="s">
        <v>16</v>
      </c>
      <c r="D94" s="99" t="s">
        <v>223</v>
      </c>
      <c r="E94" s="100"/>
      <c r="F94" s="3">
        <v>81</v>
      </c>
      <c r="G94" s="4"/>
      <c r="H94" s="4"/>
      <c r="I94" s="46"/>
      <c r="J94" s="4">
        <v>0</v>
      </c>
      <c r="K94" s="3"/>
      <c r="L94" s="3"/>
      <c r="M94" s="3"/>
      <c r="N94" s="66"/>
      <c r="O94" s="22"/>
      <c r="P94" s="4"/>
    </row>
    <row r="95" spans="1:16" ht="15" customHeight="1" thickBot="1">
      <c r="A95" s="97"/>
      <c r="B95" s="102"/>
      <c r="C95" s="3" t="s">
        <v>63</v>
      </c>
      <c r="D95" s="99" t="s">
        <v>224</v>
      </c>
      <c r="E95" s="100"/>
      <c r="F95" s="3">
        <v>82</v>
      </c>
      <c r="G95" s="4"/>
      <c r="H95" s="4"/>
      <c r="I95" s="46"/>
      <c r="J95" s="4">
        <v>0</v>
      </c>
      <c r="K95" s="3"/>
      <c r="L95" s="3"/>
      <c r="M95" s="3"/>
      <c r="N95" s="66"/>
      <c r="O95" s="22"/>
      <c r="P95" s="4"/>
    </row>
    <row r="96" spans="1:16" ht="15" customHeight="1" thickBot="1">
      <c r="A96" s="97"/>
      <c r="B96" s="102"/>
      <c r="C96" s="3" t="s">
        <v>73</v>
      </c>
      <c r="D96" s="99" t="s">
        <v>225</v>
      </c>
      <c r="E96" s="100"/>
      <c r="F96" s="3">
        <v>83</v>
      </c>
      <c r="G96" s="4"/>
      <c r="H96" s="4"/>
      <c r="I96" s="46"/>
      <c r="J96" s="4">
        <v>0</v>
      </c>
      <c r="K96" s="3"/>
      <c r="L96" s="3"/>
      <c r="M96" s="3"/>
      <c r="N96" s="66"/>
      <c r="O96" s="22"/>
      <c r="P96" s="4"/>
    </row>
    <row r="97" spans="1:16" ht="15" customHeight="1" thickBot="1">
      <c r="A97" s="97"/>
      <c r="B97" s="102"/>
      <c r="C97" s="3" t="s">
        <v>75</v>
      </c>
      <c r="D97" s="99" t="s">
        <v>226</v>
      </c>
      <c r="E97" s="100"/>
      <c r="F97" s="3">
        <v>84</v>
      </c>
      <c r="G97" s="4"/>
      <c r="H97" s="4"/>
      <c r="I97" s="46"/>
      <c r="J97" s="4">
        <v>0</v>
      </c>
      <c r="K97" s="3"/>
      <c r="L97" s="3"/>
      <c r="M97" s="3"/>
      <c r="N97" s="66"/>
      <c r="O97" s="22"/>
      <c r="P97" s="4"/>
    </row>
    <row r="98" spans="1:16" ht="15" customHeight="1" thickBot="1">
      <c r="A98" s="97"/>
      <c r="B98" s="102"/>
      <c r="C98" s="3" t="s">
        <v>127</v>
      </c>
      <c r="D98" s="99" t="s">
        <v>227</v>
      </c>
      <c r="E98" s="100"/>
      <c r="F98" s="3">
        <v>85</v>
      </c>
      <c r="G98" s="4"/>
      <c r="H98" s="4"/>
      <c r="I98" s="46"/>
      <c r="J98" s="4">
        <v>0</v>
      </c>
      <c r="K98" s="3"/>
      <c r="L98" s="3"/>
      <c r="M98" s="3"/>
      <c r="N98" s="66"/>
      <c r="O98" s="22"/>
      <c r="P98" s="4"/>
    </row>
    <row r="99" spans="1:16" ht="41.25" customHeight="1" thickBot="1">
      <c r="A99" s="97"/>
      <c r="B99" s="102"/>
      <c r="C99" s="104" t="s">
        <v>228</v>
      </c>
      <c r="D99" s="105"/>
      <c r="E99" s="106"/>
      <c r="F99" s="3">
        <v>86</v>
      </c>
      <c r="G99" s="4">
        <v>5534</v>
      </c>
      <c r="H99" s="4"/>
      <c r="I99" s="46">
        <v>6587</v>
      </c>
      <c r="J99" s="4">
        <f>J100+J113+J117+J126</f>
        <v>6370</v>
      </c>
      <c r="K99" s="3">
        <f>K100+K113+K117+K126</f>
        <v>1864</v>
      </c>
      <c r="L99" s="3">
        <f>L100+L113+L117+L126</f>
        <v>1950</v>
      </c>
      <c r="M99" s="3">
        <f>M100+M113+M117+M126</f>
        <v>1854</v>
      </c>
      <c r="N99" s="65">
        <f>N100+N113+N117+N126</f>
        <v>7528</v>
      </c>
      <c r="O99" s="22">
        <f t="shared" si="7"/>
        <v>118.1789638932496</v>
      </c>
      <c r="P99" s="4">
        <f t="shared" si="8"/>
        <v>115.1066136610047</v>
      </c>
    </row>
    <row r="100" spans="1:16" ht="23.25" customHeight="1" thickBot="1">
      <c r="A100" s="97"/>
      <c r="B100" s="102"/>
      <c r="C100" s="3" t="s">
        <v>29</v>
      </c>
      <c r="D100" s="99" t="s">
        <v>229</v>
      </c>
      <c r="E100" s="100"/>
      <c r="F100" s="3">
        <v>87</v>
      </c>
      <c r="G100" s="4">
        <v>4472</v>
      </c>
      <c r="H100" s="4"/>
      <c r="I100" s="46">
        <v>6317</v>
      </c>
      <c r="J100" s="4">
        <f>J101+J105</f>
        <v>6105</v>
      </c>
      <c r="K100" s="3">
        <f>K101+K105</f>
        <v>1783</v>
      </c>
      <c r="L100" s="3">
        <f>L101+L105</f>
        <v>1869</v>
      </c>
      <c r="M100" s="3">
        <f>M101+M105</f>
        <v>1773</v>
      </c>
      <c r="N100" s="65">
        <f>N101+N105</f>
        <v>7204</v>
      </c>
      <c r="O100" s="22">
        <f t="shared" si="7"/>
        <v>118.00163800163801</v>
      </c>
      <c r="P100" s="4">
        <f t="shared" si="8"/>
        <v>136.51610017889089</v>
      </c>
    </row>
    <row r="101" spans="1:16" ht="28.5" customHeight="1" thickBot="1">
      <c r="A101" s="97"/>
      <c r="B101" s="102"/>
      <c r="C101" s="3" t="s">
        <v>31</v>
      </c>
      <c r="D101" s="99" t="s">
        <v>230</v>
      </c>
      <c r="E101" s="100"/>
      <c r="F101" s="3">
        <v>88</v>
      </c>
      <c r="G101" s="4">
        <v>4472</v>
      </c>
      <c r="H101" s="4"/>
      <c r="I101" s="46">
        <v>6317</v>
      </c>
      <c r="J101" s="4">
        <v>6105</v>
      </c>
      <c r="K101" s="3">
        <f>K102+K103</f>
        <v>1600</v>
      </c>
      <c r="L101" s="3">
        <f>L102+L103</f>
        <v>1680</v>
      </c>
      <c r="M101" s="3">
        <f>M102+M103</f>
        <v>1584</v>
      </c>
      <c r="N101" s="65">
        <f>N102+N103+N104</f>
        <v>6448</v>
      </c>
      <c r="O101" s="22">
        <f t="shared" si="7"/>
        <v>105.61834561834561</v>
      </c>
      <c r="P101" s="4">
        <f t="shared" si="8"/>
        <v>136.51610017889089</v>
      </c>
    </row>
    <row r="102" spans="1:16" ht="22.5" customHeight="1" thickBot="1">
      <c r="A102" s="97"/>
      <c r="B102" s="102"/>
      <c r="C102" s="101"/>
      <c r="D102" s="99" t="s">
        <v>231</v>
      </c>
      <c r="E102" s="100"/>
      <c r="F102" s="3">
        <v>89</v>
      </c>
      <c r="G102" s="4">
        <v>4128</v>
      </c>
      <c r="H102" s="4"/>
      <c r="I102" s="46">
        <v>5667</v>
      </c>
      <c r="J102" s="4">
        <v>5456</v>
      </c>
      <c r="K102" s="3">
        <v>1430</v>
      </c>
      <c r="L102" s="3">
        <v>1450</v>
      </c>
      <c r="M102" s="3">
        <v>1424</v>
      </c>
      <c r="N102" s="65">
        <v>5728</v>
      </c>
      <c r="O102" s="22">
        <f t="shared" si="7"/>
        <v>104.98533724340176</v>
      </c>
      <c r="P102" s="4">
        <f t="shared" si="8"/>
        <v>132.1705426356589</v>
      </c>
    </row>
    <row r="103" spans="1:16" ht="30.75" customHeight="1" thickBot="1">
      <c r="A103" s="97"/>
      <c r="B103" s="102"/>
      <c r="C103" s="102"/>
      <c r="D103" s="99" t="s">
        <v>232</v>
      </c>
      <c r="E103" s="100"/>
      <c r="F103" s="3">
        <v>90</v>
      </c>
      <c r="G103" s="4">
        <v>344</v>
      </c>
      <c r="H103" s="4"/>
      <c r="I103" s="46">
        <v>650</v>
      </c>
      <c r="J103" s="4">
        <v>649</v>
      </c>
      <c r="K103" s="3">
        <v>170</v>
      </c>
      <c r="L103" s="3">
        <v>230</v>
      </c>
      <c r="M103" s="3">
        <v>160</v>
      </c>
      <c r="N103" s="65">
        <v>720</v>
      </c>
      <c r="O103" s="22">
        <f t="shared" si="7"/>
        <v>110.93990755007704</v>
      </c>
      <c r="P103" s="4">
        <f t="shared" si="8"/>
        <v>188.66279069767441</v>
      </c>
    </row>
    <row r="104" spans="1:16" ht="25.5" customHeight="1" thickBot="1">
      <c r="A104" s="97"/>
      <c r="B104" s="102"/>
      <c r="C104" s="103"/>
      <c r="D104" s="99" t="s">
        <v>233</v>
      </c>
      <c r="E104" s="100"/>
      <c r="F104" s="3">
        <v>91</v>
      </c>
      <c r="G104" s="4"/>
      <c r="H104" s="4"/>
      <c r="I104" s="46"/>
      <c r="J104" s="4">
        <v>0</v>
      </c>
      <c r="K104" s="3"/>
      <c r="L104" s="3"/>
      <c r="M104" s="3"/>
      <c r="N104" s="66"/>
      <c r="O104" s="22"/>
      <c r="P104" s="4"/>
    </row>
    <row r="105" spans="1:16" ht="34.5" customHeight="1" thickBot="1">
      <c r="A105" s="97"/>
      <c r="B105" s="102"/>
      <c r="C105" s="3" t="s">
        <v>33</v>
      </c>
      <c r="D105" s="99" t="s">
        <v>234</v>
      </c>
      <c r="E105" s="100"/>
      <c r="F105" s="3">
        <v>92</v>
      </c>
      <c r="G105" s="4"/>
      <c r="H105" s="4"/>
      <c r="I105" s="46"/>
      <c r="J105" s="4">
        <v>0</v>
      </c>
      <c r="K105" s="3">
        <v>183</v>
      </c>
      <c r="L105" s="3">
        <v>189</v>
      </c>
      <c r="M105" s="3">
        <v>189</v>
      </c>
      <c r="N105" s="66">
        <v>756</v>
      </c>
      <c r="O105" s="22"/>
      <c r="P105" s="4"/>
    </row>
    <row r="106" spans="1:16" ht="60.75" customHeight="1" thickBot="1">
      <c r="A106" s="97"/>
      <c r="B106" s="102"/>
      <c r="C106" s="101"/>
      <c r="D106" s="99" t="s">
        <v>235</v>
      </c>
      <c r="E106" s="100"/>
      <c r="F106" s="3">
        <v>93</v>
      </c>
      <c r="G106" s="4"/>
      <c r="H106" s="4"/>
      <c r="I106" s="46"/>
      <c r="J106" s="4">
        <v>0</v>
      </c>
      <c r="K106" s="3"/>
      <c r="L106" s="3"/>
      <c r="M106" s="3"/>
      <c r="N106" s="66"/>
      <c r="O106" s="22"/>
      <c r="P106" s="4"/>
    </row>
    <row r="107" spans="1:16" ht="30.75" customHeight="1" thickBot="1">
      <c r="A107" s="97"/>
      <c r="B107" s="102"/>
      <c r="C107" s="103"/>
      <c r="D107" s="4"/>
      <c r="E107" s="4" t="s">
        <v>236</v>
      </c>
      <c r="F107" s="3" t="s">
        <v>237</v>
      </c>
      <c r="G107" s="4"/>
      <c r="H107" s="4"/>
      <c r="I107" s="46"/>
      <c r="J107" s="4">
        <v>0</v>
      </c>
      <c r="K107" s="3"/>
      <c r="L107" s="3"/>
      <c r="M107" s="3"/>
      <c r="N107" s="66"/>
      <c r="O107" s="22"/>
      <c r="P107" s="4"/>
    </row>
    <row r="108" spans="1:16" ht="45.75" customHeight="1" thickBot="1">
      <c r="A108" s="97"/>
      <c r="B108" s="102"/>
      <c r="C108" s="101"/>
      <c r="D108" s="4"/>
      <c r="E108" s="4" t="s">
        <v>238</v>
      </c>
      <c r="F108" s="3" t="s">
        <v>239</v>
      </c>
      <c r="G108" s="4"/>
      <c r="H108" s="4"/>
      <c r="I108" s="46"/>
      <c r="J108" s="4">
        <v>0</v>
      </c>
      <c r="K108" s="3"/>
      <c r="L108" s="3"/>
      <c r="M108" s="3"/>
      <c r="N108" s="66"/>
      <c r="O108" s="22"/>
      <c r="P108" s="4"/>
    </row>
    <row r="109" spans="1:16" ht="17.25" customHeight="1" thickBot="1">
      <c r="A109" s="97"/>
      <c r="B109" s="102"/>
      <c r="C109" s="102"/>
      <c r="D109" s="99" t="s">
        <v>240</v>
      </c>
      <c r="E109" s="100"/>
      <c r="F109" s="3">
        <v>96</v>
      </c>
      <c r="G109" s="4"/>
      <c r="H109" s="4"/>
      <c r="I109" s="46"/>
      <c r="J109" s="4">
        <v>0</v>
      </c>
      <c r="K109" s="3">
        <v>183</v>
      </c>
      <c r="L109" s="3">
        <v>189</v>
      </c>
      <c r="M109" s="3">
        <v>189</v>
      </c>
      <c r="N109" s="66">
        <v>756</v>
      </c>
      <c r="O109" s="22"/>
      <c r="P109" s="4"/>
    </row>
    <row r="110" spans="1:16" ht="19.5" customHeight="1" thickBot="1">
      <c r="A110" s="97"/>
      <c r="B110" s="102"/>
      <c r="C110" s="102"/>
      <c r="D110" s="99" t="s">
        <v>241</v>
      </c>
      <c r="E110" s="100"/>
      <c r="F110" s="3">
        <v>97</v>
      </c>
      <c r="G110" s="4"/>
      <c r="H110" s="4"/>
      <c r="I110" s="46"/>
      <c r="J110" s="4">
        <v>0</v>
      </c>
      <c r="K110" s="3"/>
      <c r="L110" s="3"/>
      <c r="M110" s="3"/>
      <c r="N110" s="66"/>
      <c r="O110" s="22"/>
      <c r="P110" s="4"/>
    </row>
    <row r="111" spans="1:16" ht="26.25" customHeight="1" thickBot="1">
      <c r="A111" s="97"/>
      <c r="B111" s="102"/>
      <c r="C111" s="102"/>
      <c r="D111" s="99" t="s">
        <v>242</v>
      </c>
      <c r="E111" s="100"/>
      <c r="F111" s="3">
        <v>98</v>
      </c>
      <c r="G111" s="4"/>
      <c r="H111" s="4"/>
      <c r="I111" s="46"/>
      <c r="J111" s="4">
        <v>0</v>
      </c>
      <c r="K111" s="3"/>
      <c r="L111" s="3"/>
      <c r="M111" s="3"/>
      <c r="N111" s="66"/>
      <c r="O111" s="22"/>
      <c r="P111" s="4"/>
    </row>
    <row r="112" spans="1:16" ht="24" customHeight="1" thickBot="1">
      <c r="A112" s="97"/>
      <c r="B112" s="102"/>
      <c r="C112" s="103"/>
      <c r="D112" s="99" t="s">
        <v>243</v>
      </c>
      <c r="E112" s="100"/>
      <c r="F112" s="3">
        <v>99</v>
      </c>
      <c r="G112" s="4"/>
      <c r="H112" s="4"/>
      <c r="I112" s="46"/>
      <c r="J112" s="4">
        <v>0</v>
      </c>
      <c r="K112" s="3"/>
      <c r="L112" s="3"/>
      <c r="M112" s="3"/>
      <c r="N112" s="66"/>
      <c r="O112" s="22"/>
      <c r="P112" s="4"/>
    </row>
    <row r="113" spans="1:16" ht="30.75" customHeight="1" thickBot="1">
      <c r="A113" s="97"/>
      <c r="B113" s="102"/>
      <c r="C113" s="3" t="s">
        <v>35</v>
      </c>
      <c r="D113" s="99" t="s">
        <v>244</v>
      </c>
      <c r="E113" s="100"/>
      <c r="F113" s="3">
        <v>100</v>
      </c>
      <c r="G113" s="4"/>
      <c r="H113" s="4"/>
      <c r="I113" s="46"/>
      <c r="J113" s="4">
        <v>0</v>
      </c>
      <c r="K113" s="3"/>
      <c r="L113" s="3"/>
      <c r="M113" s="3"/>
      <c r="N113" s="66"/>
      <c r="O113" s="22"/>
      <c r="P113" s="4"/>
    </row>
    <row r="114" spans="1:16" ht="29.25" customHeight="1" thickBot="1">
      <c r="A114" s="97"/>
      <c r="B114" s="102"/>
      <c r="C114" s="101"/>
      <c r="D114" s="99" t="s">
        <v>245</v>
      </c>
      <c r="E114" s="100"/>
      <c r="F114" s="3">
        <v>101</v>
      </c>
      <c r="G114" s="4"/>
      <c r="H114" s="4"/>
      <c r="I114" s="46"/>
      <c r="J114" s="4">
        <v>0</v>
      </c>
      <c r="K114" s="3"/>
      <c r="L114" s="3"/>
      <c r="M114" s="3"/>
      <c r="N114" s="66"/>
      <c r="O114" s="22"/>
      <c r="P114" s="4"/>
    </row>
    <row r="115" spans="1:16" ht="32.25" customHeight="1" thickBot="1">
      <c r="A115" s="97"/>
      <c r="B115" s="102"/>
      <c r="C115" s="102"/>
      <c r="D115" s="99" t="s">
        <v>246</v>
      </c>
      <c r="E115" s="100"/>
      <c r="F115" s="3">
        <v>102</v>
      </c>
      <c r="G115" s="4"/>
      <c r="H115" s="4"/>
      <c r="I115" s="46"/>
      <c r="J115" s="4">
        <v>0</v>
      </c>
      <c r="K115" s="3"/>
      <c r="L115" s="3"/>
      <c r="M115" s="3"/>
      <c r="N115" s="66"/>
      <c r="O115" s="22"/>
      <c r="P115" s="4"/>
    </row>
    <row r="116" spans="1:16" ht="42.75" customHeight="1" thickBot="1">
      <c r="A116" s="97"/>
      <c r="B116" s="102"/>
      <c r="C116" s="103"/>
      <c r="D116" s="99" t="s">
        <v>247</v>
      </c>
      <c r="E116" s="100"/>
      <c r="F116" s="3">
        <v>103</v>
      </c>
      <c r="G116" s="4"/>
      <c r="H116" s="4"/>
      <c r="I116" s="46"/>
      <c r="J116" s="4">
        <v>0</v>
      </c>
      <c r="K116" s="3"/>
      <c r="L116" s="3"/>
      <c r="M116" s="3"/>
      <c r="N116" s="66"/>
      <c r="O116" s="22"/>
      <c r="P116" s="4"/>
    </row>
    <row r="117" spans="1:16" ht="61.5" customHeight="1" thickBot="1">
      <c r="A117" s="97"/>
      <c r="B117" s="102"/>
      <c r="C117" s="3" t="s">
        <v>38</v>
      </c>
      <c r="D117" s="99" t="s">
        <v>248</v>
      </c>
      <c r="E117" s="100"/>
      <c r="F117" s="3">
        <v>104</v>
      </c>
      <c r="G117" s="4"/>
      <c r="H117" s="4"/>
      <c r="I117" s="46"/>
      <c r="J117" s="4">
        <v>0</v>
      </c>
      <c r="K117" s="3"/>
      <c r="L117" s="3"/>
      <c r="M117" s="3"/>
      <c r="N117" s="66"/>
      <c r="O117" s="22"/>
      <c r="P117" s="4"/>
    </row>
    <row r="118" spans="1:16" ht="19.5" customHeight="1" thickBot="1">
      <c r="A118" s="97"/>
      <c r="B118" s="102"/>
      <c r="C118" s="101"/>
      <c r="D118" s="99" t="s">
        <v>249</v>
      </c>
      <c r="E118" s="100"/>
      <c r="F118" s="3">
        <v>105</v>
      </c>
      <c r="G118" s="4"/>
      <c r="H118" s="4"/>
      <c r="I118" s="46"/>
      <c r="J118" s="4">
        <v>0</v>
      </c>
      <c r="K118" s="3"/>
      <c r="L118" s="3"/>
      <c r="M118" s="3"/>
      <c r="N118" s="66"/>
      <c r="O118" s="22"/>
      <c r="P118" s="4"/>
    </row>
    <row r="119" spans="1:16" ht="15" customHeight="1" thickBot="1">
      <c r="A119" s="97"/>
      <c r="B119" s="102"/>
      <c r="C119" s="102"/>
      <c r="D119" s="4"/>
      <c r="E119" s="4" t="s">
        <v>250</v>
      </c>
      <c r="F119" s="3">
        <v>106</v>
      </c>
      <c r="G119" s="4"/>
      <c r="H119" s="4"/>
      <c r="I119" s="46"/>
      <c r="J119" s="4">
        <v>0</v>
      </c>
      <c r="K119" s="3"/>
      <c r="L119" s="3"/>
      <c r="M119" s="3"/>
      <c r="N119" s="66"/>
      <c r="O119" s="22"/>
      <c r="P119" s="4"/>
    </row>
    <row r="120" spans="1:16" ht="15" customHeight="1" thickBot="1">
      <c r="A120" s="97"/>
      <c r="B120" s="102"/>
      <c r="C120" s="102"/>
      <c r="D120" s="4"/>
      <c r="E120" s="4" t="s">
        <v>251</v>
      </c>
      <c r="F120" s="3">
        <v>107</v>
      </c>
      <c r="G120" s="4"/>
      <c r="H120" s="4"/>
      <c r="I120" s="46"/>
      <c r="J120" s="4">
        <v>0</v>
      </c>
      <c r="K120" s="3"/>
      <c r="L120" s="3"/>
      <c r="M120" s="3"/>
      <c r="N120" s="66"/>
      <c r="O120" s="22"/>
      <c r="P120" s="4"/>
    </row>
    <row r="121" spans="1:16" ht="41.25" customHeight="1" thickBot="1">
      <c r="A121" s="97"/>
      <c r="B121" s="102"/>
      <c r="C121" s="102"/>
      <c r="D121" s="99" t="s">
        <v>252</v>
      </c>
      <c r="E121" s="100"/>
      <c r="F121" s="3">
        <v>108</v>
      </c>
      <c r="G121" s="4"/>
      <c r="H121" s="4"/>
      <c r="I121" s="46"/>
      <c r="J121" s="4">
        <v>0</v>
      </c>
      <c r="K121" s="3"/>
      <c r="L121" s="3"/>
      <c r="M121" s="3"/>
      <c r="N121" s="66"/>
      <c r="O121" s="22"/>
      <c r="P121" s="4"/>
    </row>
    <row r="122" spans="1:16" ht="15" customHeight="1" thickBot="1">
      <c r="A122" s="97"/>
      <c r="B122" s="102"/>
      <c r="C122" s="102"/>
      <c r="D122" s="4"/>
      <c r="E122" s="4" t="s">
        <v>250</v>
      </c>
      <c r="F122" s="3">
        <v>109</v>
      </c>
      <c r="G122" s="4"/>
      <c r="H122" s="4"/>
      <c r="I122" s="46"/>
      <c r="J122" s="4">
        <v>0</v>
      </c>
      <c r="K122" s="3"/>
      <c r="L122" s="3"/>
      <c r="M122" s="3"/>
      <c r="N122" s="66"/>
      <c r="O122" s="22"/>
      <c r="P122" s="4"/>
    </row>
    <row r="123" spans="1:16" ht="15" customHeight="1" thickBot="1">
      <c r="A123" s="97"/>
      <c r="B123" s="102"/>
      <c r="C123" s="102"/>
      <c r="D123" s="4"/>
      <c r="E123" s="4" t="s">
        <v>251</v>
      </c>
      <c r="F123" s="3">
        <v>110</v>
      </c>
      <c r="G123" s="4"/>
      <c r="H123" s="4"/>
      <c r="I123" s="46"/>
      <c r="J123" s="4">
        <v>0</v>
      </c>
      <c r="K123" s="3"/>
      <c r="L123" s="3"/>
      <c r="M123" s="3"/>
      <c r="N123" s="66"/>
      <c r="O123" s="22"/>
      <c r="P123" s="4"/>
    </row>
    <row r="124" spans="1:16" ht="15" customHeight="1" thickBot="1">
      <c r="A124" s="97"/>
      <c r="B124" s="102"/>
      <c r="C124" s="102"/>
      <c r="D124" s="99" t="s">
        <v>253</v>
      </c>
      <c r="E124" s="100"/>
      <c r="F124" s="3">
        <v>111</v>
      </c>
      <c r="G124" s="4"/>
      <c r="H124" s="4"/>
      <c r="I124" s="46"/>
      <c r="J124" s="4">
        <v>0</v>
      </c>
      <c r="K124" s="3"/>
      <c r="L124" s="3"/>
      <c r="M124" s="3"/>
      <c r="N124" s="66"/>
      <c r="O124" s="22"/>
      <c r="P124" s="4"/>
    </row>
    <row r="125" spans="1:16" ht="33.75" customHeight="1" thickBot="1">
      <c r="A125" s="97"/>
      <c r="B125" s="102"/>
      <c r="C125" s="103"/>
      <c r="D125" s="99" t="s">
        <v>254</v>
      </c>
      <c r="E125" s="100"/>
      <c r="F125" s="3">
        <v>112</v>
      </c>
      <c r="G125" s="4"/>
      <c r="H125" s="4"/>
      <c r="I125" s="46"/>
      <c r="J125" s="4">
        <v>0</v>
      </c>
      <c r="K125" s="3"/>
      <c r="L125" s="3"/>
      <c r="M125" s="3"/>
      <c r="N125" s="66"/>
      <c r="O125" s="22"/>
      <c r="P125" s="4"/>
    </row>
    <row r="126" spans="1:16" ht="33" customHeight="1" thickBot="1">
      <c r="A126" s="97"/>
      <c r="B126" s="102"/>
      <c r="C126" s="3" t="s">
        <v>40</v>
      </c>
      <c r="D126" s="99" t="s">
        <v>41</v>
      </c>
      <c r="E126" s="100"/>
      <c r="F126" s="3">
        <v>113</v>
      </c>
      <c r="G126" s="4">
        <v>1062</v>
      </c>
      <c r="H126" s="4"/>
      <c r="I126" s="46">
        <v>270</v>
      </c>
      <c r="J126" s="4">
        <v>265</v>
      </c>
      <c r="K126" s="3">
        <v>81</v>
      </c>
      <c r="L126" s="3">
        <v>81</v>
      </c>
      <c r="M126" s="3">
        <v>81</v>
      </c>
      <c r="N126" s="65">
        <v>324</v>
      </c>
      <c r="O126" s="22">
        <f t="shared" si="7"/>
        <v>122.26415094339622</v>
      </c>
      <c r="P126" s="22">
        <f t="shared" si="8"/>
        <v>24.95291902071563</v>
      </c>
    </row>
    <row r="127" spans="1:16" ht="31.5" customHeight="1" thickBot="1">
      <c r="A127" s="97"/>
      <c r="B127" s="102"/>
      <c r="C127" s="104" t="s">
        <v>255</v>
      </c>
      <c r="D127" s="105"/>
      <c r="E127" s="106"/>
      <c r="F127" s="3">
        <v>114</v>
      </c>
      <c r="G127" s="4">
        <v>3</v>
      </c>
      <c r="H127" s="4"/>
      <c r="I127" s="46">
        <v>8</v>
      </c>
      <c r="J127" s="4">
        <v>7</v>
      </c>
      <c r="K127" s="3">
        <f>K128+K134</f>
        <v>1</v>
      </c>
      <c r="L127" s="3">
        <f>L128+L134</f>
        <v>3</v>
      </c>
      <c r="M127" s="3">
        <f>M128+M134</f>
        <v>3</v>
      </c>
      <c r="N127" s="65">
        <v>8</v>
      </c>
      <c r="O127" s="22">
        <f t="shared" si="7"/>
        <v>114.28571428571428</v>
      </c>
      <c r="P127" s="4">
        <f t="shared" si="8"/>
        <v>233.33333333333334</v>
      </c>
    </row>
    <row r="128" spans="1:16" ht="32.25" customHeight="1" thickBot="1">
      <c r="A128" s="97"/>
      <c r="B128" s="102"/>
      <c r="C128" s="3" t="s">
        <v>14</v>
      </c>
      <c r="D128" s="99" t="s">
        <v>256</v>
      </c>
      <c r="E128" s="100"/>
      <c r="F128" s="3">
        <v>115</v>
      </c>
      <c r="G128" s="4">
        <v>2</v>
      </c>
      <c r="H128" s="4"/>
      <c r="I128" s="46">
        <v>7</v>
      </c>
      <c r="J128" s="4">
        <v>6</v>
      </c>
      <c r="K128" s="3">
        <v>1</v>
      </c>
      <c r="L128" s="3">
        <v>3</v>
      </c>
      <c r="M128" s="3">
        <v>2</v>
      </c>
      <c r="N128" s="65">
        <v>7</v>
      </c>
      <c r="O128" s="22">
        <f t="shared" si="7"/>
        <v>116.66666666666667</v>
      </c>
      <c r="P128" s="4">
        <f t="shared" si="8"/>
        <v>300</v>
      </c>
    </row>
    <row r="129" spans="1:16" ht="17.25" customHeight="1" thickBot="1">
      <c r="A129" s="97"/>
      <c r="B129" s="102"/>
      <c r="C129" s="101"/>
      <c r="D129" s="99" t="s">
        <v>257</v>
      </c>
      <c r="E129" s="100"/>
      <c r="F129" s="3">
        <v>116</v>
      </c>
      <c r="G129" s="4"/>
      <c r="H129" s="4"/>
      <c r="I129" s="46">
        <v>7</v>
      </c>
      <c r="J129" s="4">
        <v>6</v>
      </c>
      <c r="K129" s="3">
        <v>1</v>
      </c>
      <c r="L129" s="3">
        <v>3</v>
      </c>
      <c r="M129" s="3">
        <v>2</v>
      </c>
      <c r="N129" s="65">
        <v>7</v>
      </c>
      <c r="O129" s="22"/>
      <c r="P129" s="4"/>
    </row>
    <row r="130" spans="1:16" ht="17.25" customHeight="1" thickBot="1">
      <c r="A130" s="97"/>
      <c r="B130" s="102"/>
      <c r="C130" s="103"/>
      <c r="D130" s="99" t="s">
        <v>258</v>
      </c>
      <c r="E130" s="100"/>
      <c r="F130" s="3">
        <v>117</v>
      </c>
      <c r="G130" s="4"/>
      <c r="H130" s="4"/>
      <c r="I130" s="46"/>
      <c r="J130" s="4">
        <v>0</v>
      </c>
      <c r="K130" s="3"/>
      <c r="L130" s="3"/>
      <c r="M130" s="3"/>
      <c r="N130" s="66"/>
      <c r="O130" s="22"/>
      <c r="P130" s="4"/>
    </row>
    <row r="131" spans="1:16" ht="16.5" customHeight="1" thickBot="1">
      <c r="A131" s="97"/>
      <c r="B131" s="102"/>
      <c r="C131" s="3" t="s">
        <v>16</v>
      </c>
      <c r="D131" s="99" t="s">
        <v>259</v>
      </c>
      <c r="E131" s="100"/>
      <c r="F131" s="3">
        <v>118</v>
      </c>
      <c r="G131" s="4"/>
      <c r="H131" s="4"/>
      <c r="I131" s="46"/>
      <c r="J131" s="4">
        <v>0</v>
      </c>
      <c r="K131" s="3"/>
      <c r="L131" s="3"/>
      <c r="M131" s="3"/>
      <c r="N131" s="66"/>
      <c r="O131" s="22"/>
      <c r="P131" s="4"/>
    </row>
    <row r="132" spans="1:16" ht="29.25" customHeight="1" thickBot="1">
      <c r="A132" s="97"/>
      <c r="B132" s="102"/>
      <c r="C132" s="3" t="s">
        <v>63</v>
      </c>
      <c r="D132" s="99" t="s">
        <v>260</v>
      </c>
      <c r="E132" s="100"/>
      <c r="F132" s="3">
        <v>119</v>
      </c>
      <c r="G132" s="4"/>
      <c r="H132" s="4"/>
      <c r="I132" s="46"/>
      <c r="J132" s="4">
        <v>0</v>
      </c>
      <c r="K132" s="3"/>
      <c r="L132" s="3"/>
      <c r="M132" s="3"/>
      <c r="N132" s="66"/>
      <c r="O132" s="22"/>
      <c r="P132" s="4"/>
    </row>
    <row r="133" spans="1:16" ht="19.5" customHeight="1" thickBot="1">
      <c r="A133" s="97"/>
      <c r="B133" s="102"/>
      <c r="C133" s="3" t="s">
        <v>73</v>
      </c>
      <c r="D133" s="99" t="s">
        <v>76</v>
      </c>
      <c r="E133" s="100"/>
      <c r="F133" s="3">
        <v>120</v>
      </c>
      <c r="G133" s="4"/>
      <c r="H133" s="4"/>
      <c r="I133" s="46"/>
      <c r="J133" s="4">
        <v>0</v>
      </c>
      <c r="K133" s="3"/>
      <c r="L133" s="3"/>
      <c r="M133" s="3"/>
      <c r="N133" s="66"/>
      <c r="O133" s="22"/>
      <c r="P133" s="4"/>
    </row>
    <row r="134" spans="1:16" ht="30.75" customHeight="1" thickBot="1">
      <c r="A134" s="97"/>
      <c r="B134" s="102"/>
      <c r="C134" s="3" t="s">
        <v>75</v>
      </c>
      <c r="D134" s="99" t="s">
        <v>261</v>
      </c>
      <c r="E134" s="100"/>
      <c r="F134" s="3">
        <v>121</v>
      </c>
      <c r="G134" s="4">
        <v>1</v>
      </c>
      <c r="H134" s="4"/>
      <c r="I134" s="46">
        <v>1</v>
      </c>
      <c r="J134" s="4">
        <v>1</v>
      </c>
      <c r="K134" s="3">
        <v>0</v>
      </c>
      <c r="L134" s="3">
        <v>0</v>
      </c>
      <c r="M134" s="3">
        <v>1</v>
      </c>
      <c r="N134" s="65">
        <v>1</v>
      </c>
      <c r="O134" s="22">
        <f t="shared" si="7"/>
        <v>100</v>
      </c>
      <c r="P134" s="4">
        <f t="shared" si="8"/>
        <v>100</v>
      </c>
    </row>
    <row r="135" spans="1:16" ht="49.5" customHeight="1" thickBot="1">
      <c r="A135" s="97"/>
      <c r="B135" s="103"/>
      <c r="C135" s="3" t="s">
        <v>127</v>
      </c>
      <c r="D135" s="99" t="s">
        <v>262</v>
      </c>
      <c r="E135" s="100"/>
      <c r="F135" s="3">
        <v>122</v>
      </c>
      <c r="G135" s="4"/>
      <c r="H135" s="4"/>
      <c r="I135" s="46"/>
      <c r="J135" s="4">
        <v>0</v>
      </c>
      <c r="K135" s="3"/>
      <c r="L135" s="3"/>
      <c r="M135" s="3"/>
      <c r="N135" s="66"/>
      <c r="O135" s="22"/>
      <c r="P135" s="4"/>
    </row>
    <row r="136" spans="1:16" ht="33.75" customHeight="1" thickBot="1">
      <c r="A136" s="97"/>
      <c r="B136" s="3"/>
      <c r="C136" s="3"/>
      <c r="D136" s="4" t="s">
        <v>129</v>
      </c>
      <c r="E136" s="4" t="s">
        <v>263</v>
      </c>
      <c r="F136" s="3">
        <v>123</v>
      </c>
      <c r="G136" s="4"/>
      <c r="H136" s="4"/>
      <c r="I136" s="46"/>
      <c r="J136" s="4">
        <v>0</v>
      </c>
      <c r="K136" s="3"/>
      <c r="L136" s="3"/>
      <c r="M136" s="3"/>
      <c r="N136" s="66"/>
      <c r="O136" s="22"/>
      <c r="P136" s="4"/>
    </row>
    <row r="137" spans="1:16" ht="32.25" customHeight="1" thickBot="1">
      <c r="A137" s="97"/>
      <c r="B137" s="3"/>
      <c r="C137" s="101"/>
      <c r="D137" s="4" t="s">
        <v>264</v>
      </c>
      <c r="E137" s="4" t="s">
        <v>265</v>
      </c>
      <c r="F137" s="3">
        <v>124</v>
      </c>
      <c r="G137" s="4"/>
      <c r="H137" s="4"/>
      <c r="I137" s="46"/>
      <c r="J137" s="4">
        <v>0</v>
      </c>
      <c r="K137" s="3"/>
      <c r="L137" s="3"/>
      <c r="M137" s="3"/>
      <c r="N137" s="66"/>
      <c r="O137" s="22"/>
      <c r="P137" s="4"/>
    </row>
    <row r="138" spans="1:16" ht="35.25" customHeight="1" thickBot="1">
      <c r="A138" s="97"/>
      <c r="B138" s="3"/>
      <c r="C138" s="102"/>
      <c r="D138" s="4" t="s">
        <v>266</v>
      </c>
      <c r="E138" s="4" t="s">
        <v>267</v>
      </c>
      <c r="F138" s="3">
        <v>125</v>
      </c>
      <c r="G138" s="4"/>
      <c r="H138" s="4"/>
      <c r="I138" s="46"/>
      <c r="J138" s="4">
        <v>0</v>
      </c>
      <c r="K138" s="3"/>
      <c r="L138" s="3"/>
      <c r="M138" s="3"/>
      <c r="N138" s="66"/>
      <c r="O138" s="22"/>
      <c r="P138" s="4"/>
    </row>
    <row r="139" spans="1:16" ht="36" customHeight="1" thickBot="1">
      <c r="A139" s="97"/>
      <c r="B139" s="3"/>
      <c r="C139" s="103"/>
      <c r="D139" s="4" t="s">
        <v>131</v>
      </c>
      <c r="E139" s="4" t="s">
        <v>268</v>
      </c>
      <c r="F139" s="3">
        <v>126</v>
      </c>
      <c r="G139" s="4"/>
      <c r="H139" s="4"/>
      <c r="I139" s="46"/>
      <c r="J139" s="4">
        <v>0</v>
      </c>
      <c r="K139" s="3"/>
      <c r="L139" s="3"/>
      <c r="M139" s="3"/>
      <c r="N139" s="66"/>
      <c r="O139" s="22"/>
      <c r="P139" s="4"/>
    </row>
    <row r="140" spans="1:16" ht="33.75" customHeight="1" thickBot="1">
      <c r="A140" s="97"/>
      <c r="B140" s="3"/>
      <c r="C140" s="3"/>
      <c r="D140" s="4" t="s">
        <v>269</v>
      </c>
      <c r="E140" s="4" t="s">
        <v>270</v>
      </c>
      <c r="F140" s="3">
        <v>127</v>
      </c>
      <c r="G140" s="4"/>
      <c r="H140" s="4"/>
      <c r="I140" s="46"/>
      <c r="J140" s="4">
        <v>0</v>
      </c>
      <c r="K140" s="3"/>
      <c r="L140" s="3"/>
      <c r="M140" s="3"/>
      <c r="N140" s="66"/>
      <c r="O140" s="22"/>
      <c r="P140" s="4"/>
    </row>
    <row r="141" spans="1:16" ht="18" customHeight="1" thickBot="1">
      <c r="A141" s="97"/>
      <c r="B141" s="3"/>
      <c r="C141" s="3"/>
      <c r="D141" s="4"/>
      <c r="E141" s="4" t="s">
        <v>271</v>
      </c>
      <c r="F141" s="3">
        <v>128</v>
      </c>
      <c r="G141" s="4"/>
      <c r="H141" s="4"/>
      <c r="I141" s="46"/>
      <c r="J141" s="4">
        <v>0</v>
      </c>
      <c r="K141" s="3"/>
      <c r="L141" s="3"/>
      <c r="M141" s="3"/>
      <c r="N141" s="66"/>
      <c r="O141" s="22"/>
      <c r="P141" s="4"/>
    </row>
    <row r="142" spans="1:16" ht="19.5" customHeight="1" thickBot="1">
      <c r="A142" s="97"/>
      <c r="B142" s="3"/>
      <c r="C142" s="3"/>
      <c r="D142" s="4"/>
      <c r="E142" s="4" t="s">
        <v>272</v>
      </c>
      <c r="F142" s="3">
        <v>129</v>
      </c>
      <c r="G142" s="4"/>
      <c r="H142" s="4"/>
      <c r="I142" s="46"/>
      <c r="J142" s="4">
        <v>0</v>
      </c>
      <c r="K142" s="3"/>
      <c r="L142" s="3"/>
      <c r="M142" s="3"/>
      <c r="N142" s="66"/>
      <c r="O142" s="22"/>
      <c r="P142" s="4"/>
    </row>
    <row r="143" spans="1:16" ht="18.75" customHeight="1" thickBot="1">
      <c r="A143" s="97"/>
      <c r="B143" s="3"/>
      <c r="C143" s="3"/>
      <c r="D143" s="4"/>
      <c r="E143" s="4" t="s">
        <v>273</v>
      </c>
      <c r="F143" s="3">
        <v>130</v>
      </c>
      <c r="G143" s="4"/>
      <c r="H143" s="4"/>
      <c r="I143" s="46"/>
      <c r="J143" s="4">
        <v>0</v>
      </c>
      <c r="K143" s="3"/>
      <c r="L143" s="3"/>
      <c r="M143" s="3"/>
      <c r="N143" s="66"/>
      <c r="O143" s="22"/>
      <c r="P143" s="4"/>
    </row>
    <row r="144" spans="1:16" ht="36" customHeight="1" thickBot="1">
      <c r="A144" s="97"/>
      <c r="B144" s="3">
        <v>2</v>
      </c>
      <c r="C144" s="3"/>
      <c r="D144" s="99" t="s">
        <v>274</v>
      </c>
      <c r="E144" s="100"/>
      <c r="F144" s="3">
        <v>131</v>
      </c>
      <c r="G144" s="4"/>
      <c r="H144" s="4"/>
      <c r="I144" s="46"/>
      <c r="J144" s="4">
        <v>0</v>
      </c>
      <c r="K144" s="3"/>
      <c r="L144" s="3"/>
      <c r="M144" s="3"/>
      <c r="N144" s="66"/>
      <c r="O144" s="22"/>
      <c r="P144" s="4"/>
    </row>
    <row r="145" spans="1:16" ht="27" customHeight="1" thickBot="1">
      <c r="A145" s="97"/>
      <c r="B145" s="101"/>
      <c r="C145" s="3" t="s">
        <v>14</v>
      </c>
      <c r="D145" s="99" t="s">
        <v>275</v>
      </c>
      <c r="E145" s="100"/>
      <c r="F145" s="3">
        <v>132</v>
      </c>
      <c r="G145" s="4"/>
      <c r="H145" s="4"/>
      <c r="I145" s="46"/>
      <c r="J145" s="4">
        <v>0</v>
      </c>
      <c r="K145" s="3"/>
      <c r="L145" s="3"/>
      <c r="M145" s="3"/>
      <c r="N145" s="66"/>
      <c r="O145" s="22"/>
      <c r="P145" s="4"/>
    </row>
    <row r="146" spans="1:16" ht="18.75" customHeight="1" thickBot="1">
      <c r="A146" s="97"/>
      <c r="B146" s="102"/>
      <c r="C146" s="3"/>
      <c r="D146" s="4" t="s">
        <v>113</v>
      </c>
      <c r="E146" s="4" t="s">
        <v>276</v>
      </c>
      <c r="F146" s="3">
        <v>133</v>
      </c>
      <c r="G146" s="4"/>
      <c r="H146" s="4"/>
      <c r="I146" s="46"/>
      <c r="J146" s="4">
        <v>0</v>
      </c>
      <c r="K146" s="3"/>
      <c r="L146" s="3"/>
      <c r="M146" s="3"/>
      <c r="N146" s="66"/>
      <c r="O146" s="22"/>
      <c r="P146" s="4"/>
    </row>
    <row r="147" spans="1:16" ht="30" customHeight="1" thickBot="1">
      <c r="A147" s="97"/>
      <c r="B147" s="102"/>
      <c r="C147" s="3"/>
      <c r="D147" s="4" t="s">
        <v>115</v>
      </c>
      <c r="E147" s="4" t="s">
        <v>277</v>
      </c>
      <c r="F147" s="3">
        <v>134</v>
      </c>
      <c r="G147" s="4"/>
      <c r="H147" s="4"/>
      <c r="I147" s="46"/>
      <c r="J147" s="4">
        <v>0</v>
      </c>
      <c r="K147" s="3"/>
      <c r="L147" s="3"/>
      <c r="M147" s="3"/>
      <c r="N147" s="66"/>
      <c r="O147" s="22"/>
      <c r="P147" s="4"/>
    </row>
    <row r="148" spans="1:16" ht="33" customHeight="1" thickBot="1">
      <c r="A148" s="97"/>
      <c r="B148" s="102"/>
      <c r="C148" s="3" t="s">
        <v>16</v>
      </c>
      <c r="D148" s="99" t="s">
        <v>278</v>
      </c>
      <c r="E148" s="100"/>
      <c r="F148" s="3">
        <v>135</v>
      </c>
      <c r="G148" s="4"/>
      <c r="H148" s="4"/>
      <c r="I148" s="46"/>
      <c r="J148" s="4">
        <v>0</v>
      </c>
      <c r="K148" s="3"/>
      <c r="L148" s="3"/>
      <c r="M148" s="3"/>
      <c r="N148" s="66"/>
      <c r="O148" s="22"/>
      <c r="P148" s="4"/>
    </row>
    <row r="149" spans="1:16" ht="23.25" customHeight="1" thickBot="1">
      <c r="A149" s="97"/>
      <c r="B149" s="102"/>
      <c r="C149" s="3"/>
      <c r="D149" s="4" t="s">
        <v>153</v>
      </c>
      <c r="E149" s="4" t="s">
        <v>276</v>
      </c>
      <c r="F149" s="3">
        <v>136</v>
      </c>
      <c r="G149" s="4"/>
      <c r="H149" s="4"/>
      <c r="I149" s="46"/>
      <c r="J149" s="4">
        <v>0</v>
      </c>
      <c r="K149" s="3"/>
      <c r="L149" s="3"/>
      <c r="M149" s="3"/>
      <c r="N149" s="66"/>
      <c r="O149" s="22"/>
      <c r="P149" s="4"/>
    </row>
    <row r="150" spans="1:16" ht="29.25" customHeight="1" thickBot="1">
      <c r="A150" s="97"/>
      <c r="B150" s="102"/>
      <c r="C150" s="3"/>
      <c r="D150" s="4" t="s">
        <v>155</v>
      </c>
      <c r="E150" s="4" t="s">
        <v>277</v>
      </c>
      <c r="F150" s="3">
        <v>137</v>
      </c>
      <c r="G150" s="4"/>
      <c r="H150" s="4"/>
      <c r="I150" s="46"/>
      <c r="J150" s="4">
        <v>0</v>
      </c>
      <c r="K150" s="3"/>
      <c r="L150" s="3"/>
      <c r="M150" s="3"/>
      <c r="N150" s="66"/>
      <c r="O150" s="22"/>
      <c r="P150" s="4"/>
    </row>
    <row r="151" spans="1:16" ht="18" customHeight="1" thickBot="1">
      <c r="A151" s="97"/>
      <c r="B151" s="103"/>
      <c r="C151" s="3" t="s">
        <v>63</v>
      </c>
      <c r="D151" s="99" t="s">
        <v>279</v>
      </c>
      <c r="E151" s="100"/>
      <c r="F151" s="3">
        <v>138</v>
      </c>
      <c r="G151" s="4"/>
      <c r="H151" s="4"/>
      <c r="I151" s="46"/>
      <c r="J151" s="4">
        <v>0</v>
      </c>
      <c r="K151" s="3"/>
      <c r="L151" s="3"/>
      <c r="M151" s="3"/>
      <c r="N151" s="66"/>
      <c r="O151" s="22"/>
      <c r="P151" s="4"/>
    </row>
    <row r="152" spans="1:16" ht="18" customHeight="1" thickBot="1">
      <c r="A152" s="98"/>
      <c r="B152" s="3">
        <v>3</v>
      </c>
      <c r="C152" s="3"/>
      <c r="D152" s="99" t="s">
        <v>45</v>
      </c>
      <c r="E152" s="100"/>
      <c r="F152" s="3">
        <v>139</v>
      </c>
      <c r="G152" s="4"/>
      <c r="H152" s="4"/>
      <c r="I152" s="46"/>
      <c r="J152" s="4">
        <v>0</v>
      </c>
      <c r="K152" s="3"/>
      <c r="L152" s="3"/>
      <c r="M152" s="3"/>
      <c r="N152" s="66"/>
      <c r="O152" s="22"/>
      <c r="P152" s="4"/>
    </row>
    <row r="153" spans="1:16" ht="32.25" customHeight="1" thickBot="1">
      <c r="A153" s="4" t="s">
        <v>46</v>
      </c>
      <c r="B153" s="3"/>
      <c r="C153" s="3"/>
      <c r="D153" s="99" t="s">
        <v>280</v>
      </c>
      <c r="E153" s="100"/>
      <c r="F153" s="3">
        <v>140</v>
      </c>
      <c r="G153" s="4">
        <f>G14-G42</f>
        <v>31</v>
      </c>
      <c r="H153" s="4"/>
      <c r="I153" s="47">
        <v>61</v>
      </c>
      <c r="J153" s="4">
        <f>J14-J42</f>
        <v>307</v>
      </c>
      <c r="K153" s="3">
        <f>K14-K42</f>
        <v>4</v>
      </c>
      <c r="L153" s="3">
        <f>L14-L42</f>
        <v>-77</v>
      </c>
      <c r="M153" s="3">
        <f>M14-M42</f>
        <v>10</v>
      </c>
      <c r="N153" s="65">
        <f>N14-N42</f>
        <v>72</v>
      </c>
      <c r="O153" s="22">
        <f t="shared" ref="O153:O169" si="9">N153/J153*100</f>
        <v>23.452768729641694</v>
      </c>
      <c r="P153" s="22">
        <f t="shared" ref="P153:P169" si="10">J153/G153*100</f>
        <v>990.32258064516122</v>
      </c>
    </row>
    <row r="154" spans="1:16" ht="18" customHeight="1" thickBot="1">
      <c r="A154" s="4"/>
      <c r="B154" s="3"/>
      <c r="C154" s="3"/>
      <c r="D154" s="4"/>
      <c r="E154" s="4" t="s">
        <v>281</v>
      </c>
      <c r="F154" s="3">
        <v>141</v>
      </c>
      <c r="G154" s="4"/>
      <c r="H154" s="4"/>
      <c r="I154" s="48"/>
      <c r="J154" s="4">
        <v>0</v>
      </c>
      <c r="K154" s="3"/>
      <c r="L154" s="3"/>
      <c r="M154" s="3"/>
      <c r="N154" s="66"/>
      <c r="O154" s="22"/>
      <c r="P154" s="4"/>
    </row>
    <row r="155" spans="1:16" ht="22.5" customHeight="1" thickBot="1">
      <c r="A155" s="4"/>
      <c r="B155" s="3"/>
      <c r="C155" s="3"/>
      <c r="D155" s="4"/>
      <c r="E155" s="4" t="s">
        <v>282</v>
      </c>
      <c r="F155" s="3">
        <v>142</v>
      </c>
      <c r="G155" s="4">
        <v>2</v>
      </c>
      <c r="H155" s="4"/>
      <c r="I155" s="48">
        <v>7</v>
      </c>
      <c r="J155" s="4">
        <v>6</v>
      </c>
      <c r="K155" s="3">
        <v>1</v>
      </c>
      <c r="L155" s="3">
        <v>3</v>
      </c>
      <c r="M155" s="3">
        <v>2</v>
      </c>
      <c r="N155" s="65">
        <v>7</v>
      </c>
      <c r="O155" s="22">
        <f t="shared" si="9"/>
        <v>116.66666666666667</v>
      </c>
      <c r="P155" s="4">
        <f t="shared" si="10"/>
        <v>300</v>
      </c>
    </row>
    <row r="156" spans="1:16" ht="18.75" customHeight="1" thickBot="1">
      <c r="A156" s="4" t="s">
        <v>48</v>
      </c>
      <c r="B156" s="3"/>
      <c r="C156" s="3"/>
      <c r="D156" s="99" t="s">
        <v>49</v>
      </c>
      <c r="E156" s="100"/>
      <c r="F156" s="3">
        <v>143</v>
      </c>
      <c r="G156" s="4">
        <v>5</v>
      </c>
      <c r="H156" s="4"/>
      <c r="I156" s="48">
        <v>11</v>
      </c>
      <c r="J156" s="4">
        <v>49</v>
      </c>
      <c r="K156" s="3">
        <v>0</v>
      </c>
      <c r="L156" s="3">
        <v>0</v>
      </c>
      <c r="M156" s="3">
        <v>0</v>
      </c>
      <c r="N156" s="65">
        <v>13</v>
      </c>
      <c r="O156" s="22">
        <f t="shared" si="9"/>
        <v>26.530612244897959</v>
      </c>
      <c r="P156" s="22">
        <f t="shared" si="10"/>
        <v>980.00000000000011</v>
      </c>
    </row>
    <row r="157" spans="1:16" ht="26.25" customHeight="1" thickBot="1">
      <c r="A157" s="96" t="s">
        <v>50</v>
      </c>
      <c r="B157" s="3"/>
      <c r="C157" s="3"/>
      <c r="D157" s="99" t="s">
        <v>84</v>
      </c>
      <c r="E157" s="100"/>
      <c r="F157" s="3"/>
      <c r="G157" s="4"/>
      <c r="H157" s="4"/>
      <c r="I157" s="48"/>
      <c r="J157" s="4">
        <v>0</v>
      </c>
      <c r="K157" s="3"/>
      <c r="L157" s="3"/>
      <c r="M157" s="3"/>
      <c r="N157" s="66"/>
      <c r="O157" s="22"/>
      <c r="P157" s="4"/>
    </row>
    <row r="158" spans="1:16" ht="35.25" customHeight="1" thickBot="1">
      <c r="A158" s="97"/>
      <c r="B158" s="3">
        <v>1</v>
      </c>
      <c r="C158" s="3"/>
      <c r="D158" s="99" t="s">
        <v>283</v>
      </c>
      <c r="E158" s="100"/>
      <c r="F158" s="3">
        <v>144</v>
      </c>
      <c r="G158" s="4">
        <v>5691</v>
      </c>
      <c r="H158" s="4"/>
      <c r="I158" s="48">
        <v>6873</v>
      </c>
      <c r="J158" s="4">
        <f>J15</f>
        <v>6875</v>
      </c>
      <c r="K158" s="3">
        <v>1937</v>
      </c>
      <c r="L158" s="3">
        <v>1950</v>
      </c>
      <c r="M158" s="3">
        <v>1940</v>
      </c>
      <c r="N158" s="65">
        <f>N15</f>
        <v>7888</v>
      </c>
      <c r="O158" s="22">
        <f t="shared" si="9"/>
        <v>114.73454545454544</v>
      </c>
      <c r="P158" s="4">
        <f t="shared" si="10"/>
        <v>120.80477947636619</v>
      </c>
    </row>
    <row r="159" spans="1:16" ht="34.5" customHeight="1" thickBot="1">
      <c r="A159" s="98"/>
      <c r="B159" s="3"/>
      <c r="C159" s="3" t="s">
        <v>14</v>
      </c>
      <c r="D159" s="99" t="s">
        <v>284</v>
      </c>
      <c r="E159" s="100"/>
      <c r="F159" s="3">
        <v>145</v>
      </c>
      <c r="G159" s="4">
        <v>0</v>
      </c>
      <c r="H159" s="4"/>
      <c r="I159" s="48">
        <v>0</v>
      </c>
      <c r="J159" s="4">
        <v>0</v>
      </c>
      <c r="K159" s="3"/>
      <c r="L159" s="3"/>
      <c r="M159" s="3"/>
      <c r="N159" s="66">
        <v>0</v>
      </c>
      <c r="O159" s="22"/>
      <c r="P159" s="4"/>
    </row>
    <row r="160" spans="1:16" ht="58.5" customHeight="1" thickBot="1">
      <c r="A160" s="96"/>
      <c r="B160" s="3"/>
      <c r="C160" s="3" t="s">
        <v>16</v>
      </c>
      <c r="D160" s="99" t="s">
        <v>285</v>
      </c>
      <c r="E160" s="100"/>
      <c r="F160" s="3" t="s">
        <v>286</v>
      </c>
      <c r="G160" s="4">
        <v>0</v>
      </c>
      <c r="H160" s="4"/>
      <c r="I160" s="48">
        <v>0</v>
      </c>
      <c r="J160" s="4">
        <v>0</v>
      </c>
      <c r="K160" s="3"/>
      <c r="L160" s="3"/>
      <c r="M160" s="3"/>
      <c r="N160" s="66">
        <v>0</v>
      </c>
      <c r="O160" s="22"/>
      <c r="P160" s="4"/>
    </row>
    <row r="161" spans="1:16" ht="33" customHeight="1" thickBot="1">
      <c r="A161" s="97"/>
      <c r="B161" s="3">
        <v>2</v>
      </c>
      <c r="C161" s="3"/>
      <c r="D161" s="99" t="s">
        <v>287</v>
      </c>
      <c r="E161" s="100"/>
      <c r="F161" s="3">
        <v>147</v>
      </c>
      <c r="G161" s="4">
        <v>4472</v>
      </c>
      <c r="H161" s="4"/>
      <c r="I161" s="48">
        <v>6317</v>
      </c>
      <c r="J161" s="4">
        <f>J100</f>
        <v>6105</v>
      </c>
      <c r="K161" s="3">
        <v>1783</v>
      </c>
      <c r="L161" s="3">
        <v>1869</v>
      </c>
      <c r="M161" s="3">
        <v>1773</v>
      </c>
      <c r="N161" s="66">
        <f>N100</f>
        <v>7204</v>
      </c>
      <c r="O161" s="22">
        <f t="shared" si="9"/>
        <v>118.00163800163801</v>
      </c>
      <c r="P161" s="4">
        <f t="shared" si="10"/>
        <v>136.51610017889089</v>
      </c>
    </row>
    <row r="162" spans="1:16" ht="16.5" customHeight="1" thickBot="1">
      <c r="A162" s="97"/>
      <c r="B162" s="3"/>
      <c r="C162" s="3" t="s">
        <v>14</v>
      </c>
      <c r="D162" s="70" t="s">
        <v>384</v>
      </c>
      <c r="E162" s="71"/>
      <c r="F162" s="3">
        <v>148</v>
      </c>
      <c r="G162" s="4">
        <v>0</v>
      </c>
      <c r="H162" s="4"/>
      <c r="I162" s="48">
        <v>1443</v>
      </c>
      <c r="J162" s="4">
        <v>1395</v>
      </c>
      <c r="K162" s="3">
        <v>130</v>
      </c>
      <c r="L162" s="3">
        <v>130</v>
      </c>
      <c r="M162" s="3">
        <v>130</v>
      </c>
      <c r="N162" s="66">
        <v>522</v>
      </c>
      <c r="O162" s="22"/>
      <c r="P162" s="4"/>
    </row>
    <row r="163" spans="1:16" ht="18" customHeight="1" thickBot="1">
      <c r="A163" s="97"/>
      <c r="B163" s="3"/>
      <c r="C163" s="3" t="s">
        <v>16</v>
      </c>
      <c r="D163" s="99" t="s">
        <v>408</v>
      </c>
      <c r="E163" s="100"/>
      <c r="F163" s="3">
        <v>149</v>
      </c>
      <c r="G163" s="4">
        <v>0</v>
      </c>
      <c r="H163" s="4"/>
      <c r="I163" s="48"/>
      <c r="J163" s="4">
        <v>0</v>
      </c>
      <c r="K163" s="3"/>
      <c r="L163" s="3"/>
      <c r="M163" s="3"/>
      <c r="N163" s="66">
        <v>0</v>
      </c>
      <c r="O163" s="22"/>
      <c r="P163" s="4"/>
    </row>
    <row r="164" spans="1:16" ht="19.5" customHeight="1" thickBot="1">
      <c r="A164" s="97"/>
      <c r="B164" s="3"/>
      <c r="C164" s="3" t="s">
        <v>63</v>
      </c>
      <c r="D164" s="70" t="s">
        <v>385</v>
      </c>
      <c r="E164" s="71"/>
      <c r="F164" s="3">
        <v>150</v>
      </c>
      <c r="G164" s="4">
        <v>0</v>
      </c>
      <c r="H164" s="4"/>
      <c r="I164" s="48">
        <v>95</v>
      </c>
      <c r="J164" s="4">
        <v>92</v>
      </c>
      <c r="K164" s="3"/>
      <c r="L164" s="3"/>
      <c r="M164" s="3"/>
      <c r="N164" s="66">
        <v>0</v>
      </c>
      <c r="O164" s="22"/>
      <c r="P164" s="4"/>
    </row>
    <row r="165" spans="1:16" ht="21.75" customHeight="1" thickBot="1">
      <c r="A165" s="97"/>
      <c r="B165" s="3">
        <v>3</v>
      </c>
      <c r="C165" s="3"/>
      <c r="D165" s="99" t="s">
        <v>288</v>
      </c>
      <c r="E165" s="100"/>
      <c r="F165" s="3">
        <v>151</v>
      </c>
      <c r="G165" s="4">
        <v>4472</v>
      </c>
      <c r="H165" s="4"/>
      <c r="I165" s="48">
        <v>6317</v>
      </c>
      <c r="J165" s="4">
        <f>J101</f>
        <v>6105</v>
      </c>
      <c r="K165" s="3">
        <v>1600</v>
      </c>
      <c r="L165" s="3">
        <v>1680</v>
      </c>
      <c r="M165" s="3">
        <v>1584</v>
      </c>
      <c r="N165" s="66">
        <f>N101</f>
        <v>6448</v>
      </c>
      <c r="O165" s="22">
        <f t="shared" si="9"/>
        <v>105.61834561834561</v>
      </c>
      <c r="P165" s="4">
        <f t="shared" si="10"/>
        <v>136.51610017889089</v>
      </c>
    </row>
    <row r="166" spans="1:16" ht="22.5" customHeight="1" thickBot="1">
      <c r="A166" s="97"/>
      <c r="B166" s="3">
        <v>4</v>
      </c>
      <c r="C166" s="3"/>
      <c r="D166" s="99" t="s">
        <v>85</v>
      </c>
      <c r="E166" s="100"/>
      <c r="F166" s="3">
        <v>152</v>
      </c>
      <c r="G166" s="4">
        <v>234</v>
      </c>
      <c r="H166" s="4"/>
      <c r="I166" s="48">
        <v>240</v>
      </c>
      <c r="J166" s="4">
        <v>237</v>
      </c>
      <c r="K166" s="3">
        <v>220</v>
      </c>
      <c r="L166" s="3">
        <v>220</v>
      </c>
      <c r="M166" s="3">
        <v>218</v>
      </c>
      <c r="N166" s="66">
        <v>223</v>
      </c>
      <c r="O166" s="22">
        <f t="shared" si="9"/>
        <v>94.092827004219416</v>
      </c>
      <c r="P166" s="22">
        <f t="shared" si="10"/>
        <v>101.28205128205127</v>
      </c>
    </row>
    <row r="167" spans="1:16" ht="20.25" customHeight="1" thickBot="1">
      <c r="A167" s="97"/>
      <c r="B167" s="3">
        <v>5</v>
      </c>
      <c r="C167" s="3"/>
      <c r="D167" s="99" t="s">
        <v>289</v>
      </c>
      <c r="E167" s="100"/>
      <c r="F167" s="3">
        <v>153</v>
      </c>
      <c r="G167" s="4">
        <v>240</v>
      </c>
      <c r="H167" s="4"/>
      <c r="I167" s="48">
        <v>236</v>
      </c>
      <c r="J167" s="4">
        <v>223</v>
      </c>
      <c r="K167" s="3">
        <v>220</v>
      </c>
      <c r="L167" s="3">
        <v>220</v>
      </c>
      <c r="M167" s="3">
        <v>220</v>
      </c>
      <c r="N167" s="66">
        <v>220</v>
      </c>
      <c r="O167" s="22">
        <f t="shared" si="9"/>
        <v>98.654708520179369</v>
      </c>
      <c r="P167" s="4">
        <f t="shared" si="10"/>
        <v>92.916666666666671</v>
      </c>
    </row>
    <row r="168" spans="1:16" ht="61.5" customHeight="1" thickBot="1">
      <c r="A168" s="97"/>
      <c r="B168" s="3">
        <v>6</v>
      </c>
      <c r="C168" s="3" t="s">
        <v>14</v>
      </c>
      <c r="D168" s="99" t="s">
        <v>290</v>
      </c>
      <c r="E168" s="100"/>
      <c r="F168" s="3">
        <v>154</v>
      </c>
      <c r="G168" s="21">
        <f>(G161/G167)/12*1000</f>
        <v>1552.7777777777778</v>
      </c>
      <c r="H168" s="4"/>
      <c r="I168" s="49">
        <f>(I161/I167)/12*1000</f>
        <v>2230.5790960451977</v>
      </c>
      <c r="J168" s="21">
        <f>(J161/J167)/12*1000</f>
        <v>2281.3901345291479</v>
      </c>
      <c r="K168" s="3" t="s">
        <v>291</v>
      </c>
      <c r="L168" s="3" t="s">
        <v>291</v>
      </c>
      <c r="M168" s="3" t="s">
        <v>291</v>
      </c>
      <c r="N168" s="67">
        <f>(N161/N167)/12*1000</f>
        <v>2728.7878787878785</v>
      </c>
      <c r="O168" s="22">
        <f t="shared" si="9"/>
        <v>119.61075124711489</v>
      </c>
      <c r="P168" s="4">
        <f t="shared" si="10"/>
        <v>146.92315714320091</v>
      </c>
    </row>
    <row r="169" spans="1:16" ht="66" customHeight="1" thickBot="1">
      <c r="A169" s="97"/>
      <c r="B169" s="3"/>
      <c r="C169" s="3" t="s">
        <v>16</v>
      </c>
      <c r="D169" s="99" t="s">
        <v>292</v>
      </c>
      <c r="E169" s="100"/>
      <c r="F169" s="3">
        <v>155</v>
      </c>
      <c r="G169" s="21">
        <f>(4472/G167)/12*1000</f>
        <v>1552.7777777777778</v>
      </c>
      <c r="H169" s="4"/>
      <c r="I169" s="48">
        <v>1696</v>
      </c>
      <c r="J169" s="4">
        <v>2281</v>
      </c>
      <c r="K169" s="3" t="s">
        <v>291</v>
      </c>
      <c r="L169" s="3" t="s">
        <v>291</v>
      </c>
      <c r="M169" s="3" t="s">
        <v>291</v>
      </c>
      <c r="N169" s="67">
        <f>(6682/N167)/12*1000</f>
        <v>2531.060606060606</v>
      </c>
      <c r="O169" s="22">
        <f t="shared" si="9"/>
        <v>110.96276221221419</v>
      </c>
      <c r="P169" s="4">
        <f t="shared" si="10"/>
        <v>146.89803220035776</v>
      </c>
    </row>
    <row r="170" spans="1:16" ht="51" customHeight="1" thickBot="1">
      <c r="A170" s="97"/>
      <c r="B170" s="3">
        <v>7</v>
      </c>
      <c r="C170" s="3" t="s">
        <v>14</v>
      </c>
      <c r="D170" s="99" t="s">
        <v>293</v>
      </c>
      <c r="E170" s="100"/>
      <c r="F170" s="3">
        <v>156</v>
      </c>
      <c r="G170" s="21">
        <f>G14/G167</f>
        <v>23.712499999999999</v>
      </c>
      <c r="H170" s="4"/>
      <c r="I170" s="48">
        <v>29</v>
      </c>
      <c r="J170" s="21">
        <f>J15/J167</f>
        <v>30.829596412556054</v>
      </c>
      <c r="K170" s="3" t="s">
        <v>291</v>
      </c>
      <c r="L170" s="3" t="s">
        <v>291</v>
      </c>
      <c r="M170" s="3" t="s">
        <v>291</v>
      </c>
      <c r="N170" s="67">
        <f>N14/N167</f>
        <v>35.854545454545452</v>
      </c>
      <c r="O170" s="22">
        <v>116.12</v>
      </c>
      <c r="P170" s="22">
        <v>120</v>
      </c>
    </row>
    <row r="171" spans="1:16" ht="51" customHeight="1" thickBot="1">
      <c r="A171" s="97"/>
      <c r="B171" s="3"/>
      <c r="C171" s="3" t="s">
        <v>16</v>
      </c>
      <c r="D171" s="99" t="s">
        <v>90</v>
      </c>
      <c r="E171" s="100"/>
      <c r="F171" s="3">
        <v>157</v>
      </c>
      <c r="G171" s="21">
        <f>G15/G167</f>
        <v>23.712499999999999</v>
      </c>
      <c r="H171" s="4"/>
      <c r="I171" s="48">
        <v>29</v>
      </c>
      <c r="J171" s="21">
        <f>J15/J167</f>
        <v>30.829596412556054</v>
      </c>
      <c r="K171" s="3" t="s">
        <v>291</v>
      </c>
      <c r="L171" s="3" t="s">
        <v>291</v>
      </c>
      <c r="M171" s="3" t="s">
        <v>291</v>
      </c>
      <c r="N171" s="67">
        <f>N15/N167</f>
        <v>35.854545454545452</v>
      </c>
      <c r="O171" s="22">
        <v>116.12</v>
      </c>
      <c r="P171" s="22">
        <v>120</v>
      </c>
    </row>
    <row r="172" spans="1:16" ht="56.25" customHeight="1" thickBot="1">
      <c r="A172" s="97"/>
      <c r="B172" s="3"/>
      <c r="C172" s="3" t="s">
        <v>63</v>
      </c>
      <c r="D172" s="99" t="s">
        <v>294</v>
      </c>
      <c r="E172" s="100"/>
      <c r="F172" s="3">
        <v>158</v>
      </c>
      <c r="G172" s="4"/>
      <c r="H172" s="4"/>
      <c r="I172" s="48">
        <v>0</v>
      </c>
      <c r="J172" s="4">
        <v>0</v>
      </c>
      <c r="K172" s="3" t="s">
        <v>291</v>
      </c>
      <c r="L172" s="3" t="s">
        <v>291</v>
      </c>
      <c r="M172" s="3" t="s">
        <v>291</v>
      </c>
      <c r="N172" s="66"/>
      <c r="O172" s="22"/>
      <c r="P172" s="4"/>
    </row>
    <row r="173" spans="1:16" ht="36.75" customHeight="1" thickBot="1">
      <c r="A173" s="97"/>
      <c r="B173" s="3"/>
      <c r="C173" s="3" t="s">
        <v>173</v>
      </c>
      <c r="D173" s="99" t="s">
        <v>295</v>
      </c>
      <c r="E173" s="100"/>
      <c r="F173" s="3">
        <v>159</v>
      </c>
      <c r="G173" s="4"/>
      <c r="H173" s="4"/>
      <c r="I173" s="48"/>
      <c r="J173" s="4">
        <v>0</v>
      </c>
      <c r="K173" s="3" t="s">
        <v>291</v>
      </c>
      <c r="L173" s="3" t="s">
        <v>291</v>
      </c>
      <c r="M173" s="3" t="s">
        <v>291</v>
      </c>
      <c r="N173" s="66"/>
      <c r="O173" s="22"/>
      <c r="P173" s="4"/>
    </row>
    <row r="174" spans="1:16" ht="18" customHeight="1" thickBot="1">
      <c r="A174" s="97"/>
      <c r="B174" s="3"/>
      <c r="C174" s="3"/>
      <c r="D174" s="4"/>
      <c r="E174" s="4" t="s">
        <v>296</v>
      </c>
      <c r="F174" s="3">
        <v>160</v>
      </c>
      <c r="G174" s="4"/>
      <c r="H174" s="4"/>
      <c r="I174" s="48"/>
      <c r="J174" s="4">
        <v>0</v>
      </c>
      <c r="K174" s="3" t="s">
        <v>291</v>
      </c>
      <c r="L174" s="3" t="s">
        <v>291</v>
      </c>
      <c r="M174" s="3" t="s">
        <v>291</v>
      </c>
      <c r="N174" s="66"/>
      <c r="O174" s="22"/>
      <c r="P174" s="4"/>
    </row>
    <row r="175" spans="1:16" ht="18" customHeight="1" thickBot="1">
      <c r="A175" s="97"/>
      <c r="B175" s="3"/>
      <c r="C175" s="3"/>
      <c r="D175" s="4"/>
      <c r="E175" s="4" t="s">
        <v>297</v>
      </c>
      <c r="F175" s="3">
        <v>161</v>
      </c>
      <c r="G175" s="4"/>
      <c r="H175" s="4"/>
      <c r="I175" s="48"/>
      <c r="J175" s="4">
        <v>0</v>
      </c>
      <c r="K175" s="3" t="s">
        <v>291</v>
      </c>
      <c r="L175" s="3" t="s">
        <v>291</v>
      </c>
      <c r="M175" s="3" t="s">
        <v>291</v>
      </c>
      <c r="N175" s="66"/>
      <c r="O175" s="22"/>
      <c r="P175" s="4"/>
    </row>
    <row r="176" spans="1:16" ht="15" customHeight="1" thickBot="1">
      <c r="A176" s="97"/>
      <c r="B176" s="3"/>
      <c r="C176" s="3"/>
      <c r="D176" s="4"/>
      <c r="E176" s="4" t="s">
        <v>298</v>
      </c>
      <c r="F176" s="3">
        <v>162</v>
      </c>
      <c r="G176" s="4"/>
      <c r="H176" s="4"/>
      <c r="I176" s="48"/>
      <c r="J176" s="4">
        <v>0</v>
      </c>
      <c r="K176" s="3" t="s">
        <v>291</v>
      </c>
      <c r="L176" s="3" t="s">
        <v>291</v>
      </c>
      <c r="M176" s="3" t="s">
        <v>291</v>
      </c>
      <c r="N176" s="66"/>
      <c r="O176" s="22"/>
      <c r="P176" s="4"/>
    </row>
    <row r="177" spans="1:16" ht="20.25" customHeight="1" thickBot="1">
      <c r="A177" s="97"/>
      <c r="B177" s="3"/>
      <c r="C177" s="3"/>
      <c r="D177" s="4"/>
      <c r="E177" s="4" t="s">
        <v>299</v>
      </c>
      <c r="F177" s="3" t="s">
        <v>300</v>
      </c>
      <c r="G177" s="4"/>
      <c r="H177" s="4"/>
      <c r="I177" s="48"/>
      <c r="J177" s="4">
        <v>0</v>
      </c>
      <c r="K177" s="3" t="s">
        <v>291</v>
      </c>
      <c r="L177" s="3" t="s">
        <v>291</v>
      </c>
      <c r="M177" s="3" t="s">
        <v>291</v>
      </c>
      <c r="N177" s="66"/>
      <c r="O177" s="22"/>
      <c r="P177" s="4"/>
    </row>
    <row r="178" spans="1:16" ht="21" customHeight="1" thickBot="1">
      <c r="A178" s="97"/>
      <c r="B178" s="3">
        <v>8</v>
      </c>
      <c r="C178" s="3"/>
      <c r="D178" s="99" t="s">
        <v>93</v>
      </c>
      <c r="E178" s="100"/>
      <c r="F178" s="3">
        <v>164</v>
      </c>
      <c r="G178" s="4">
        <v>0</v>
      </c>
      <c r="H178" s="4"/>
      <c r="I178" s="48">
        <v>0</v>
      </c>
      <c r="J178" s="4">
        <v>0</v>
      </c>
      <c r="K178" s="3">
        <v>0</v>
      </c>
      <c r="L178" s="3">
        <v>0</v>
      </c>
      <c r="M178" s="3">
        <v>0</v>
      </c>
      <c r="N178" s="66">
        <v>0</v>
      </c>
      <c r="O178" s="22"/>
      <c r="P178" s="4"/>
    </row>
    <row r="179" spans="1:16" ht="21.75" customHeight="1" thickBot="1">
      <c r="A179" s="97"/>
      <c r="B179" s="3">
        <v>9</v>
      </c>
      <c r="C179" s="3"/>
      <c r="D179" s="99" t="s">
        <v>301</v>
      </c>
      <c r="E179" s="100"/>
      <c r="F179" s="3">
        <v>165</v>
      </c>
      <c r="G179" s="4">
        <v>0</v>
      </c>
      <c r="H179" s="4"/>
      <c r="I179" s="48">
        <v>0</v>
      </c>
      <c r="J179" s="4">
        <v>0</v>
      </c>
      <c r="K179" s="3">
        <v>0</v>
      </c>
      <c r="L179" s="3">
        <v>0</v>
      </c>
      <c r="M179" s="3">
        <v>0</v>
      </c>
      <c r="N179" s="66">
        <v>0</v>
      </c>
      <c r="O179" s="22"/>
      <c r="P179" s="4"/>
    </row>
    <row r="180" spans="1:16" ht="37.5" customHeight="1" thickBot="1">
      <c r="A180" s="97"/>
      <c r="B180" s="3"/>
      <c r="C180" s="3"/>
      <c r="D180" s="4"/>
      <c r="E180" s="4" t="s">
        <v>302</v>
      </c>
      <c r="F180" s="3">
        <v>166</v>
      </c>
      <c r="G180" s="4"/>
      <c r="H180" s="4"/>
      <c r="I180" s="48"/>
      <c r="J180" s="4">
        <v>0</v>
      </c>
      <c r="K180" s="3"/>
      <c r="L180" s="3"/>
      <c r="M180" s="3"/>
      <c r="N180" s="66"/>
      <c r="O180" s="22"/>
      <c r="P180" s="4"/>
    </row>
    <row r="181" spans="1:16" ht="21" customHeight="1" thickBot="1">
      <c r="A181" s="97"/>
      <c r="B181" s="3"/>
      <c r="C181" s="3"/>
      <c r="D181" s="4"/>
      <c r="E181" s="4" t="s">
        <v>303</v>
      </c>
      <c r="F181" s="3">
        <v>167</v>
      </c>
      <c r="G181" s="4"/>
      <c r="H181" s="4"/>
      <c r="I181" s="48"/>
      <c r="J181" s="4">
        <v>0</v>
      </c>
      <c r="K181" s="3"/>
      <c r="L181" s="3"/>
      <c r="M181" s="3"/>
      <c r="N181" s="66"/>
      <c r="O181" s="22"/>
      <c r="P181" s="4"/>
    </row>
    <row r="182" spans="1:16" ht="18" customHeight="1" thickBot="1">
      <c r="A182" s="97"/>
      <c r="B182" s="3"/>
      <c r="C182" s="3"/>
      <c r="D182" s="4"/>
      <c r="E182" s="4" t="s">
        <v>304</v>
      </c>
      <c r="F182" s="3">
        <v>168</v>
      </c>
      <c r="G182" s="4"/>
      <c r="H182" s="4"/>
      <c r="I182" s="48"/>
      <c r="J182" s="4">
        <v>0</v>
      </c>
      <c r="K182" s="3"/>
      <c r="L182" s="3"/>
      <c r="M182" s="3"/>
      <c r="N182" s="66"/>
      <c r="O182" s="22"/>
      <c r="P182" s="4"/>
    </row>
    <row r="183" spans="1:16" ht="20.25" customHeight="1" thickBot="1">
      <c r="A183" s="97"/>
      <c r="B183" s="3"/>
      <c r="C183" s="3"/>
      <c r="D183" s="4"/>
      <c r="E183" s="4" t="s">
        <v>305</v>
      </c>
      <c r="F183" s="3">
        <v>169</v>
      </c>
      <c r="G183" s="4"/>
      <c r="H183" s="4"/>
      <c r="I183" s="48"/>
      <c r="J183" s="4">
        <v>0</v>
      </c>
      <c r="K183" s="3"/>
      <c r="L183" s="3"/>
      <c r="M183" s="3"/>
      <c r="N183" s="66"/>
      <c r="O183" s="22"/>
      <c r="P183" s="4"/>
    </row>
    <row r="184" spans="1:16" ht="19.5" customHeight="1" thickBot="1">
      <c r="A184" s="97"/>
      <c r="B184" s="3"/>
      <c r="C184" s="3"/>
      <c r="D184" s="4"/>
      <c r="E184" s="4" t="s">
        <v>306</v>
      </c>
      <c r="F184" s="3">
        <v>170</v>
      </c>
      <c r="G184" s="4"/>
      <c r="H184" s="4"/>
      <c r="I184" s="48"/>
      <c r="J184" s="4">
        <v>0</v>
      </c>
      <c r="K184" s="3"/>
      <c r="L184" s="3"/>
      <c r="M184" s="3"/>
      <c r="N184" s="66"/>
      <c r="O184" s="22"/>
      <c r="P184" s="4"/>
    </row>
    <row r="185" spans="1:16" ht="41.25" customHeight="1" thickBot="1">
      <c r="A185" s="98"/>
      <c r="B185" s="3">
        <v>10</v>
      </c>
      <c r="C185" s="3"/>
      <c r="D185" s="4"/>
      <c r="E185" s="4" t="s">
        <v>307</v>
      </c>
      <c r="F185" s="3">
        <v>171</v>
      </c>
      <c r="G185" s="4">
        <v>0</v>
      </c>
      <c r="H185" s="4"/>
      <c r="I185" s="48">
        <v>0</v>
      </c>
      <c r="J185" s="4">
        <v>0</v>
      </c>
      <c r="K185" s="3"/>
      <c r="L185" s="3"/>
      <c r="M185" s="3"/>
      <c r="N185" s="66">
        <v>0</v>
      </c>
      <c r="O185" s="22"/>
      <c r="P185" s="4"/>
    </row>
    <row r="186" spans="1:16" ht="15" customHeight="1">
      <c r="N186" s="63"/>
    </row>
    <row r="187" spans="1:16">
      <c r="N187" s="63"/>
    </row>
    <row r="188" spans="1:16" ht="17.25" customHeight="1">
      <c r="A188" s="2"/>
      <c r="D188" t="s">
        <v>394</v>
      </c>
      <c r="N188" s="63"/>
    </row>
    <row r="189" spans="1:16" ht="16.5" customHeight="1">
      <c r="A189" s="95"/>
      <c r="B189" s="1"/>
      <c r="D189" t="s">
        <v>395</v>
      </c>
    </row>
    <row r="190" spans="1:16" ht="16.5" customHeight="1">
      <c r="A190" s="95"/>
      <c r="B190" s="1"/>
      <c r="E190" t="s">
        <v>396</v>
      </c>
      <c r="N190" s="63"/>
    </row>
    <row r="192" spans="1:16">
      <c r="E192" t="s">
        <v>399</v>
      </c>
      <c r="I192" s="39" t="s">
        <v>389</v>
      </c>
    </row>
    <row r="193" spans="5:9">
      <c r="E193" t="s">
        <v>397</v>
      </c>
      <c r="I193" s="39" t="s">
        <v>398</v>
      </c>
    </row>
    <row r="194" spans="5:9">
      <c r="E194" t="s">
        <v>409</v>
      </c>
      <c r="I194" s="63" t="s">
        <v>433</v>
      </c>
    </row>
  </sheetData>
  <mergeCells count="143">
    <mergeCell ref="H10:J10"/>
    <mergeCell ref="K10:N10"/>
    <mergeCell ref="D167:E167"/>
    <mergeCell ref="D168:E168"/>
    <mergeCell ref="D169:E169"/>
    <mergeCell ref="D153:E153"/>
    <mergeCell ref="D148:E148"/>
    <mergeCell ref="D126:E126"/>
    <mergeCell ref="D121:E121"/>
    <mergeCell ref="D117:E117"/>
    <mergeCell ref="D106:E106"/>
    <mergeCell ref="D98:E98"/>
    <mergeCell ref="D91:E91"/>
    <mergeCell ref="D93:E93"/>
    <mergeCell ref="D55:E55"/>
    <mergeCell ref="D60:E60"/>
    <mergeCell ref="D47:E47"/>
    <mergeCell ref="D41:E41"/>
    <mergeCell ref="D13:E13"/>
    <mergeCell ref="D22:E22"/>
    <mergeCell ref="D50:E50"/>
    <mergeCell ref="D51:E51"/>
    <mergeCell ref="D35:E35"/>
    <mergeCell ref="D163:E163"/>
    <mergeCell ref="D164:E164"/>
    <mergeCell ref="D110:E110"/>
    <mergeCell ref="D116:E116"/>
    <mergeCell ref="D77:E77"/>
    <mergeCell ref="D78:E78"/>
    <mergeCell ref="D79:E79"/>
    <mergeCell ref="D38:E38"/>
    <mergeCell ref="D94:E94"/>
    <mergeCell ref="D95:E95"/>
    <mergeCell ref="D97:E97"/>
    <mergeCell ref="D100:E100"/>
    <mergeCell ref="D101:E101"/>
    <mergeCell ref="D96:E96"/>
    <mergeCell ref="C99:E99"/>
    <mergeCell ref="C92:E92"/>
    <mergeCell ref="D75:E75"/>
    <mergeCell ref="D76:E76"/>
    <mergeCell ref="D40:E40"/>
    <mergeCell ref="B42:E42"/>
    <mergeCell ref="B36:B40"/>
    <mergeCell ref="D45:E45"/>
    <mergeCell ref="D39:E39"/>
    <mergeCell ref="D46:E46"/>
    <mergeCell ref="D53:E53"/>
    <mergeCell ref="A9:P9"/>
    <mergeCell ref="A10:C12"/>
    <mergeCell ref="D10:E12"/>
    <mergeCell ref="F10:F12"/>
    <mergeCell ref="G10:G12"/>
    <mergeCell ref="D156:E156"/>
    <mergeCell ref="D157:E157"/>
    <mergeCell ref="D158:E158"/>
    <mergeCell ref="D159:E159"/>
    <mergeCell ref="D130:E130"/>
    <mergeCell ref="D131:E131"/>
    <mergeCell ref="D132:E132"/>
    <mergeCell ref="D145:E145"/>
    <mergeCell ref="C129:C130"/>
    <mergeCell ref="D133:E133"/>
    <mergeCell ref="D134:E134"/>
    <mergeCell ref="D125:E125"/>
    <mergeCell ref="D128:E128"/>
    <mergeCell ref="D129:E129"/>
    <mergeCell ref="C118:C125"/>
    <mergeCell ref="D124:E124"/>
    <mergeCell ref="C127:E127"/>
    <mergeCell ref="D111:E111"/>
    <mergeCell ref="D112:E112"/>
    <mergeCell ref="H11:I11"/>
    <mergeCell ref="K11:N11"/>
    <mergeCell ref="B13:C13"/>
    <mergeCell ref="D14:E14"/>
    <mergeCell ref="D15:E15"/>
    <mergeCell ref="B16:B34"/>
    <mergeCell ref="D16:E16"/>
    <mergeCell ref="C17:C20"/>
    <mergeCell ref="D21:E21"/>
    <mergeCell ref="D54:E54"/>
    <mergeCell ref="D67:D69"/>
    <mergeCell ref="D70:E70"/>
    <mergeCell ref="C71:C74"/>
    <mergeCell ref="D52:E52"/>
    <mergeCell ref="D58:E58"/>
    <mergeCell ref="A15:A41"/>
    <mergeCell ref="C23:C24"/>
    <mergeCell ref="D25:E25"/>
    <mergeCell ref="D26:E26"/>
    <mergeCell ref="D27:E27"/>
    <mergeCell ref="C28:C30"/>
    <mergeCell ref="C31:C34"/>
    <mergeCell ref="D36:E36"/>
    <mergeCell ref="D37:E37"/>
    <mergeCell ref="D113:E113"/>
    <mergeCell ref="D114:E114"/>
    <mergeCell ref="D115:E115"/>
    <mergeCell ref="D118:E118"/>
    <mergeCell ref="C108:C112"/>
    <mergeCell ref="C114:C116"/>
    <mergeCell ref="D102:E102"/>
    <mergeCell ref="D103:E103"/>
    <mergeCell ref="D109:E109"/>
    <mergeCell ref="C102:C104"/>
    <mergeCell ref="D104:E104"/>
    <mergeCell ref="D105:E105"/>
    <mergeCell ref="C106:C107"/>
    <mergeCell ref="C77:C79"/>
    <mergeCell ref="D80:E80"/>
    <mergeCell ref="D81:E81"/>
    <mergeCell ref="D82:E82"/>
    <mergeCell ref="C83:C85"/>
    <mergeCell ref="C86:C90"/>
    <mergeCell ref="D59:E59"/>
    <mergeCell ref="D61:E61"/>
    <mergeCell ref="D63:E63"/>
    <mergeCell ref="C64:C69"/>
    <mergeCell ref="A189:A190"/>
    <mergeCell ref="A157:A159"/>
    <mergeCell ref="A160:A185"/>
    <mergeCell ref="D171:E171"/>
    <mergeCell ref="D172:E172"/>
    <mergeCell ref="D173:E173"/>
    <mergeCell ref="D178:E178"/>
    <mergeCell ref="D179:E179"/>
    <mergeCell ref="D135:E135"/>
    <mergeCell ref="C137:C139"/>
    <mergeCell ref="D144:E144"/>
    <mergeCell ref="B145:B151"/>
    <mergeCell ref="D151:E151"/>
    <mergeCell ref="D152:E152"/>
    <mergeCell ref="D170:E170"/>
    <mergeCell ref="D160:E160"/>
    <mergeCell ref="D161:E161"/>
    <mergeCell ref="D162:E162"/>
    <mergeCell ref="D165:E165"/>
    <mergeCell ref="D166:E166"/>
    <mergeCell ref="A43:A152"/>
    <mergeCell ref="C43:E43"/>
    <mergeCell ref="B44:B135"/>
    <mergeCell ref="C44:E44"/>
  </mergeCells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I20"/>
  <sheetViews>
    <sheetView topLeftCell="A4" workbookViewId="0">
      <selection activeCell="H20" sqref="H20"/>
    </sheetView>
  </sheetViews>
  <sheetFormatPr defaultRowHeight="15"/>
  <cols>
    <col min="3" max="3" width="13.85546875" customWidth="1"/>
  </cols>
  <sheetData>
    <row r="2" spans="1:9">
      <c r="A2" s="13" t="s">
        <v>322</v>
      </c>
      <c r="B2" s="13"/>
      <c r="C2" s="13"/>
    </row>
    <row r="3" spans="1:9">
      <c r="A3" t="s">
        <v>402</v>
      </c>
    </row>
    <row r="4" spans="1:9">
      <c r="A4" t="s">
        <v>403</v>
      </c>
    </row>
    <row r="5" spans="1:9" ht="18.75" customHeight="1">
      <c r="A5" s="16"/>
      <c r="D5" s="19" t="s">
        <v>328</v>
      </c>
      <c r="E5" s="19"/>
      <c r="F5" s="19"/>
      <c r="G5" s="19"/>
      <c r="H5" s="19"/>
    </row>
    <row r="6" spans="1:9">
      <c r="A6" s="2"/>
      <c r="B6" s="2"/>
      <c r="C6" s="2"/>
      <c r="D6" s="2"/>
      <c r="E6" s="2"/>
      <c r="F6" s="2"/>
      <c r="G6" s="2"/>
      <c r="H6" s="2"/>
      <c r="I6" s="2"/>
    </row>
    <row r="7" spans="1:9">
      <c r="A7" s="2"/>
      <c r="B7" s="2"/>
      <c r="C7" s="2"/>
      <c r="D7" s="2"/>
      <c r="E7" s="2"/>
      <c r="F7" s="2"/>
      <c r="G7" s="2"/>
      <c r="H7" s="2" t="s">
        <v>323</v>
      </c>
      <c r="I7" s="2"/>
    </row>
    <row r="8" spans="1:9" ht="15.75" thickBot="1">
      <c r="A8" s="2"/>
      <c r="B8" s="78" t="s">
        <v>0</v>
      </c>
      <c r="C8" s="78"/>
      <c r="D8" s="78"/>
      <c r="E8" s="78"/>
      <c r="F8" s="78"/>
      <c r="G8" s="78"/>
      <c r="H8" s="78"/>
      <c r="I8" s="78"/>
    </row>
    <row r="9" spans="1:9" ht="30" customHeight="1" thickBot="1">
      <c r="A9" s="2"/>
      <c r="B9" s="101" t="s">
        <v>311</v>
      </c>
      <c r="C9" s="101" t="s">
        <v>312</v>
      </c>
      <c r="D9" s="104" t="s">
        <v>313</v>
      </c>
      <c r="E9" s="106"/>
      <c r="F9" s="101" t="s">
        <v>314</v>
      </c>
      <c r="G9" s="104" t="s">
        <v>95</v>
      </c>
      <c r="H9" s="106"/>
      <c r="I9" s="101" t="s">
        <v>315</v>
      </c>
    </row>
    <row r="10" spans="1:9" ht="15.75" thickBot="1">
      <c r="A10" s="2"/>
      <c r="B10" s="103"/>
      <c r="C10" s="103"/>
      <c r="D10" s="3" t="s">
        <v>96</v>
      </c>
      <c r="E10" s="3" t="s">
        <v>316</v>
      </c>
      <c r="F10" s="103"/>
      <c r="G10" s="3" t="s">
        <v>96</v>
      </c>
      <c r="H10" s="3" t="s">
        <v>316</v>
      </c>
      <c r="I10" s="103"/>
    </row>
    <row r="11" spans="1:9" ht="15.75" thickBot="1">
      <c r="A11" s="2"/>
      <c r="B11" s="3">
        <v>0</v>
      </c>
      <c r="C11" s="3">
        <v>1</v>
      </c>
      <c r="D11" s="3">
        <v>2</v>
      </c>
      <c r="E11" s="3">
        <v>3</v>
      </c>
      <c r="F11" s="3">
        <v>4</v>
      </c>
      <c r="G11" s="3">
        <v>5</v>
      </c>
      <c r="H11" s="3">
        <v>6</v>
      </c>
      <c r="I11" s="3">
        <v>7</v>
      </c>
    </row>
    <row r="12" spans="1:9" ht="60.75" thickBot="1">
      <c r="A12" s="2"/>
      <c r="B12" s="3" t="s">
        <v>11</v>
      </c>
      <c r="C12" s="17" t="s">
        <v>317</v>
      </c>
      <c r="D12" s="3">
        <v>5686</v>
      </c>
      <c r="E12" s="3">
        <v>5691</v>
      </c>
      <c r="F12" s="20">
        <f>E12/D12%</f>
        <v>100.08793527963419</v>
      </c>
      <c r="G12" s="3">
        <v>6873</v>
      </c>
      <c r="H12" s="3">
        <v>6875</v>
      </c>
      <c r="I12" s="20">
        <f>H12/G12%</f>
        <v>100.02909937436344</v>
      </c>
    </row>
    <row r="13" spans="1:9" ht="30.75" thickBot="1">
      <c r="A13" s="2"/>
      <c r="B13" s="3">
        <v>1</v>
      </c>
      <c r="C13" s="17" t="s">
        <v>318</v>
      </c>
      <c r="D13" s="3">
        <v>5686</v>
      </c>
      <c r="E13" s="3">
        <v>5691</v>
      </c>
      <c r="F13" s="20">
        <f>E13/D13%</f>
        <v>100.08793527963419</v>
      </c>
      <c r="G13" s="3">
        <v>6873</v>
      </c>
      <c r="H13" s="3">
        <v>6875</v>
      </c>
      <c r="I13" s="20">
        <f>H13/G13%</f>
        <v>100.02909937436344</v>
      </c>
    </row>
    <row r="14" spans="1:9" ht="30.75" thickBot="1">
      <c r="A14" s="2"/>
      <c r="B14" s="3" t="s">
        <v>319</v>
      </c>
      <c r="C14" s="17" t="s">
        <v>18</v>
      </c>
      <c r="D14" s="3"/>
      <c r="E14" s="3"/>
      <c r="F14" s="3"/>
      <c r="G14" s="3"/>
      <c r="H14" s="3"/>
      <c r="I14" s="3"/>
    </row>
    <row r="15" spans="1:9" ht="30.75" thickBot="1">
      <c r="A15" s="2"/>
      <c r="B15" s="3" t="s">
        <v>320</v>
      </c>
      <c r="C15" s="17" t="s">
        <v>19</v>
      </c>
      <c r="D15" s="3"/>
      <c r="E15" s="3"/>
      <c r="F15" s="3"/>
      <c r="G15" s="3"/>
      <c r="H15" s="3"/>
      <c r="I15" s="3"/>
    </row>
    <row r="16" spans="1:9" ht="47.25" customHeight="1">
      <c r="A16" s="5"/>
      <c r="B16" s="18" t="s">
        <v>321</v>
      </c>
    </row>
    <row r="17" spans="1:8">
      <c r="A17" s="2"/>
      <c r="B17" s="2"/>
      <c r="C17" s="2"/>
    </row>
    <row r="18" spans="1:8">
      <c r="A18" s="128"/>
      <c r="B18" s="15"/>
      <c r="C18" s="15" t="s">
        <v>324</v>
      </c>
      <c r="H18" t="s">
        <v>326</v>
      </c>
    </row>
    <row r="19" spans="1:8">
      <c r="A19" s="128"/>
      <c r="B19" s="15"/>
      <c r="C19" s="15" t="s">
        <v>325</v>
      </c>
      <c r="H19" t="s">
        <v>327</v>
      </c>
    </row>
    <row r="20" spans="1:8">
      <c r="C20" t="s">
        <v>434</v>
      </c>
      <c r="H20" t="s">
        <v>435</v>
      </c>
    </row>
  </sheetData>
  <mergeCells count="8">
    <mergeCell ref="A18:A19"/>
    <mergeCell ref="B8:I8"/>
    <mergeCell ref="B9:B10"/>
    <mergeCell ref="C9:C10"/>
    <mergeCell ref="D9:E9"/>
    <mergeCell ref="F9:F10"/>
    <mergeCell ref="G9:H9"/>
    <mergeCell ref="I9:I1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8"/>
  <sheetViews>
    <sheetView topLeftCell="A43" workbookViewId="0">
      <selection activeCell="K67" sqref="K67"/>
    </sheetView>
  </sheetViews>
  <sheetFormatPr defaultRowHeight="15"/>
  <cols>
    <col min="1" max="1" width="4.85546875" customWidth="1"/>
    <col min="2" max="2" width="5.42578125" customWidth="1"/>
    <col min="3" max="3" width="21" customWidth="1"/>
    <col min="4" max="4" width="9.5703125" customWidth="1"/>
    <col min="5" max="5" width="7.7109375" customWidth="1"/>
    <col min="6" max="6" width="9.140625" customWidth="1"/>
    <col min="8" max="8" width="8.42578125" customWidth="1"/>
    <col min="9" max="9" width="8.28515625" customWidth="1"/>
  </cols>
  <sheetData>
    <row r="1" spans="1:9">
      <c r="A1" s="60" t="s">
        <v>310</v>
      </c>
      <c r="B1" s="60"/>
      <c r="C1" s="60"/>
      <c r="D1" s="32"/>
      <c r="E1" s="32"/>
      <c r="F1" s="32"/>
      <c r="G1" s="32"/>
      <c r="H1" s="32"/>
      <c r="I1" s="32"/>
    </row>
    <row r="2" spans="1:9">
      <c r="A2" s="32" t="s">
        <v>406</v>
      </c>
      <c r="B2" s="32"/>
      <c r="C2" s="32"/>
      <c r="D2" s="32"/>
      <c r="E2" s="32"/>
      <c r="F2" s="32"/>
      <c r="G2" s="32"/>
      <c r="H2" s="32"/>
      <c r="I2" s="32"/>
    </row>
    <row r="3" spans="1:9">
      <c r="A3" s="32" t="s">
        <v>405</v>
      </c>
      <c r="B3" s="32"/>
      <c r="C3" s="32"/>
      <c r="D3" s="32"/>
      <c r="E3" s="32"/>
      <c r="F3" s="32"/>
      <c r="G3" s="32"/>
      <c r="H3" s="32"/>
      <c r="I3" s="32"/>
    </row>
    <row r="4" spans="1:9">
      <c r="A4" s="32"/>
      <c r="B4" s="32"/>
      <c r="C4" s="13" t="s">
        <v>355</v>
      </c>
      <c r="D4" s="13"/>
      <c r="E4" s="13"/>
      <c r="F4" s="13"/>
      <c r="G4" s="13"/>
      <c r="H4" s="61"/>
      <c r="I4" s="32"/>
    </row>
    <row r="5" spans="1:9">
      <c r="A5" s="32"/>
      <c r="B5" s="32"/>
      <c r="C5" s="13"/>
      <c r="D5" s="13"/>
      <c r="E5" s="13"/>
      <c r="F5" s="13">
        <v>2019</v>
      </c>
      <c r="G5" s="13"/>
      <c r="H5" s="61"/>
      <c r="I5" s="32"/>
    </row>
    <row r="6" spans="1:9" ht="23.25" customHeight="1" thickBot="1">
      <c r="A6" s="33"/>
      <c r="B6" s="33"/>
      <c r="C6" s="33"/>
      <c r="D6" s="33"/>
      <c r="E6" s="33"/>
      <c r="F6" s="33"/>
      <c r="G6" s="33"/>
      <c r="H6" s="33" t="s">
        <v>356</v>
      </c>
      <c r="I6" s="33"/>
    </row>
    <row r="7" spans="1:9" ht="15.75" thickBot="1">
      <c r="A7" s="133"/>
      <c r="B7" s="133"/>
      <c r="C7" s="133" t="s">
        <v>1</v>
      </c>
      <c r="D7" s="133" t="s">
        <v>329</v>
      </c>
      <c r="E7" s="129" t="s">
        <v>330</v>
      </c>
      <c r="F7" s="130"/>
      <c r="G7" s="129" t="s">
        <v>331</v>
      </c>
      <c r="H7" s="131"/>
      <c r="I7" s="130"/>
    </row>
    <row r="8" spans="1:9" ht="37.5" customHeight="1" thickBot="1">
      <c r="A8" s="134"/>
      <c r="B8" s="134"/>
      <c r="C8" s="134"/>
      <c r="D8" s="134"/>
      <c r="E8" s="12" t="s">
        <v>96</v>
      </c>
      <c r="F8" s="12" t="s">
        <v>332</v>
      </c>
      <c r="G8" s="12" t="s">
        <v>333</v>
      </c>
      <c r="H8" s="12" t="s">
        <v>334</v>
      </c>
      <c r="I8" s="12" t="s">
        <v>335</v>
      </c>
    </row>
    <row r="9" spans="1:9" ht="14.25" customHeight="1" thickBot="1">
      <c r="A9" s="12">
        <v>0</v>
      </c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12">
        <v>6</v>
      </c>
      <c r="H9" s="12">
        <v>7</v>
      </c>
      <c r="I9" s="12">
        <v>8</v>
      </c>
    </row>
    <row r="10" spans="1:9" ht="25.5" customHeight="1" thickBot="1">
      <c r="A10" s="12">
        <v>1</v>
      </c>
      <c r="B10" s="12"/>
      <c r="C10" s="34" t="s">
        <v>78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</row>
    <row r="11" spans="1:9" ht="18.75" customHeight="1" thickBot="1">
      <c r="A11" s="12"/>
      <c r="B11" s="12">
        <v>1</v>
      </c>
      <c r="C11" s="34" t="s">
        <v>336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</row>
    <row r="12" spans="1:9" ht="15" customHeight="1" thickBot="1">
      <c r="A12" s="12"/>
      <c r="B12" s="12"/>
      <c r="C12" s="34" t="s">
        <v>337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</row>
    <row r="13" spans="1:9" ht="15.75" customHeight="1" thickBot="1">
      <c r="A13" s="12"/>
      <c r="B13" s="12"/>
      <c r="C13" s="34" t="s">
        <v>338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</row>
    <row r="14" spans="1:9" ht="17.25" customHeight="1" thickBot="1">
      <c r="A14" s="12"/>
      <c r="B14" s="12">
        <v>2</v>
      </c>
      <c r="C14" s="34" t="s">
        <v>79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</row>
    <row r="15" spans="1:9" ht="21" customHeight="1" thickBot="1">
      <c r="A15" s="12"/>
      <c r="B15" s="12">
        <v>3</v>
      </c>
      <c r="C15" s="34" t="s">
        <v>339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</row>
    <row r="16" spans="1:9" ht="17.25" customHeight="1" thickBot="1">
      <c r="A16" s="12"/>
      <c r="B16" s="12"/>
      <c r="C16" s="34" t="s">
        <v>340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</row>
    <row r="17" spans="1:9" ht="15.75" customHeight="1" thickBot="1">
      <c r="A17" s="12"/>
      <c r="B17" s="12"/>
      <c r="C17" s="34" t="s">
        <v>341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</row>
    <row r="18" spans="1:9" ht="18.75" customHeight="1" thickBot="1">
      <c r="A18" s="12"/>
      <c r="B18" s="12">
        <v>4</v>
      </c>
      <c r="C18" s="34" t="s">
        <v>342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</row>
    <row r="19" spans="1:9" ht="18.75" customHeight="1" thickBot="1">
      <c r="A19" s="12"/>
      <c r="B19" s="12"/>
      <c r="C19" s="34" t="s">
        <v>343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</row>
    <row r="20" spans="1:9" ht="14.25" customHeight="1" thickBot="1">
      <c r="A20" s="12"/>
      <c r="B20" s="12"/>
      <c r="C20" s="34" t="s">
        <v>343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</row>
    <row r="21" spans="1:9" ht="29.25" customHeight="1" thickBot="1">
      <c r="A21" s="12" t="s">
        <v>20</v>
      </c>
      <c r="B21" s="12"/>
      <c r="C21" s="34" t="s">
        <v>344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</row>
    <row r="22" spans="1:9" ht="19.5" customHeight="1" thickBot="1">
      <c r="A22" s="12"/>
      <c r="B22" s="12">
        <v>1</v>
      </c>
      <c r="C22" s="34" t="s">
        <v>345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</row>
    <row r="23" spans="1:9" ht="34.5" customHeight="1" thickBot="1">
      <c r="A23" s="12"/>
      <c r="B23" s="12"/>
      <c r="C23" s="34" t="s">
        <v>346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</row>
    <row r="24" spans="1:9" ht="19.5" customHeight="1" thickBot="1">
      <c r="A24" s="12"/>
      <c r="B24" s="12"/>
      <c r="C24" s="34" t="s">
        <v>347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1:9" ht="18.75" customHeight="1" thickBot="1">
      <c r="A25" s="12"/>
      <c r="B25" s="12"/>
      <c r="C25" s="34" t="s">
        <v>347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</row>
    <row r="26" spans="1:9" ht="46.5" customHeight="1" thickBot="1">
      <c r="A26" s="12"/>
      <c r="B26" s="12"/>
      <c r="C26" s="34" t="s">
        <v>348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</row>
    <row r="27" spans="1:9" ht="19.5" customHeight="1" thickBot="1">
      <c r="A27" s="12"/>
      <c r="B27" s="12"/>
      <c r="C27" s="34" t="s">
        <v>347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</row>
    <row r="28" spans="1:9" ht="21" customHeight="1" thickBot="1">
      <c r="A28" s="12"/>
      <c r="B28" s="12"/>
      <c r="C28" s="34" t="s">
        <v>347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</row>
    <row r="29" spans="1:9" ht="47.25" customHeight="1" thickBot="1">
      <c r="A29" s="12"/>
      <c r="B29" s="12"/>
      <c r="C29" s="34" t="s">
        <v>349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1:9" ht="18" customHeight="1" thickBot="1">
      <c r="A30" s="12"/>
      <c r="B30" s="12"/>
      <c r="C30" s="34" t="s">
        <v>347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1:9" ht="18" customHeight="1" thickBot="1">
      <c r="A31" s="12"/>
      <c r="B31" s="12"/>
      <c r="C31" s="34" t="s">
        <v>347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1:9" ht="84" customHeight="1" thickBot="1">
      <c r="A32" s="12"/>
      <c r="B32" s="12"/>
      <c r="C32" s="34" t="s">
        <v>350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</row>
    <row r="33" spans="1:9" ht="18.75" customHeight="1" thickBot="1">
      <c r="A33" s="12"/>
      <c r="B33" s="12"/>
      <c r="C33" s="34" t="s">
        <v>347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</row>
    <row r="34" spans="1:9" ht="18.75" customHeight="1" thickBot="1">
      <c r="A34" s="12"/>
      <c r="B34" s="12"/>
      <c r="C34" s="34" t="s">
        <v>347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</row>
    <row r="35" spans="1:9" ht="20.25" customHeight="1" thickBot="1">
      <c r="A35" s="12"/>
      <c r="B35" s="12">
        <v>2</v>
      </c>
      <c r="C35" s="34" t="s">
        <v>351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</row>
    <row r="36" spans="1:9" ht="37.5" customHeight="1" thickBot="1">
      <c r="A36" s="12"/>
      <c r="B36" s="12"/>
      <c r="C36" s="34" t="s">
        <v>346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</row>
    <row r="37" spans="1:9" ht="18.75" customHeight="1" thickBot="1">
      <c r="A37" s="12"/>
      <c r="B37" s="12"/>
      <c r="C37" s="34" t="s">
        <v>347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</row>
    <row r="38" spans="1:9" ht="22.5" customHeight="1" thickBot="1">
      <c r="A38" s="12"/>
      <c r="B38" s="12"/>
      <c r="C38" s="34" t="s">
        <v>347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</row>
    <row r="39" spans="1:9" ht="51.75" customHeight="1" thickBot="1">
      <c r="A39" s="12"/>
      <c r="B39" s="12"/>
      <c r="C39" s="34" t="s">
        <v>348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</row>
    <row r="40" spans="1:9" ht="18" customHeight="1" thickBot="1">
      <c r="A40" s="12"/>
      <c r="B40" s="12"/>
      <c r="C40" s="34" t="s">
        <v>347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</row>
    <row r="41" spans="1:9" ht="17.25" customHeight="1" thickBot="1">
      <c r="A41" s="12"/>
      <c r="B41" s="12"/>
      <c r="C41" s="34" t="s">
        <v>347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</row>
    <row r="42" spans="1:9" ht="48" customHeight="1" thickBot="1">
      <c r="A42" s="12"/>
      <c r="B42" s="12"/>
      <c r="C42" s="34" t="s">
        <v>349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</row>
    <row r="43" spans="1:9" ht="18.75" customHeight="1" thickBot="1">
      <c r="A43" s="12"/>
      <c r="B43" s="12"/>
      <c r="C43" s="34" t="s">
        <v>347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</row>
    <row r="44" spans="1:9" ht="18.75" customHeight="1" thickBot="1">
      <c r="A44" s="12"/>
      <c r="B44" s="12"/>
      <c r="C44" s="34" t="s">
        <v>347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</row>
    <row r="45" spans="1:9" ht="85.5" customHeight="1" thickBot="1">
      <c r="A45" s="12"/>
      <c r="B45" s="12"/>
      <c r="C45" s="34" t="s">
        <v>350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</row>
    <row r="46" spans="1:9" ht="18" customHeight="1" thickBot="1">
      <c r="A46" s="12"/>
      <c r="B46" s="12"/>
      <c r="C46" s="34" t="s">
        <v>347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</row>
    <row r="47" spans="1:9" ht="14.25" customHeight="1" thickBot="1">
      <c r="A47" s="12"/>
      <c r="B47" s="12"/>
      <c r="C47" s="34" t="s">
        <v>347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</row>
    <row r="48" spans="1:9" ht="48" customHeight="1" thickBot="1">
      <c r="A48" s="12"/>
      <c r="B48" s="12">
        <v>3</v>
      </c>
      <c r="C48" s="34" t="s">
        <v>352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</row>
    <row r="49" spans="1:9" ht="40.5" customHeight="1" thickBot="1">
      <c r="A49" s="12"/>
      <c r="B49" s="12"/>
      <c r="C49" s="34" t="s">
        <v>346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</row>
    <row r="50" spans="1:9" ht="18" customHeight="1" thickBot="1">
      <c r="A50" s="12"/>
      <c r="B50" s="12"/>
      <c r="C50" s="34" t="s">
        <v>347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</row>
    <row r="51" spans="1:9" ht="21.75" customHeight="1" thickBot="1">
      <c r="A51" s="12"/>
      <c r="B51" s="12"/>
      <c r="C51" s="34" t="s">
        <v>347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</row>
    <row r="52" spans="1:9" ht="54" customHeight="1" thickBot="1">
      <c r="A52" s="12"/>
      <c r="B52" s="12"/>
      <c r="C52" s="34" t="s">
        <v>348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</row>
    <row r="53" spans="1:9" ht="18.75" customHeight="1" thickBot="1">
      <c r="A53" s="12"/>
      <c r="B53" s="12"/>
      <c r="C53" s="34" t="s">
        <v>347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</row>
    <row r="54" spans="1:9" ht="16.5" customHeight="1" thickBot="1">
      <c r="A54" s="12"/>
      <c r="B54" s="12"/>
      <c r="C54" s="34" t="s">
        <v>347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</row>
    <row r="55" spans="1:9" ht="54.75" customHeight="1" thickBot="1">
      <c r="A55" s="12"/>
      <c r="B55" s="12"/>
      <c r="C55" s="34" t="s">
        <v>349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</row>
    <row r="56" spans="1:9" ht="21" customHeight="1" thickBot="1">
      <c r="A56" s="12"/>
      <c r="B56" s="12"/>
      <c r="C56" s="34" t="s">
        <v>347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</row>
    <row r="57" spans="1:9" ht="19.5" customHeight="1" thickBot="1">
      <c r="A57" s="12"/>
      <c r="B57" s="12"/>
      <c r="C57" s="34" t="s">
        <v>347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</row>
    <row r="58" spans="1:9" ht="84.75" customHeight="1" thickBot="1">
      <c r="A58" s="12"/>
      <c r="B58" s="12"/>
      <c r="C58" s="34" t="s">
        <v>350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</row>
    <row r="59" spans="1:9" ht="17.25" customHeight="1" thickBot="1">
      <c r="A59" s="12"/>
      <c r="B59" s="12"/>
      <c r="C59" s="34" t="s">
        <v>347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</row>
    <row r="60" spans="1:9" ht="21" customHeight="1" thickBot="1">
      <c r="A60" s="12"/>
      <c r="B60" s="12"/>
      <c r="C60" s="34" t="s">
        <v>347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</row>
    <row r="61" spans="1:9" ht="24" customHeight="1" thickBot="1">
      <c r="A61" s="12"/>
      <c r="B61" s="12">
        <v>4</v>
      </c>
      <c r="C61" s="34" t="s">
        <v>353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</row>
    <row r="62" spans="1:9" ht="43.5" customHeight="1" thickBot="1">
      <c r="A62" s="12"/>
      <c r="B62" s="12">
        <v>5</v>
      </c>
      <c r="C62" s="34" t="s">
        <v>354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</row>
    <row r="63" spans="1:9" ht="15.75" thickBot="1">
      <c r="A63" s="12"/>
      <c r="B63" s="12"/>
      <c r="C63" s="34" t="s">
        <v>340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</row>
    <row r="64" spans="1:9" ht="15.75" thickBot="1">
      <c r="A64" s="12"/>
      <c r="B64" s="12"/>
      <c r="C64" s="34" t="s">
        <v>341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</row>
    <row r="65" spans="1:9">
      <c r="A65" s="35"/>
      <c r="B65" s="35"/>
      <c r="C65" s="36"/>
      <c r="D65" s="36"/>
      <c r="E65" s="36"/>
      <c r="F65" s="36"/>
      <c r="G65" s="36"/>
      <c r="H65" s="36"/>
      <c r="I65" s="36"/>
    </row>
    <row r="66" spans="1:9">
      <c r="A66" s="132"/>
      <c r="B66" s="37"/>
      <c r="C66" s="62" t="s">
        <v>357</v>
      </c>
      <c r="D66" s="32"/>
      <c r="E66" s="59"/>
      <c r="F66" s="59" t="s">
        <v>326</v>
      </c>
      <c r="G66" s="59"/>
      <c r="H66" s="32"/>
      <c r="I66" s="32"/>
    </row>
    <row r="67" spans="1:9">
      <c r="A67" s="132"/>
      <c r="B67" s="37"/>
      <c r="C67" s="32"/>
      <c r="D67" s="32"/>
      <c r="E67" s="59"/>
      <c r="F67" s="59" t="s">
        <v>401</v>
      </c>
      <c r="G67" s="59"/>
      <c r="H67" s="32"/>
      <c r="I67" s="32"/>
    </row>
    <row r="68" spans="1:9">
      <c r="A68" s="31"/>
      <c r="B68" s="31"/>
      <c r="C68" s="31" t="s">
        <v>434</v>
      </c>
      <c r="D68" s="31"/>
      <c r="E68" s="31"/>
      <c r="F68" s="31" t="s">
        <v>432</v>
      </c>
      <c r="G68" s="31"/>
      <c r="H68" s="31"/>
      <c r="I68" s="31"/>
    </row>
  </sheetData>
  <mergeCells count="7">
    <mergeCell ref="E7:F7"/>
    <mergeCell ref="G7:I7"/>
    <mergeCell ref="A66:A67"/>
    <mergeCell ref="A7:A8"/>
    <mergeCell ref="B7:B8"/>
    <mergeCell ref="C7:C8"/>
    <mergeCell ref="D7:D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5"/>
  <sheetViews>
    <sheetView topLeftCell="A16" workbookViewId="0">
      <selection activeCell="K25" sqref="K25"/>
    </sheetView>
  </sheetViews>
  <sheetFormatPr defaultRowHeight="15"/>
  <cols>
    <col min="1" max="1" width="6.28515625" customWidth="1"/>
    <col min="2" max="2" width="3.28515625" customWidth="1"/>
    <col min="3" max="3" width="6.140625" customWidth="1"/>
    <col min="4" max="4" width="6.7109375" customWidth="1"/>
    <col min="5" max="5" width="13.140625" customWidth="1"/>
    <col min="6" max="6" width="10" customWidth="1"/>
    <col min="9" max="9" width="10.140625" bestFit="1" customWidth="1"/>
  </cols>
  <sheetData>
    <row r="1" spans="1:14">
      <c r="A1" s="13" t="s">
        <v>358</v>
      </c>
      <c r="B1" s="13"/>
      <c r="C1" s="13"/>
      <c r="D1" s="13"/>
      <c r="E1" s="13"/>
    </row>
    <row r="2" spans="1:14">
      <c r="A2" t="s">
        <v>404</v>
      </c>
    </row>
    <row r="3" spans="1:14">
      <c r="A3" t="s">
        <v>359</v>
      </c>
    </row>
    <row r="4" spans="1:14">
      <c r="E4" s="13" t="s">
        <v>381</v>
      </c>
      <c r="F4" s="13"/>
      <c r="G4" s="13"/>
      <c r="H4" s="13"/>
      <c r="I4" s="13"/>
      <c r="J4" s="13"/>
      <c r="K4" s="13"/>
      <c r="L4" s="13"/>
    </row>
    <row r="5" spans="1:14">
      <c r="C5" s="25"/>
      <c r="D5" s="25"/>
      <c r="E5" s="25"/>
      <c r="F5" s="25"/>
      <c r="G5" s="25"/>
      <c r="H5" s="25"/>
      <c r="I5" s="25"/>
      <c r="J5" s="25"/>
      <c r="K5" s="25"/>
      <c r="L5" s="25"/>
      <c r="M5" s="25" t="s">
        <v>382</v>
      </c>
      <c r="N5" s="25"/>
    </row>
    <row r="6" spans="1:14" ht="15.75" thickBot="1">
      <c r="C6" s="25"/>
      <c r="D6" s="26"/>
      <c r="E6" s="26"/>
      <c r="F6" s="26"/>
      <c r="G6" s="78"/>
      <c r="H6" s="78"/>
      <c r="I6" s="78"/>
      <c r="J6" s="78"/>
      <c r="K6" s="78"/>
      <c r="L6" s="78"/>
      <c r="M6" s="78" t="s">
        <v>0</v>
      </c>
      <c r="N6" s="78"/>
    </row>
    <row r="7" spans="1:14" ht="15.75" thickBot="1">
      <c r="C7" s="25"/>
      <c r="D7" s="101" t="s">
        <v>311</v>
      </c>
      <c r="E7" s="101" t="s">
        <v>361</v>
      </c>
      <c r="F7" s="101" t="s">
        <v>362</v>
      </c>
      <c r="G7" s="104" t="s">
        <v>363</v>
      </c>
      <c r="H7" s="106"/>
      <c r="I7" s="135" t="s">
        <v>364</v>
      </c>
      <c r="J7" s="136"/>
      <c r="K7" s="104" t="s">
        <v>365</v>
      </c>
      <c r="L7" s="106"/>
      <c r="M7" s="104" t="s">
        <v>366</v>
      </c>
      <c r="N7" s="106"/>
    </row>
    <row r="8" spans="1:14" ht="15.75" thickBot="1">
      <c r="C8" s="25"/>
      <c r="D8" s="102"/>
      <c r="E8" s="102"/>
      <c r="F8" s="102"/>
      <c r="G8" s="104" t="s">
        <v>367</v>
      </c>
      <c r="H8" s="106"/>
      <c r="I8" s="135" t="s">
        <v>368</v>
      </c>
      <c r="J8" s="136"/>
      <c r="K8" s="104" t="s">
        <v>368</v>
      </c>
      <c r="L8" s="106"/>
      <c r="M8" s="104" t="s">
        <v>368</v>
      </c>
      <c r="N8" s="106"/>
    </row>
    <row r="9" spans="1:14" ht="30.75" thickBot="1">
      <c r="C9" s="25"/>
      <c r="D9" s="103"/>
      <c r="E9" s="103"/>
      <c r="F9" s="103"/>
      <c r="G9" s="3" t="s">
        <v>369</v>
      </c>
      <c r="H9" s="3" t="s">
        <v>93</v>
      </c>
      <c r="I9" s="53" t="s">
        <v>370</v>
      </c>
      <c r="J9" s="53" t="s">
        <v>93</v>
      </c>
      <c r="K9" s="3" t="s">
        <v>370</v>
      </c>
      <c r="L9" s="3" t="s">
        <v>93</v>
      </c>
      <c r="M9" s="3" t="s">
        <v>370</v>
      </c>
      <c r="N9" s="3" t="s">
        <v>93</v>
      </c>
    </row>
    <row r="10" spans="1:14" ht="15.75" thickBot="1">
      <c r="C10" s="25"/>
      <c r="D10" s="3">
        <v>0</v>
      </c>
      <c r="E10" s="3">
        <v>1</v>
      </c>
      <c r="F10" s="3">
        <v>2</v>
      </c>
      <c r="G10" s="3">
        <v>3</v>
      </c>
      <c r="H10" s="3">
        <v>4</v>
      </c>
      <c r="I10" s="53">
        <v>5</v>
      </c>
      <c r="J10" s="53">
        <v>6</v>
      </c>
      <c r="K10" s="3">
        <v>7</v>
      </c>
      <c r="L10" s="3">
        <v>8</v>
      </c>
      <c r="M10" s="3">
        <v>9</v>
      </c>
      <c r="N10" s="3">
        <v>10</v>
      </c>
    </row>
    <row r="11" spans="1:14" ht="15.75" thickBot="1">
      <c r="C11" s="25"/>
      <c r="D11" s="3" t="s">
        <v>371</v>
      </c>
      <c r="E11" s="104" t="s">
        <v>360</v>
      </c>
      <c r="F11" s="105"/>
      <c r="G11" s="105"/>
      <c r="H11" s="105"/>
      <c r="I11" s="105"/>
      <c r="J11" s="105"/>
      <c r="K11" s="105"/>
      <c r="L11" s="105"/>
      <c r="M11" s="105"/>
      <c r="N11" s="106"/>
    </row>
    <row r="12" spans="1:14" ht="32.25" customHeight="1" thickBot="1">
      <c r="C12" s="25"/>
      <c r="D12" s="3">
        <v>1</v>
      </c>
      <c r="E12" s="3" t="s">
        <v>386</v>
      </c>
      <c r="F12" s="27">
        <v>43586</v>
      </c>
      <c r="G12" s="3" t="s">
        <v>83</v>
      </c>
      <c r="H12" s="3" t="s">
        <v>83</v>
      </c>
      <c r="I12" s="58" t="s">
        <v>417</v>
      </c>
      <c r="J12" s="53">
        <v>0</v>
      </c>
      <c r="K12" s="38" t="s">
        <v>423</v>
      </c>
      <c r="L12" s="3">
        <v>0</v>
      </c>
      <c r="M12" s="38" t="s">
        <v>424</v>
      </c>
      <c r="N12" s="3">
        <v>0</v>
      </c>
    </row>
    <row r="13" spans="1:14" ht="15.75" thickBot="1">
      <c r="C13" s="25"/>
      <c r="D13" s="3">
        <v>2</v>
      </c>
      <c r="E13" s="3" t="s">
        <v>372</v>
      </c>
      <c r="F13" s="3"/>
      <c r="G13" s="3" t="s">
        <v>83</v>
      </c>
      <c r="H13" s="3" t="s">
        <v>83</v>
      </c>
      <c r="I13" s="54"/>
      <c r="J13" s="53"/>
      <c r="K13" s="3"/>
      <c r="L13" s="3"/>
      <c r="M13" s="3"/>
      <c r="N13" s="3"/>
    </row>
    <row r="14" spans="1:14" ht="15.75" thickBot="1">
      <c r="C14" s="25"/>
      <c r="D14" s="3"/>
      <c r="E14" s="3" t="s">
        <v>373</v>
      </c>
      <c r="F14" s="3"/>
      <c r="G14" s="3" t="s">
        <v>83</v>
      </c>
      <c r="H14" s="3" t="s">
        <v>83</v>
      </c>
      <c r="I14" s="53"/>
      <c r="J14" s="53"/>
      <c r="K14" s="3"/>
      <c r="L14" s="3"/>
      <c r="M14" s="3"/>
      <c r="N14" s="3"/>
    </row>
    <row r="15" spans="1:14" ht="15.75" thickBot="1">
      <c r="C15" s="25"/>
      <c r="D15" s="3"/>
      <c r="E15" s="3" t="s">
        <v>374</v>
      </c>
      <c r="F15" s="3"/>
      <c r="G15" s="3" t="s">
        <v>83</v>
      </c>
      <c r="H15" s="3" t="s">
        <v>83</v>
      </c>
      <c r="I15" s="54" t="s">
        <v>417</v>
      </c>
      <c r="J15" s="53">
        <v>0</v>
      </c>
      <c r="K15" s="38" t="s">
        <v>423</v>
      </c>
      <c r="L15" s="3">
        <v>0</v>
      </c>
      <c r="M15" s="38" t="s">
        <v>424</v>
      </c>
      <c r="N15" s="3">
        <v>0</v>
      </c>
    </row>
    <row r="16" spans="1:14" ht="15.75" thickBot="1">
      <c r="C16" s="25"/>
      <c r="D16" s="3" t="s">
        <v>375</v>
      </c>
      <c r="E16" s="104" t="s">
        <v>376</v>
      </c>
      <c r="F16" s="105"/>
      <c r="G16" s="105"/>
      <c r="H16" s="105"/>
      <c r="I16" s="105"/>
      <c r="J16" s="105"/>
      <c r="K16" s="105"/>
      <c r="L16" s="105"/>
      <c r="M16" s="105"/>
      <c r="N16" s="106"/>
    </row>
    <row r="17" spans="3:16" ht="42" customHeight="1" thickBot="1">
      <c r="C17" s="25"/>
      <c r="D17" s="3">
        <v>1</v>
      </c>
      <c r="E17" s="3" t="s">
        <v>415</v>
      </c>
      <c r="F17" s="27">
        <v>43466</v>
      </c>
      <c r="G17" s="3" t="s">
        <v>83</v>
      </c>
      <c r="H17" s="3" t="s">
        <v>83</v>
      </c>
      <c r="I17" s="54" t="s">
        <v>418</v>
      </c>
      <c r="J17" s="53">
        <v>0</v>
      </c>
      <c r="K17" s="38" t="s">
        <v>425</v>
      </c>
      <c r="L17" s="3">
        <v>0</v>
      </c>
      <c r="M17" s="38" t="s">
        <v>426</v>
      </c>
      <c r="N17" s="3">
        <v>0</v>
      </c>
      <c r="P17" s="50"/>
    </row>
    <row r="18" spans="3:16" ht="55.5" customHeight="1" thickBot="1">
      <c r="C18" s="25"/>
      <c r="D18" s="3">
        <v>2</v>
      </c>
      <c r="E18" s="3" t="s">
        <v>387</v>
      </c>
      <c r="F18" s="27">
        <v>43617</v>
      </c>
      <c r="G18" s="3" t="s">
        <v>83</v>
      </c>
      <c r="H18" s="3" t="s">
        <v>83</v>
      </c>
      <c r="I18" s="54" t="s">
        <v>419</v>
      </c>
      <c r="J18" s="53"/>
      <c r="K18" s="38" t="s">
        <v>427</v>
      </c>
      <c r="L18" s="3">
        <v>0</v>
      </c>
      <c r="M18" s="38" t="s">
        <v>428</v>
      </c>
      <c r="N18" s="3">
        <v>0</v>
      </c>
    </row>
    <row r="19" spans="3:16" ht="30.75" thickBot="1">
      <c r="C19" s="25"/>
      <c r="D19" s="3">
        <v>3</v>
      </c>
      <c r="E19" s="3" t="s">
        <v>416</v>
      </c>
      <c r="F19" s="27">
        <v>43678</v>
      </c>
      <c r="G19" s="3" t="s">
        <v>83</v>
      </c>
      <c r="H19" s="3" t="s">
        <v>83</v>
      </c>
      <c r="I19" s="54" t="s">
        <v>420</v>
      </c>
      <c r="J19" s="53"/>
      <c r="K19" s="38" t="s">
        <v>420</v>
      </c>
      <c r="L19" s="3"/>
      <c r="M19" s="3"/>
      <c r="N19" s="3"/>
    </row>
    <row r="20" spans="3:16" ht="14.25" customHeight="1" thickBot="1">
      <c r="C20" s="25"/>
      <c r="D20" s="3"/>
      <c r="E20" s="3" t="s">
        <v>377</v>
      </c>
      <c r="F20" s="3"/>
      <c r="G20" s="3" t="s">
        <v>83</v>
      </c>
      <c r="H20" s="3" t="s">
        <v>83</v>
      </c>
      <c r="I20" s="54" t="s">
        <v>421</v>
      </c>
      <c r="J20" s="53"/>
      <c r="K20" s="38"/>
      <c r="L20" s="3">
        <v>0</v>
      </c>
      <c r="M20" s="3"/>
      <c r="N20" s="3">
        <v>0</v>
      </c>
    </row>
    <row r="21" spans="3:16" ht="39.75" customHeight="1" thickBot="1">
      <c r="C21" s="25"/>
      <c r="D21" s="3" t="s">
        <v>378</v>
      </c>
      <c r="E21" s="3" t="s">
        <v>379</v>
      </c>
      <c r="F21" s="3"/>
      <c r="G21" s="3">
        <v>307</v>
      </c>
      <c r="H21" s="3">
        <v>0</v>
      </c>
      <c r="I21" s="54" t="s">
        <v>422</v>
      </c>
      <c r="J21" s="53">
        <v>0</v>
      </c>
      <c r="K21" s="38" t="s">
        <v>429</v>
      </c>
      <c r="L21" s="3">
        <v>0</v>
      </c>
      <c r="M21" s="38" t="s">
        <v>430</v>
      </c>
      <c r="N21" s="3">
        <v>0</v>
      </c>
    </row>
    <row r="22" spans="3:16" ht="1.5" customHeight="1">
      <c r="C22" s="52"/>
      <c r="D22" s="51"/>
      <c r="E22" s="51"/>
      <c r="F22" s="51"/>
      <c r="G22" s="51"/>
      <c r="H22" s="51"/>
      <c r="I22" s="56"/>
      <c r="J22" s="57"/>
      <c r="K22" s="55"/>
      <c r="L22" s="51"/>
      <c r="M22" s="55"/>
      <c r="N22" s="51"/>
    </row>
    <row r="23" spans="3:16">
      <c r="D23" t="s">
        <v>399</v>
      </c>
      <c r="K23" t="s">
        <v>380</v>
      </c>
    </row>
    <row r="24" spans="3:16">
      <c r="K24" t="s">
        <v>401</v>
      </c>
    </row>
    <row r="25" spans="3:16" ht="30">
      <c r="D25" t="s">
        <v>434</v>
      </c>
      <c r="K25" s="50" t="s">
        <v>432</v>
      </c>
    </row>
  </sheetData>
  <mergeCells count="17">
    <mergeCell ref="E16:N16"/>
    <mergeCell ref="M7:N7"/>
    <mergeCell ref="G8:H8"/>
    <mergeCell ref="I8:J8"/>
    <mergeCell ref="K8:L8"/>
    <mergeCell ref="M8:N8"/>
    <mergeCell ref="E11:N11"/>
    <mergeCell ref="G6:H6"/>
    <mergeCell ref="I6:J6"/>
    <mergeCell ref="K6:L6"/>
    <mergeCell ref="M6:N6"/>
    <mergeCell ref="D7:D9"/>
    <mergeCell ref="E7:E9"/>
    <mergeCell ref="F7:F9"/>
    <mergeCell ref="G7:H7"/>
    <mergeCell ref="I7:J7"/>
    <mergeCell ref="K7:L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Anexa 1</vt:lpstr>
      <vt:lpstr>Anexa 2</vt:lpstr>
      <vt:lpstr>Anexa3</vt:lpstr>
      <vt:lpstr>Anexa4</vt:lpstr>
      <vt:lpstr>Anexa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2019-04-08T07:17:35Z</cp:lastPrinted>
  <dcterms:created xsi:type="dcterms:W3CDTF">2018-01-09T11:21:34Z</dcterms:created>
  <dcterms:modified xsi:type="dcterms:W3CDTF">2019-04-10T07:51:55Z</dcterms:modified>
</cp:coreProperties>
</file>