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15" i="1"/>
  <c r="C114"/>
  <c r="I113"/>
  <c r="I111" s="1"/>
  <c r="I109" s="1"/>
  <c r="I107" s="1"/>
  <c r="I105" s="1"/>
  <c r="H113"/>
  <c r="H111" s="1"/>
  <c r="H109" s="1"/>
  <c r="H107" s="1"/>
  <c r="H105" s="1"/>
  <c r="G113"/>
  <c r="F113"/>
  <c r="E113"/>
  <c r="E111" s="1"/>
  <c r="D113"/>
  <c r="C113"/>
  <c r="I112"/>
  <c r="H112"/>
  <c r="H110" s="1"/>
  <c r="H108" s="1"/>
  <c r="H106" s="1"/>
  <c r="H104" s="1"/>
  <c r="G112"/>
  <c r="F112"/>
  <c r="E112"/>
  <c r="D112"/>
  <c r="D110" s="1"/>
  <c r="C112"/>
  <c r="G111"/>
  <c r="G109" s="1"/>
  <c r="G107" s="1"/>
  <c r="G105" s="1"/>
  <c r="F111"/>
  <c r="D111"/>
  <c r="I110"/>
  <c r="G110"/>
  <c r="F110"/>
  <c r="F108" s="1"/>
  <c r="F106" s="1"/>
  <c r="F104" s="1"/>
  <c r="E110"/>
  <c r="F109"/>
  <c r="D109"/>
  <c r="I108"/>
  <c r="G108"/>
  <c r="E108"/>
  <c r="F107"/>
  <c r="D107"/>
  <c r="I106"/>
  <c r="G106"/>
  <c r="E106"/>
  <c r="F105"/>
  <c r="D105"/>
  <c r="I104"/>
  <c r="G104"/>
  <c r="E104"/>
  <c r="C96"/>
  <c r="C95"/>
  <c r="C94"/>
  <c r="C93"/>
  <c r="C92"/>
  <c r="C91"/>
  <c r="C90"/>
  <c r="C89"/>
  <c r="C88"/>
  <c r="C87"/>
  <c r="C86"/>
  <c r="C85"/>
  <c r="F84"/>
  <c r="C84" s="1"/>
  <c r="E83"/>
  <c r="C83" s="1"/>
  <c r="C77" s="1"/>
  <c r="C82"/>
  <c r="E81"/>
  <c r="C81"/>
  <c r="C80"/>
  <c r="C79"/>
  <c r="I78"/>
  <c r="H78"/>
  <c r="H76" s="1"/>
  <c r="G78"/>
  <c r="F78"/>
  <c r="E78"/>
  <c r="D78"/>
  <c r="D76" s="1"/>
  <c r="I77"/>
  <c r="H77"/>
  <c r="G77"/>
  <c r="G75" s="1"/>
  <c r="F77"/>
  <c r="D77"/>
  <c r="I76"/>
  <c r="G76"/>
  <c r="F76"/>
  <c r="F74" s="1"/>
  <c r="E76"/>
  <c r="I75"/>
  <c r="I73" s="1"/>
  <c r="H75"/>
  <c r="F75"/>
  <c r="D75"/>
  <c r="I74"/>
  <c r="G74"/>
  <c r="E74"/>
  <c r="H73"/>
  <c r="F73"/>
  <c r="D73"/>
  <c r="I72"/>
  <c r="G72"/>
  <c r="F72"/>
  <c r="E72"/>
  <c r="I71"/>
  <c r="I67" s="1"/>
  <c r="I65" s="1"/>
  <c r="I63" s="1"/>
  <c r="H71"/>
  <c r="F71"/>
  <c r="D71"/>
  <c r="G70"/>
  <c r="F70"/>
  <c r="F68" s="1"/>
  <c r="F66" s="1"/>
  <c r="F64" s="1"/>
  <c r="D70"/>
  <c r="I69"/>
  <c r="H69"/>
  <c r="F69"/>
  <c r="D69"/>
  <c r="C69" s="1"/>
  <c r="I68"/>
  <c r="I66" s="1"/>
  <c r="I64" s="1"/>
  <c r="G68"/>
  <c r="E68"/>
  <c r="E66" s="1"/>
  <c r="E64" s="1"/>
  <c r="H67"/>
  <c r="H65" s="1"/>
  <c r="H63" s="1"/>
  <c r="F67"/>
  <c r="D67"/>
  <c r="D65" s="1"/>
  <c r="D63" s="1"/>
  <c r="G66"/>
  <c r="G64" s="1"/>
  <c r="F65"/>
  <c r="F63" s="1"/>
  <c r="E61"/>
  <c r="C61"/>
  <c r="E60"/>
  <c r="E58" s="1"/>
  <c r="C58" s="1"/>
  <c r="D60"/>
  <c r="C60" s="1"/>
  <c r="I59"/>
  <c r="H59"/>
  <c r="G59"/>
  <c r="F59"/>
  <c r="E59"/>
  <c r="D59"/>
  <c r="C59" s="1"/>
  <c r="I58"/>
  <c r="H58"/>
  <c r="G58"/>
  <c r="F58"/>
  <c r="D58"/>
  <c r="E57"/>
  <c r="I56"/>
  <c r="I54" s="1"/>
  <c r="I52" s="1"/>
  <c r="I50" s="1"/>
  <c r="I48" s="1"/>
  <c r="H56"/>
  <c r="G56"/>
  <c r="F56"/>
  <c r="E56"/>
  <c r="E54" s="1"/>
  <c r="E52" s="1"/>
  <c r="E50" s="1"/>
  <c r="E48" s="1"/>
  <c r="I55"/>
  <c r="H55"/>
  <c r="H53" s="1"/>
  <c r="H51" s="1"/>
  <c r="H49" s="1"/>
  <c r="G55"/>
  <c r="F55"/>
  <c r="E55"/>
  <c r="H54"/>
  <c r="G54"/>
  <c r="G52" s="1"/>
  <c r="G50" s="1"/>
  <c r="G48" s="1"/>
  <c r="F54"/>
  <c r="I53"/>
  <c r="G53"/>
  <c r="F53"/>
  <c r="F51" s="1"/>
  <c r="F49" s="1"/>
  <c r="E53"/>
  <c r="H52"/>
  <c r="F52"/>
  <c r="I51"/>
  <c r="G51"/>
  <c r="E51"/>
  <c r="H50"/>
  <c r="F50"/>
  <c r="I49"/>
  <c r="G49"/>
  <c r="E49"/>
  <c r="H48"/>
  <c r="F48"/>
  <c r="G46"/>
  <c r="F46"/>
  <c r="C46" s="1"/>
  <c r="H45"/>
  <c r="G45"/>
  <c r="F45"/>
  <c r="D45"/>
  <c r="C45" s="1"/>
  <c r="F44"/>
  <c r="C44"/>
  <c r="I43"/>
  <c r="G43"/>
  <c r="F43"/>
  <c r="D43"/>
  <c r="C43" s="1"/>
  <c r="F42"/>
  <c r="D42"/>
  <c r="C42"/>
  <c r="I41"/>
  <c r="H41"/>
  <c r="G41"/>
  <c r="F41"/>
  <c r="D41"/>
  <c r="C41" s="1"/>
  <c r="G40"/>
  <c r="F40"/>
  <c r="F36" s="1"/>
  <c r="F34" s="1"/>
  <c r="F32" s="1"/>
  <c r="F29" s="1"/>
  <c r="F27" s="1"/>
  <c r="F25" s="1"/>
  <c r="D40"/>
  <c r="C40" s="1"/>
  <c r="I39"/>
  <c r="H39"/>
  <c r="H35" s="1"/>
  <c r="H33" s="1"/>
  <c r="H31" s="1"/>
  <c r="H28" s="1"/>
  <c r="H26" s="1"/>
  <c r="G39"/>
  <c r="F39"/>
  <c r="D39"/>
  <c r="C39"/>
  <c r="F38"/>
  <c r="D38"/>
  <c r="C38" s="1"/>
  <c r="I37"/>
  <c r="I35" s="1"/>
  <c r="I33" s="1"/>
  <c r="I31" s="1"/>
  <c r="I28" s="1"/>
  <c r="I26" s="1"/>
  <c r="H37"/>
  <c r="G37"/>
  <c r="F37"/>
  <c r="D37"/>
  <c r="C37" s="1"/>
  <c r="I36"/>
  <c r="H36"/>
  <c r="G36"/>
  <c r="G34" s="1"/>
  <c r="G32" s="1"/>
  <c r="E36"/>
  <c r="D36"/>
  <c r="G35"/>
  <c r="F35"/>
  <c r="F33" s="1"/>
  <c r="F31" s="1"/>
  <c r="F28" s="1"/>
  <c r="F26" s="1"/>
  <c r="E35"/>
  <c r="I34"/>
  <c r="I32" s="1"/>
  <c r="H34"/>
  <c r="E34"/>
  <c r="E32" s="1"/>
  <c r="D34"/>
  <c r="G33"/>
  <c r="E33"/>
  <c r="H32"/>
  <c r="D32"/>
  <c r="G31"/>
  <c r="E31"/>
  <c r="G73" l="1"/>
  <c r="G71"/>
  <c r="G67" s="1"/>
  <c r="G65" s="1"/>
  <c r="G63" s="1"/>
  <c r="G28" s="1"/>
  <c r="G26" s="1"/>
  <c r="D74"/>
  <c r="C74" s="1"/>
  <c r="C76"/>
  <c r="D72"/>
  <c r="D108"/>
  <c r="C110"/>
  <c r="F21"/>
  <c r="F24"/>
  <c r="F20" s="1"/>
  <c r="C35"/>
  <c r="C33" s="1"/>
  <c r="C31" s="1"/>
  <c r="I29"/>
  <c r="I27" s="1"/>
  <c r="I25" s="1"/>
  <c r="E29"/>
  <c r="E27" s="1"/>
  <c r="E25" s="1"/>
  <c r="G29"/>
  <c r="G27" s="1"/>
  <c r="G25" s="1"/>
  <c r="C36"/>
  <c r="C34" s="1"/>
  <c r="C32" s="1"/>
  <c r="C78"/>
  <c r="H74"/>
  <c r="H72"/>
  <c r="H68" s="1"/>
  <c r="H66" s="1"/>
  <c r="H64" s="1"/>
  <c r="H29" s="1"/>
  <c r="H27" s="1"/>
  <c r="H25" s="1"/>
  <c r="C111"/>
  <c r="E109"/>
  <c r="D35"/>
  <c r="D33" s="1"/>
  <c r="D31" s="1"/>
  <c r="D28" s="1"/>
  <c r="D26" s="1"/>
  <c r="D57"/>
  <c r="C70"/>
  <c r="E77"/>
  <c r="E75" s="1"/>
  <c r="H21" l="1"/>
  <c r="H24"/>
  <c r="H20" s="1"/>
  <c r="I24"/>
  <c r="I20" s="1"/>
  <c r="I21"/>
  <c r="E71"/>
  <c r="C75"/>
  <c r="E73"/>
  <c r="C73" s="1"/>
  <c r="C109"/>
  <c r="E107"/>
  <c r="E24"/>
  <c r="E20" s="1"/>
  <c r="G24"/>
  <c r="G20" s="1"/>
  <c r="G21"/>
  <c r="D68"/>
  <c r="D66" s="1"/>
  <c r="D64" s="1"/>
  <c r="D29" s="1"/>
  <c r="D27" s="1"/>
  <c r="D25" s="1"/>
  <c r="C72"/>
  <c r="D56"/>
  <c r="D55"/>
  <c r="C57"/>
  <c r="C108"/>
  <c r="D106"/>
  <c r="C68"/>
  <c r="C66" s="1"/>
  <c r="C64" s="1"/>
  <c r="C29" s="1"/>
  <c r="D104" l="1"/>
  <c r="C104" s="1"/>
  <c r="C106"/>
  <c r="D54"/>
  <c r="C56"/>
  <c r="C107"/>
  <c r="E105"/>
  <c r="E67"/>
  <c r="E65" s="1"/>
  <c r="E63" s="1"/>
  <c r="E28" s="1"/>
  <c r="E26" s="1"/>
  <c r="C71"/>
  <c r="C67" s="1"/>
  <c r="C65" s="1"/>
  <c r="C63" s="1"/>
  <c r="C28" s="1"/>
  <c r="D24"/>
  <c r="D20" s="1"/>
  <c r="D21"/>
  <c r="C55"/>
  <c r="D53"/>
  <c r="C105" l="1"/>
  <c r="E21"/>
  <c r="D52"/>
  <c r="C54"/>
  <c r="D51"/>
  <c r="C53"/>
  <c r="C51" l="1"/>
  <c r="C27" s="1"/>
  <c r="D49"/>
  <c r="C49" s="1"/>
  <c r="D50"/>
  <c r="C52"/>
  <c r="D48" l="1"/>
  <c r="C48" s="1"/>
  <c r="C50"/>
  <c r="C26"/>
  <c r="C25"/>
  <c r="C24" l="1"/>
  <c r="C20" s="1"/>
  <c r="C21"/>
</calcChain>
</file>

<file path=xl/sharedStrings.xml><?xml version="1.0" encoding="utf-8"?>
<sst xmlns="http://schemas.openxmlformats.org/spreadsheetml/2006/main" count="172" uniqueCount="69">
  <si>
    <t xml:space="preserve">Unitatea administrativ-teritoriala:JUDETUL ARGES                                                                                                            </t>
  </si>
  <si>
    <t xml:space="preserve">Instituţia publică: CONSILIUL JUDETEAN ARGES                                                                                                                                                  </t>
  </si>
  <si>
    <t xml:space="preserve">    I - Credite de angajament</t>
  </si>
  <si>
    <t xml:space="preserve">    II - Credite bugetare</t>
  </si>
  <si>
    <t xml:space="preserve">LISTA PROVIZORIE DE INVESTIŢII PUBLICE </t>
  </si>
  <si>
    <t>PE GRUPE DE INVESTIŢII ŞI SURSE DE FINANŢARE</t>
  </si>
  <si>
    <t>pe anul 2019 si estimarile pe anii 2020-2021</t>
  </si>
  <si>
    <t>- mii lei-</t>
  </si>
  <si>
    <t>CAPITOL/</t>
  </si>
  <si>
    <t>I/II</t>
  </si>
  <si>
    <t>TOTAL</t>
  </si>
  <si>
    <t>CHELTUIELI</t>
  </si>
  <si>
    <t>PROPUNERI 2019</t>
  </si>
  <si>
    <t xml:space="preserve"> ESTIMARI 2020</t>
  </si>
  <si>
    <t xml:space="preserve"> ESTIMARI 2021</t>
  </si>
  <si>
    <t>ESTIMARI 2022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</si>
  <si>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</si>
  <si>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</si>
  <si>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</si>
  <si>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</si>
  <si>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</si>
  <si>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</si>
  <si>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</si>
  <si>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</si>
  <si>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</si>
  <si>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>A. Obiective (proiecte) de investiţii in continuare</t>
  </si>
  <si>
    <t>TOTAL GENERAL</t>
  </si>
  <si>
    <t xml:space="preserve">02 Buget local </t>
  </si>
  <si>
    <t xml:space="preserve">     din care</t>
  </si>
  <si>
    <t>58 Proiecte cu finantare din fonduri externe nerambursabile postaderare</t>
  </si>
  <si>
    <t>CAPITOLUL 51.02 AUTORITATI EXECUTIVE SI LEGISLATIVE</t>
  </si>
  <si>
    <t>din care</t>
  </si>
  <si>
    <t xml:space="preserve"> 02 Buget local</t>
  </si>
  <si>
    <t xml:space="preserve">     din care:</t>
  </si>
  <si>
    <t>Restaurarea Galeriei de Arta Rudolf Schweitzer-Cumpana-Consolidarea,protejarea si valorificarea patrimoniului cultural</t>
  </si>
  <si>
    <t>Restaurarea Muzeului Judetean Arges-Consolidarea, protejarea si valorificarea patrimoniului cultural</t>
  </si>
  <si>
    <t>Conservarea si consolidarea Cetatii Poienari Arges</t>
  </si>
  <si>
    <t>Cresterea eficientei energetice a Spitalului de Recuperare Bradet</t>
  </si>
  <si>
    <t>Cresterea eficientei energetice a Palatului Administrativ situat in Pitesti-Piata Vasile Milea nr.1, judetul Arges</t>
  </si>
  <si>
    <t>CAPITOLUL 84.02 TRANSPORTURI</t>
  </si>
  <si>
    <t>Modernizarea drumului judetean DJ 504 Lim. Jud. Teleorman - Popesti - Izvoru - Recea - Cornatel - Vulpesti (DN 65 A), km 110+700 - 136+695, L = 25,995 km, pe raza com. Popesti, Izvoru, Recea, Buzoesti, jud. Arges</t>
  </si>
  <si>
    <t>71 Active nefinanciare</t>
  </si>
  <si>
    <t>71.01. Active fixe</t>
  </si>
  <si>
    <t>71.01.01. Constructii</t>
  </si>
  <si>
    <t>1. Drumuri si poduri judetene</t>
  </si>
  <si>
    <t>Modernizare pe DJ 725 Stoenesti-Dragoslavele, km 3+313-6+626, L=3,313 km, in comunele Stoenesti si Dragoslavele</t>
  </si>
  <si>
    <t xml:space="preserve"> Pod pe DJ 731 B Samara - Babana - Cocu, km 3+964 peste paraul Vartej, L = 24 m, in comuna Babana</t>
  </si>
  <si>
    <t xml:space="preserve"> Pod pe DJ 741 Pitesti - Valea Mare - Fagetu - Mioveni, km 2+060, peste paraul Valea Mare (Ploscaru), la Stefanesti</t>
  </si>
  <si>
    <t xml:space="preserve"> Pod pe DJ 738 Jugur - Draghici - Mihaesti peste riul Tirgului, km 21+900, in com. Mihaesti</t>
  </si>
  <si>
    <t xml:space="preserve"> Modernizare DJ 703 B Serbanesti (DJ 659) - Silistea, km 70+410 - 77+826, L = 7,416 km, in comunele Rociu si Cateasca</t>
  </si>
  <si>
    <t>Pod pe DJ 703 H Curtea de Arges (DN 7 C) - Valea Danului - Cepari, km 0+597, L = 152 m, in comuna Valea Danului</t>
  </si>
  <si>
    <t xml:space="preserve"> Modernizare DJ 703 B Moraresti - Uda, km 17+753 - 20+253, L = 2,5 km, la Uda</t>
  </si>
  <si>
    <t>Modernizare DJ 702 A Ciupa - Ratesti, km 33+030 - 35+696, la Ratesti</t>
  </si>
  <si>
    <t xml:space="preserve"> Modernizare DJ 703 B Costesti (DN 65 A) - Serbanesti (DJ 659), km 60+325 - 68+783, L = 8,458 km, la Costesti si Rociu</t>
  </si>
  <si>
    <t>C. ALTE CHELTUIELI DE INVESTITII</t>
  </si>
  <si>
    <t xml:space="preserve">a. Achizitii de imobile </t>
  </si>
  <si>
    <t>b. dotari independente</t>
  </si>
  <si>
    <t>c. cheltuieli aferente studiilor de fezabilitate si alte studii</t>
  </si>
  <si>
    <t>d. cheltuieli privind consolidarile</t>
  </si>
  <si>
    <t>71.01 Active fixe</t>
  </si>
  <si>
    <t>71.01.30.Alte active fixe</t>
  </si>
  <si>
    <t>Consolidare si reabilitare Spital Judetean de Urgenta Pitesti</t>
  </si>
  <si>
    <t>e. alte cheltuieli asimilate investitiilor</t>
  </si>
  <si>
    <t>CAPITOLUL 67.10 CULTURA, RECREERE SI RELIGIE</t>
  </si>
  <si>
    <t>71.01.Active fixe</t>
  </si>
  <si>
    <t>Centrul Cultural Judetean Arges</t>
  </si>
  <si>
    <t>Reabilitare si modernizare cladire Centrul Cultural Judetean Arges in Municipiul Pitesti,B-dul Nicolae Balcescu,nr.141,judetul Arges</t>
  </si>
  <si>
    <t>Anexa</t>
  </si>
  <si>
    <t>la Hotărârea consiliului județean nr. ____/________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</si>
</sst>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Times New Roman"/>
      <family val="1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quotePrefix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0" xfId="0" applyFont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2" borderId="1" xfId="0" applyFont="1" applyFill="1" applyBorder="1"/>
    <xf numFmtId="0" fontId="3" fillId="2" borderId="7" xfId="0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right"/>
    </xf>
    <xf numFmtId="0" fontId="0" fillId="2" borderId="5" xfId="0" applyFill="1" applyBorder="1"/>
    <xf numFmtId="0" fontId="3" fillId="2" borderId="6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right"/>
    </xf>
    <xf numFmtId="0" fontId="8" fillId="0" borderId="1" xfId="0" applyFont="1" applyFill="1" applyBorder="1" applyAlignment="1"/>
    <xf numFmtId="0" fontId="0" fillId="0" borderId="1" xfId="0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right"/>
    </xf>
    <xf numFmtId="0" fontId="9" fillId="0" borderId="5" xfId="0" applyFont="1" applyFill="1" applyBorder="1" applyAlignment="1"/>
    <xf numFmtId="0" fontId="0" fillId="0" borderId="5" xfId="0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4" fontId="0" fillId="0" borderId="3" xfId="0" applyNumberFormat="1" applyFill="1" applyBorder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2" fillId="3" borderId="5" xfId="0" applyFont="1" applyFill="1" applyBorder="1"/>
    <xf numFmtId="0" fontId="5" fillId="0" borderId="5" xfId="0" applyFont="1" applyFill="1" applyBorder="1" applyAlignment="1">
      <alignment horizontal="center"/>
    </xf>
    <xf numFmtId="0" fontId="8" fillId="3" borderId="4" xfId="0" applyFont="1" applyFill="1" applyBorder="1"/>
    <xf numFmtId="0" fontId="2" fillId="0" borderId="1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" fontId="11" fillId="0" borderId="3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0" borderId="1" xfId="0" applyFont="1" applyFill="1" applyBorder="1"/>
    <xf numFmtId="4" fontId="0" fillId="3" borderId="3" xfId="0" applyNumberFormat="1" applyFill="1" applyBorder="1" applyAlignment="1">
      <alignment horizontal="right"/>
    </xf>
    <xf numFmtId="0" fontId="9" fillId="0" borderId="1" xfId="0" applyFont="1" applyFill="1" applyBorder="1" applyAlignment="1">
      <alignment vertical="top" wrapText="1"/>
    </xf>
    <xf numFmtId="0" fontId="2" fillId="0" borderId="4" xfId="0" applyFont="1" applyFill="1" applyBorder="1"/>
    <xf numFmtId="0" fontId="2" fillId="0" borderId="12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8" xfId="0" applyFont="1" applyFill="1" applyBorder="1" applyAlignment="1">
      <alignment horizontal="center"/>
    </xf>
    <xf numFmtId="0" fontId="12" fillId="0" borderId="1" xfId="0" applyFont="1" applyFill="1" applyBorder="1" applyAlignment="1"/>
    <xf numFmtId="0" fontId="2" fillId="0" borderId="13" xfId="0" applyFont="1" applyFill="1" applyBorder="1" applyAlignment="1">
      <alignment horizontal="center"/>
    </xf>
    <xf numFmtId="0" fontId="2" fillId="0" borderId="5" xfId="0" applyFont="1" applyFill="1" applyBorder="1" applyAlignment="1"/>
    <xf numFmtId="0" fontId="11" fillId="0" borderId="12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0" fillId="0" borderId="1" xfId="0" applyFont="1" applyFill="1" applyBorder="1"/>
    <xf numFmtId="0" fontId="0" fillId="0" borderId="12" xfId="0" applyFill="1" applyBorder="1" applyAlignment="1">
      <alignment horizontal="center"/>
    </xf>
    <xf numFmtId="0" fontId="10" fillId="0" borderId="5" xfId="0" applyFont="1" applyFill="1" applyBorder="1"/>
    <xf numFmtId="0" fontId="0" fillId="0" borderId="8" xfId="0" applyFill="1" applyBorder="1" applyAlignment="1">
      <alignment horizontal="center"/>
    </xf>
    <xf numFmtId="0" fontId="11" fillId="0" borderId="4" xfId="0" applyFont="1" applyFill="1" applyBorder="1"/>
    <xf numFmtId="0" fontId="2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/>
    </xf>
    <xf numFmtId="4" fontId="9" fillId="3" borderId="3" xfId="0" applyNumberFormat="1" applyFont="1" applyFill="1" applyBorder="1"/>
    <xf numFmtId="4" fontId="0" fillId="3" borderId="3" xfId="0" applyNumberFormat="1" applyFill="1" applyBorder="1"/>
    <xf numFmtId="0" fontId="11" fillId="3" borderId="8" xfId="0" applyFont="1" applyFill="1" applyBorder="1" applyAlignment="1">
      <alignment horizontal="center"/>
    </xf>
    <xf numFmtId="4" fontId="11" fillId="3" borderId="3" xfId="0" applyNumberFormat="1" applyFont="1" applyFill="1" applyBorder="1"/>
    <xf numFmtId="0" fontId="11" fillId="3" borderId="1" xfId="0" applyFont="1" applyFill="1" applyBorder="1" applyAlignment="1">
      <alignment horizontal="center"/>
    </xf>
    <xf numFmtId="4" fontId="11" fillId="3" borderId="3" xfId="0" applyNumberFormat="1" applyFont="1" applyFill="1" applyBorder="1" applyAlignment="1">
      <alignment horizontal="right"/>
    </xf>
    <xf numFmtId="0" fontId="11" fillId="3" borderId="5" xfId="0" applyFont="1" applyFill="1" applyBorder="1" applyAlignment="1">
      <alignment horizontal="center"/>
    </xf>
    <xf numFmtId="0" fontId="2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0" xfId="0" applyFont="1" applyFill="1"/>
    <xf numFmtId="4" fontId="5" fillId="3" borderId="3" xfId="0" applyNumberFormat="1" applyFont="1" applyFill="1" applyBorder="1" applyAlignment="1">
      <alignment horizontal="right"/>
    </xf>
    <xf numFmtId="0" fontId="8" fillId="3" borderId="3" xfId="0" applyFont="1" applyFill="1" applyBorder="1"/>
    <xf numFmtId="0" fontId="3" fillId="3" borderId="3" xfId="0" applyFont="1" applyFill="1" applyBorder="1"/>
    <xf numFmtId="0" fontId="8" fillId="3" borderId="3" xfId="0" applyFont="1" applyFill="1" applyBorder="1" applyAlignment="1">
      <alignment horizontal="left"/>
    </xf>
    <xf numFmtId="0" fontId="5" fillId="3" borderId="3" xfId="0" applyFont="1" applyFill="1" applyBorder="1" applyAlignment="1"/>
    <xf numFmtId="0" fontId="5" fillId="3" borderId="3" xfId="0" applyFont="1" applyFill="1" applyBorder="1" applyAlignment="1">
      <alignment horizontal="center"/>
    </xf>
    <xf numFmtId="0" fontId="5" fillId="3" borderId="0" xfId="0" applyFont="1" applyFill="1"/>
    <xf numFmtId="0" fontId="9" fillId="3" borderId="3" xfId="0" applyFont="1" applyFill="1" applyBorder="1" applyAlignment="1">
      <alignment wrapText="1"/>
    </xf>
    <xf numFmtId="0" fontId="9" fillId="0" borderId="3" xfId="0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right"/>
    </xf>
    <xf numFmtId="0" fontId="11" fillId="3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Alignment="1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4" xfId="0" applyFont="1" applyFill="1" applyBorder="1" applyAlignment="1">
      <alignment wrapText="1"/>
    </xf>
    <xf numFmtId="0" fontId="11" fillId="0" borderId="5" xfId="0" applyFont="1" applyFill="1" applyBorder="1"/>
    <xf numFmtId="4" fontId="5" fillId="0" borderId="3" xfId="0" applyNumberFormat="1" applyFont="1" applyFill="1" applyBorder="1" applyAlignment="1">
      <alignment horizontal="right"/>
    </xf>
    <xf numFmtId="0" fontId="5" fillId="0" borderId="0" xfId="0" applyFont="1"/>
    <xf numFmtId="0" fontId="0" fillId="0" borderId="4" xfId="0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0" xfId="0" applyFont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0" fontId="14" fillId="0" borderId="1" xfId="0" applyFont="1" applyFill="1" applyBorder="1" applyAlignment="1">
      <alignment horizontal="center"/>
    </xf>
    <xf numFmtId="4" fontId="14" fillId="0" borderId="3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/>
    <xf numFmtId="0" fontId="14" fillId="0" borderId="5" xfId="0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0" fontId="5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2" fillId="4" borderId="10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5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1" fillId="0" borderId="1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1" fillId="3" borderId="1" xfId="0" applyFont="1" applyFill="1" applyBorder="1" applyAlignment="1">
      <alignment horizontal="left" wrapText="1"/>
    </xf>
    <xf numFmtId="0" fontId="11" fillId="3" borderId="5" xfId="0" applyFont="1" applyFill="1" applyBorder="1" applyAlignment="1">
      <alignment horizontal="left" wrapText="1"/>
    </xf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0" borderId="11" xfId="0" applyBorder="1" applyAlignment="1"/>
    <xf numFmtId="0" fontId="0" fillId="0" borderId="2" xfId="0" applyBorder="1" applyAlignment="1"/>
    <xf numFmtId="0" fontId="9" fillId="3" borderId="1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9"/>
  <sheetViews>
    <sheetView tabSelected="1" topLeftCell="A103" workbookViewId="0">
      <selection activeCell="A118" sqref="A118:I124"/>
    </sheetView>
  </sheetViews>
  <sheetFormatPr defaultRowHeight="15"/>
  <cols>
    <col min="1" max="1" width="42.42578125" customWidth="1"/>
    <col min="2" max="2" width="4.5703125" style="105" customWidth="1"/>
    <col min="3" max="3" width="11.42578125" customWidth="1"/>
    <col min="4" max="4" width="13.7109375" style="105" customWidth="1"/>
    <col min="5" max="5" width="11.5703125" customWidth="1"/>
    <col min="6" max="6" width="11.85546875" customWidth="1"/>
    <col min="7" max="7" width="11.140625" customWidth="1"/>
    <col min="8" max="8" width="10.85546875" customWidth="1"/>
    <col min="9" max="9" width="11.5703125" customWidth="1"/>
  </cols>
  <sheetData>
    <row r="1" spans="1:9" s="1" customFormat="1">
      <c r="A1" s="145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s="1" customFormat="1">
      <c r="A2" s="145" t="s">
        <v>1</v>
      </c>
      <c r="B2" s="146"/>
      <c r="C2" s="146"/>
      <c r="D2" s="146"/>
      <c r="E2" s="146"/>
      <c r="F2" s="146"/>
      <c r="G2" s="146"/>
      <c r="H2" s="146"/>
      <c r="I2" s="146"/>
    </row>
    <row r="3" spans="1:9" s="1" customFormat="1">
      <c r="A3" s="2"/>
      <c r="B3" s="3"/>
      <c r="C3" s="3"/>
      <c r="D3" s="3"/>
      <c r="E3" s="3"/>
      <c r="F3" s="3"/>
      <c r="G3" s="6"/>
      <c r="H3" s="6"/>
      <c r="I3" s="125" t="s">
        <v>67</v>
      </c>
    </row>
    <row r="4" spans="1:9" s="1" customFormat="1">
      <c r="A4" s="4" t="s">
        <v>2</v>
      </c>
      <c r="B4" s="3"/>
      <c r="C4" s="3"/>
      <c r="D4" s="3"/>
      <c r="E4" s="3"/>
      <c r="F4" s="3"/>
      <c r="G4" s="6"/>
      <c r="H4" s="6"/>
      <c r="I4" s="125"/>
    </row>
    <row r="5" spans="1:9" s="1" customFormat="1">
      <c r="A5" s="4" t="s">
        <v>3</v>
      </c>
      <c r="B5" s="6"/>
      <c r="D5" s="6"/>
      <c r="F5" s="150" t="s">
        <v>68</v>
      </c>
      <c r="G5" s="150"/>
      <c r="H5" s="150"/>
      <c r="I5" s="150"/>
    </row>
    <row r="6" spans="1:9" s="1" customFormat="1">
      <c r="A6" s="5"/>
      <c r="B6" s="6"/>
      <c r="D6" s="6"/>
      <c r="F6" s="147"/>
      <c r="G6" s="148"/>
      <c r="H6" s="148"/>
    </row>
    <row r="7" spans="1:9" s="1" customFormat="1">
      <c r="A7" s="5"/>
      <c r="B7" s="6"/>
      <c r="D7" s="6"/>
      <c r="F7" s="5"/>
      <c r="G7" s="6"/>
      <c r="H7" s="6"/>
    </row>
    <row r="8" spans="1:9" s="1" customFormat="1">
      <c r="A8" s="5"/>
      <c r="B8" s="6"/>
      <c r="D8" s="6"/>
      <c r="F8" s="5"/>
      <c r="G8" s="3"/>
      <c r="H8" s="3"/>
    </row>
    <row r="9" spans="1:9" s="1" customFormat="1">
      <c r="A9" s="5"/>
      <c r="B9" s="6"/>
      <c r="D9" s="6"/>
      <c r="F9" s="5"/>
      <c r="G9" s="148"/>
      <c r="H9" s="148"/>
    </row>
    <row r="10" spans="1:9" s="1" customFormat="1">
      <c r="A10" s="5"/>
      <c r="B10" s="6"/>
      <c r="D10" s="6"/>
      <c r="F10" s="5"/>
      <c r="G10" s="148"/>
      <c r="H10" s="148"/>
    </row>
    <row r="11" spans="1:9">
      <c r="A11" s="149" t="s">
        <v>4</v>
      </c>
      <c r="B11" s="149"/>
      <c r="C11" s="149"/>
      <c r="D11" s="149"/>
      <c r="E11" s="149"/>
      <c r="F11" s="149"/>
      <c r="G11" s="149"/>
      <c r="H11" s="149"/>
      <c r="I11" s="149"/>
    </row>
    <row r="12" spans="1:9">
      <c r="A12" s="149" t="s">
        <v>5</v>
      </c>
      <c r="B12" s="149"/>
      <c r="C12" s="149"/>
      <c r="D12" s="149"/>
      <c r="E12" s="149"/>
      <c r="F12" s="149"/>
      <c r="G12" s="149"/>
      <c r="H12" s="149"/>
      <c r="I12" s="149"/>
    </row>
    <row r="13" spans="1:9">
      <c r="B13" s="7" t="s">
        <v>6</v>
      </c>
      <c r="D13" s="8"/>
      <c r="E13" s="9"/>
      <c r="F13" s="9"/>
      <c r="G13" s="9"/>
      <c r="H13" s="9"/>
      <c r="I13" s="10"/>
    </row>
    <row r="14" spans="1:9">
      <c r="A14" s="9"/>
      <c r="B14" s="7"/>
      <c r="C14" s="9"/>
      <c r="D14" s="8"/>
      <c r="E14" s="9"/>
      <c r="F14" s="9"/>
      <c r="G14" s="9"/>
      <c r="H14" s="9"/>
      <c r="I14" s="10" t="s">
        <v>7</v>
      </c>
    </row>
    <row r="15" spans="1:9" s="14" customFormat="1" ht="10.5" customHeight="1">
      <c r="A15" s="11" t="s">
        <v>8</v>
      </c>
      <c r="B15" s="12" t="s">
        <v>9</v>
      </c>
      <c r="C15" s="12" t="s">
        <v>10</v>
      </c>
      <c r="D15" s="13" t="s">
        <v>11</v>
      </c>
      <c r="E15" s="155" t="s">
        <v>12</v>
      </c>
      <c r="F15" s="157" t="s">
        <v>13</v>
      </c>
      <c r="G15" s="157" t="s">
        <v>14</v>
      </c>
      <c r="H15" s="157" t="s">
        <v>15</v>
      </c>
      <c r="I15" s="159" t="s">
        <v>16</v>
      </c>
    </row>
    <row r="16" spans="1:9" s="14" customFormat="1" ht="10.5">
      <c r="A16" s="15" t="s">
        <v>17</v>
      </c>
      <c r="B16" s="16"/>
      <c r="C16" s="16"/>
      <c r="D16" s="17" t="s">
        <v>18</v>
      </c>
      <c r="E16" s="156"/>
      <c r="F16" s="158"/>
      <c r="G16" s="158"/>
      <c r="H16" s="158"/>
      <c r="I16" s="159"/>
    </row>
    <row r="17" spans="1:9" s="14" customFormat="1" ht="10.5">
      <c r="A17" s="15" t="s">
        <v>19</v>
      </c>
      <c r="B17" s="16"/>
      <c r="C17" s="15"/>
      <c r="D17" s="17" t="s">
        <v>20</v>
      </c>
      <c r="E17" s="156"/>
      <c r="F17" s="158"/>
      <c r="G17" s="158"/>
      <c r="H17" s="158"/>
      <c r="I17" s="159"/>
    </row>
    <row r="18" spans="1:9" s="14" customFormat="1" ht="10.5">
      <c r="A18" s="18"/>
      <c r="B18" s="19"/>
      <c r="C18" s="18"/>
      <c r="D18" s="20">
        <v>43465</v>
      </c>
      <c r="E18" s="156"/>
      <c r="F18" s="158"/>
      <c r="G18" s="158"/>
      <c r="H18" s="158"/>
      <c r="I18" s="159"/>
    </row>
    <row r="19" spans="1:9" s="5" customFormat="1" ht="12.75">
      <c r="A19" s="21">
        <v>0</v>
      </c>
      <c r="B19" s="21">
        <v>1</v>
      </c>
      <c r="C19" s="21" t="s">
        <v>21</v>
      </c>
      <c r="D19" s="21">
        <v>3</v>
      </c>
      <c r="E19" s="21">
        <v>4</v>
      </c>
      <c r="F19" s="21">
        <v>5</v>
      </c>
      <c r="G19" s="21">
        <v>6</v>
      </c>
      <c r="H19" s="21">
        <v>7</v>
      </c>
      <c r="I19" s="22">
        <v>8</v>
      </c>
    </row>
    <row r="20" spans="1:9" ht="15.75">
      <c r="A20" s="23" t="s">
        <v>22</v>
      </c>
      <c r="B20" s="24" t="s">
        <v>23</v>
      </c>
      <c r="C20" s="25">
        <f t="shared" ref="C20:I21" si="0">C24+C104</f>
        <v>323124</v>
      </c>
      <c r="D20" s="25">
        <f t="shared" si="0"/>
        <v>6939</v>
      </c>
      <c r="E20" s="25">
        <f t="shared" si="0"/>
        <v>94819</v>
      </c>
      <c r="F20" s="25">
        <f t="shared" si="0"/>
        <v>171557</v>
      </c>
      <c r="G20" s="25">
        <f t="shared" si="0"/>
        <v>47939</v>
      </c>
      <c r="H20" s="25">
        <f t="shared" si="0"/>
        <v>0</v>
      </c>
      <c r="I20" s="25">
        <f t="shared" si="0"/>
        <v>0</v>
      </c>
    </row>
    <row r="21" spans="1:9">
      <c r="A21" s="26"/>
      <c r="B21" s="27" t="s">
        <v>24</v>
      </c>
      <c r="C21" s="25">
        <f t="shared" si="0"/>
        <v>323124</v>
      </c>
      <c r="D21" s="25">
        <f t="shared" si="0"/>
        <v>6939</v>
      </c>
      <c r="E21" s="25">
        <f t="shared" si="0"/>
        <v>17088</v>
      </c>
      <c r="F21" s="25">
        <f t="shared" si="0"/>
        <v>210882</v>
      </c>
      <c r="G21" s="25">
        <f t="shared" si="0"/>
        <v>86345</v>
      </c>
      <c r="H21" s="25">
        <f t="shared" si="0"/>
        <v>0</v>
      </c>
      <c r="I21" s="25">
        <f t="shared" si="0"/>
        <v>0</v>
      </c>
    </row>
    <row r="22" spans="1:9" s="1" customFormat="1">
      <c r="A22" s="160" t="s">
        <v>25</v>
      </c>
      <c r="B22" s="161"/>
      <c r="C22" s="161"/>
      <c r="D22" s="161"/>
      <c r="E22" s="161"/>
      <c r="F22" s="161"/>
      <c r="G22" s="161"/>
      <c r="H22" s="161"/>
      <c r="I22" s="162"/>
    </row>
    <row r="23" spans="1:9">
      <c r="A23" s="163" t="s">
        <v>26</v>
      </c>
      <c r="B23" s="164"/>
      <c r="C23" s="164"/>
      <c r="D23" s="164"/>
      <c r="E23" s="164"/>
      <c r="F23" s="164"/>
      <c r="G23" s="164"/>
      <c r="H23" s="164"/>
      <c r="I23" s="165"/>
    </row>
    <row r="24" spans="1:9">
      <c r="A24" s="28" t="s">
        <v>22</v>
      </c>
      <c r="B24" s="29" t="s">
        <v>23</v>
      </c>
      <c r="C24" s="30">
        <f t="shared" ref="C24:I24" si="1">C25</f>
        <v>244473</v>
      </c>
      <c r="D24" s="30">
        <f t="shared" si="1"/>
        <v>6939</v>
      </c>
      <c r="E24" s="30">
        <f t="shared" si="1"/>
        <v>16168</v>
      </c>
      <c r="F24" s="30">
        <f t="shared" si="1"/>
        <v>171557</v>
      </c>
      <c r="G24" s="30">
        <f t="shared" si="1"/>
        <v>47939</v>
      </c>
      <c r="H24" s="30">
        <f t="shared" si="1"/>
        <v>0</v>
      </c>
      <c r="I24" s="30">
        <f t="shared" si="1"/>
        <v>0</v>
      </c>
    </row>
    <row r="25" spans="1:9">
      <c r="A25" s="28"/>
      <c r="B25" s="29" t="s">
        <v>24</v>
      </c>
      <c r="C25" s="30">
        <f t="shared" ref="C25:I25" si="2">C27</f>
        <v>244473</v>
      </c>
      <c r="D25" s="30">
        <f t="shared" si="2"/>
        <v>6939</v>
      </c>
      <c r="E25" s="30">
        <f t="shared" si="2"/>
        <v>16168</v>
      </c>
      <c r="F25" s="30">
        <f t="shared" si="2"/>
        <v>171557</v>
      </c>
      <c r="G25" s="30">
        <f t="shared" si="2"/>
        <v>47939</v>
      </c>
      <c r="H25" s="30">
        <f t="shared" si="2"/>
        <v>0</v>
      </c>
      <c r="I25" s="30">
        <f t="shared" si="2"/>
        <v>0</v>
      </c>
    </row>
    <row r="26" spans="1:9">
      <c r="A26" s="31" t="s">
        <v>27</v>
      </c>
      <c r="B26" s="32" t="s">
        <v>23</v>
      </c>
      <c r="C26" s="33">
        <f>C27</f>
        <v>244473</v>
      </c>
      <c r="D26" s="33">
        <f t="shared" ref="D26:I27" si="3">D28</f>
        <v>6939</v>
      </c>
      <c r="E26" s="33">
        <f t="shared" si="3"/>
        <v>75779</v>
      </c>
      <c r="F26" s="33">
        <f t="shared" si="3"/>
        <v>122814</v>
      </c>
      <c r="G26" s="33">
        <f t="shared" si="3"/>
        <v>37071</v>
      </c>
      <c r="H26" s="33">
        <f t="shared" si="3"/>
        <v>0</v>
      </c>
      <c r="I26" s="33">
        <f t="shared" si="3"/>
        <v>0</v>
      </c>
    </row>
    <row r="27" spans="1:9">
      <c r="A27" s="34" t="s">
        <v>28</v>
      </c>
      <c r="B27" s="35" t="s">
        <v>24</v>
      </c>
      <c r="C27" s="33">
        <f>C29+C51</f>
        <v>244473</v>
      </c>
      <c r="D27" s="33">
        <f t="shared" si="3"/>
        <v>6939</v>
      </c>
      <c r="E27" s="33">
        <f>E29</f>
        <v>16168</v>
      </c>
      <c r="F27" s="33">
        <f t="shared" si="3"/>
        <v>171557</v>
      </c>
      <c r="G27" s="33">
        <f t="shared" si="3"/>
        <v>47939</v>
      </c>
      <c r="H27" s="33">
        <f t="shared" si="3"/>
        <v>0</v>
      </c>
      <c r="I27" s="33">
        <f t="shared" si="3"/>
        <v>0</v>
      </c>
    </row>
    <row r="28" spans="1:9" ht="15" customHeight="1">
      <c r="A28" s="132" t="s">
        <v>29</v>
      </c>
      <c r="B28" s="36" t="s">
        <v>23</v>
      </c>
      <c r="C28" s="37">
        <f t="shared" ref="C28:I29" si="4">C31+C63</f>
        <v>242603</v>
      </c>
      <c r="D28" s="37">
        <f t="shared" si="4"/>
        <v>6939</v>
      </c>
      <c r="E28" s="37">
        <f t="shared" si="4"/>
        <v>75779</v>
      </c>
      <c r="F28" s="37">
        <f t="shared" si="4"/>
        <v>122814</v>
      </c>
      <c r="G28" s="37">
        <f t="shared" si="4"/>
        <v>37071</v>
      </c>
      <c r="H28" s="37">
        <f t="shared" si="4"/>
        <v>0</v>
      </c>
      <c r="I28" s="37">
        <f t="shared" si="4"/>
        <v>0</v>
      </c>
    </row>
    <row r="29" spans="1:9">
      <c r="A29" s="133"/>
      <c r="B29" s="38" t="s">
        <v>24</v>
      </c>
      <c r="C29" s="37">
        <f t="shared" si="4"/>
        <v>242603</v>
      </c>
      <c r="D29" s="37">
        <f t="shared" si="4"/>
        <v>6939</v>
      </c>
      <c r="E29" s="37">
        <f t="shared" si="4"/>
        <v>16168</v>
      </c>
      <c r="F29" s="37">
        <f t="shared" si="4"/>
        <v>171557</v>
      </c>
      <c r="G29" s="37">
        <f t="shared" si="4"/>
        <v>47939</v>
      </c>
      <c r="H29" s="37">
        <f t="shared" si="4"/>
        <v>0</v>
      </c>
      <c r="I29" s="37">
        <f t="shared" si="4"/>
        <v>0</v>
      </c>
    </row>
    <row r="30" spans="1:9" ht="15" customHeight="1">
      <c r="A30" s="126" t="s">
        <v>30</v>
      </c>
      <c r="B30" s="127"/>
      <c r="C30" s="127"/>
      <c r="D30" s="166"/>
      <c r="E30" s="166"/>
      <c r="F30" s="166"/>
      <c r="G30" s="166"/>
      <c r="H30" s="166"/>
      <c r="I30" s="167"/>
    </row>
    <row r="31" spans="1:9" s="1" customFormat="1">
      <c r="A31" s="39" t="s">
        <v>26</v>
      </c>
      <c r="B31" s="40" t="s">
        <v>23</v>
      </c>
      <c r="C31" s="33">
        <f>C33</f>
        <v>88639</v>
      </c>
      <c r="D31" s="33">
        <f t="shared" ref="D31:I34" si="5">D33</f>
        <v>5</v>
      </c>
      <c r="E31" s="33">
        <f t="shared" si="5"/>
        <v>9500</v>
      </c>
      <c r="F31" s="33">
        <f t="shared" si="5"/>
        <v>68134</v>
      </c>
      <c r="G31" s="33">
        <f t="shared" si="5"/>
        <v>11000</v>
      </c>
      <c r="H31" s="33">
        <f t="shared" si="5"/>
        <v>0</v>
      </c>
      <c r="I31" s="33">
        <f t="shared" si="5"/>
        <v>0</v>
      </c>
    </row>
    <row r="32" spans="1:9" s="1" customFormat="1">
      <c r="A32" s="41" t="s">
        <v>31</v>
      </c>
      <c r="B32" s="42" t="s">
        <v>24</v>
      </c>
      <c r="C32" s="33">
        <f>C34</f>
        <v>88639</v>
      </c>
      <c r="D32" s="33">
        <f t="shared" si="5"/>
        <v>5</v>
      </c>
      <c r="E32" s="33">
        <f t="shared" si="5"/>
        <v>9500</v>
      </c>
      <c r="F32" s="33">
        <f t="shared" si="5"/>
        <v>68134</v>
      </c>
      <c r="G32" s="33">
        <f t="shared" si="5"/>
        <v>11000</v>
      </c>
      <c r="H32" s="33">
        <f t="shared" si="5"/>
        <v>0</v>
      </c>
      <c r="I32" s="33">
        <f t="shared" si="5"/>
        <v>0</v>
      </c>
    </row>
    <row r="33" spans="1:9" s="1" customFormat="1">
      <c r="A33" s="43" t="s">
        <v>32</v>
      </c>
      <c r="B33" s="42" t="s">
        <v>23</v>
      </c>
      <c r="C33" s="33">
        <f>C35</f>
        <v>88639</v>
      </c>
      <c r="D33" s="33">
        <f t="shared" si="5"/>
        <v>5</v>
      </c>
      <c r="E33" s="33">
        <f t="shared" si="5"/>
        <v>9500</v>
      </c>
      <c r="F33" s="33">
        <f t="shared" si="5"/>
        <v>68134</v>
      </c>
      <c r="G33" s="33">
        <f t="shared" si="5"/>
        <v>11000</v>
      </c>
      <c r="H33" s="33">
        <f t="shared" si="5"/>
        <v>0</v>
      </c>
      <c r="I33" s="33">
        <f t="shared" si="5"/>
        <v>0</v>
      </c>
    </row>
    <row r="34" spans="1:9" s="1" customFormat="1">
      <c r="A34" s="28" t="s">
        <v>33</v>
      </c>
      <c r="B34" s="44" t="s">
        <v>24</v>
      </c>
      <c r="C34" s="33">
        <f>C36</f>
        <v>88639</v>
      </c>
      <c r="D34" s="33">
        <f t="shared" si="5"/>
        <v>5</v>
      </c>
      <c r="E34" s="33">
        <f t="shared" si="5"/>
        <v>9500</v>
      </c>
      <c r="F34" s="33">
        <f t="shared" si="5"/>
        <v>68134</v>
      </c>
      <c r="G34" s="33">
        <f t="shared" si="5"/>
        <v>11000</v>
      </c>
      <c r="H34" s="33">
        <f t="shared" si="5"/>
        <v>0</v>
      </c>
      <c r="I34" s="33">
        <f t="shared" si="5"/>
        <v>0</v>
      </c>
    </row>
    <row r="35" spans="1:9">
      <c r="A35" s="132" t="s">
        <v>29</v>
      </c>
      <c r="B35" s="45" t="s">
        <v>23</v>
      </c>
      <c r="C35" s="37">
        <f>C37+C39+C41+C43+C45</f>
        <v>88639</v>
      </c>
      <c r="D35" s="37">
        <f t="shared" ref="D35:I36" si="6">D37+D39+D41+D43+D45</f>
        <v>5</v>
      </c>
      <c r="E35" s="37">
        <f t="shared" si="6"/>
        <v>9500</v>
      </c>
      <c r="F35" s="37">
        <f t="shared" si="6"/>
        <v>68134</v>
      </c>
      <c r="G35" s="37">
        <f t="shared" si="6"/>
        <v>11000</v>
      </c>
      <c r="H35" s="37">
        <f t="shared" si="6"/>
        <v>0</v>
      </c>
      <c r="I35" s="37">
        <f t="shared" si="6"/>
        <v>0</v>
      </c>
    </row>
    <row r="36" spans="1:9">
      <c r="A36" s="133"/>
      <c r="B36" s="46" t="s">
        <v>24</v>
      </c>
      <c r="C36" s="37">
        <f>C38+C40+C42+C44+C46</f>
        <v>88639</v>
      </c>
      <c r="D36" s="37">
        <f t="shared" si="6"/>
        <v>5</v>
      </c>
      <c r="E36" s="37">
        <f t="shared" si="6"/>
        <v>9500</v>
      </c>
      <c r="F36" s="37">
        <f t="shared" si="6"/>
        <v>68134</v>
      </c>
      <c r="G36" s="37">
        <f t="shared" si="6"/>
        <v>11000</v>
      </c>
      <c r="H36" s="37">
        <f t="shared" si="6"/>
        <v>0</v>
      </c>
      <c r="I36" s="37">
        <f t="shared" si="6"/>
        <v>0</v>
      </c>
    </row>
    <row r="37" spans="1:9" ht="15" customHeight="1">
      <c r="A37" s="168" t="s">
        <v>34</v>
      </c>
      <c r="B37" s="47" t="s">
        <v>23</v>
      </c>
      <c r="C37" s="37">
        <f t="shared" ref="C37:C46" si="7">D37+E37+F37+G37+H37+I37</f>
        <v>19571</v>
      </c>
      <c r="D37" s="48">
        <f t="shared" ref="D37:I37" si="8">D38</f>
        <v>1</v>
      </c>
      <c r="E37" s="37">
        <v>2500</v>
      </c>
      <c r="F37" s="48">
        <f>6262+7680+614+500</f>
        <v>15056</v>
      </c>
      <c r="G37" s="48">
        <f t="shared" si="8"/>
        <v>2014</v>
      </c>
      <c r="H37" s="48">
        <f t="shared" si="8"/>
        <v>0</v>
      </c>
      <c r="I37" s="48">
        <f t="shared" si="8"/>
        <v>0</v>
      </c>
    </row>
    <row r="38" spans="1:9">
      <c r="A38" s="169"/>
      <c r="B38" s="49" t="s">
        <v>24</v>
      </c>
      <c r="C38" s="37">
        <f t="shared" si="7"/>
        <v>19571</v>
      </c>
      <c r="D38" s="48">
        <f>1</f>
        <v>1</v>
      </c>
      <c r="E38" s="37">
        <v>2500</v>
      </c>
      <c r="F38" s="48">
        <f>6262+7680+614+500</f>
        <v>15056</v>
      </c>
      <c r="G38" s="48">
        <v>2014</v>
      </c>
      <c r="H38" s="48">
        <v>0</v>
      </c>
      <c r="I38" s="48">
        <v>0</v>
      </c>
    </row>
    <row r="39" spans="1:9" ht="25.5">
      <c r="A39" s="50" t="s">
        <v>35</v>
      </c>
      <c r="B39" s="46" t="s">
        <v>23</v>
      </c>
      <c r="C39" s="37">
        <f t="shared" si="7"/>
        <v>21462</v>
      </c>
      <c r="D39" s="48">
        <f>D40</f>
        <v>1</v>
      </c>
      <c r="E39" s="37">
        <v>2000</v>
      </c>
      <c r="F39" s="48">
        <f>7661+8008+1269+500</f>
        <v>17438</v>
      </c>
      <c r="G39" s="48">
        <f>1477+546</f>
        <v>2023</v>
      </c>
      <c r="H39" s="48">
        <f>H40</f>
        <v>0</v>
      </c>
      <c r="I39" s="48">
        <f>I40</f>
        <v>0</v>
      </c>
    </row>
    <row r="40" spans="1:9">
      <c r="A40" s="51"/>
      <c r="B40" s="38" t="s">
        <v>24</v>
      </c>
      <c r="C40" s="37">
        <f t="shared" si="7"/>
        <v>21462</v>
      </c>
      <c r="D40" s="48">
        <f>1</f>
        <v>1</v>
      </c>
      <c r="E40" s="37">
        <v>2000</v>
      </c>
      <c r="F40" s="48">
        <f>7661+8008+1269+500</f>
        <v>17438</v>
      </c>
      <c r="G40" s="48">
        <f>1477+546</f>
        <v>2023</v>
      </c>
      <c r="H40" s="48">
        <v>0</v>
      </c>
      <c r="I40" s="48">
        <v>0</v>
      </c>
    </row>
    <row r="41" spans="1:9">
      <c r="A41" s="52" t="s">
        <v>36</v>
      </c>
      <c r="B41" s="46" t="s">
        <v>23</v>
      </c>
      <c r="C41" s="37">
        <f t="shared" si="7"/>
        <v>10693</v>
      </c>
      <c r="D41" s="48">
        <f>D42</f>
        <v>1</v>
      </c>
      <c r="E41" s="53">
        <v>2500</v>
      </c>
      <c r="F41" s="48">
        <f>2711+6705-1224</f>
        <v>8192</v>
      </c>
      <c r="G41" s="48">
        <f>G42</f>
        <v>0</v>
      </c>
      <c r="H41" s="48">
        <f>H42</f>
        <v>0</v>
      </c>
      <c r="I41" s="48">
        <f>I42</f>
        <v>0</v>
      </c>
    </row>
    <row r="42" spans="1:9">
      <c r="A42" s="51"/>
      <c r="B42" s="38" t="s">
        <v>24</v>
      </c>
      <c r="C42" s="37">
        <f t="shared" si="7"/>
        <v>10693</v>
      </c>
      <c r="D42" s="48">
        <f>1</f>
        <v>1</v>
      </c>
      <c r="E42" s="53">
        <v>2500</v>
      </c>
      <c r="F42" s="48">
        <f>2711+6705-1224</f>
        <v>8192</v>
      </c>
      <c r="G42" s="48">
        <v>0</v>
      </c>
      <c r="H42" s="48">
        <v>0</v>
      </c>
      <c r="I42" s="48">
        <v>0</v>
      </c>
    </row>
    <row r="43" spans="1:9" ht="25.5">
      <c r="A43" s="54" t="s">
        <v>37</v>
      </c>
      <c r="B43" s="46" t="s">
        <v>23</v>
      </c>
      <c r="C43" s="37">
        <f t="shared" si="7"/>
        <v>3191</v>
      </c>
      <c r="D43" s="48">
        <f>D44</f>
        <v>1</v>
      </c>
      <c r="E43" s="53">
        <v>1000</v>
      </c>
      <c r="F43" s="48">
        <f>1904+286</f>
        <v>2190</v>
      </c>
      <c r="G43" s="48">
        <f>G44</f>
        <v>0</v>
      </c>
      <c r="H43" s="48">
        <v>0</v>
      </c>
      <c r="I43" s="48">
        <f>I44</f>
        <v>0</v>
      </c>
    </row>
    <row r="44" spans="1:9">
      <c r="A44" s="51"/>
      <c r="B44" s="38" t="s">
        <v>24</v>
      </c>
      <c r="C44" s="37">
        <f t="shared" si="7"/>
        <v>3191</v>
      </c>
      <c r="D44" s="48">
        <v>1</v>
      </c>
      <c r="E44" s="53">
        <v>1000</v>
      </c>
      <c r="F44" s="48">
        <f>1904+286</f>
        <v>2190</v>
      </c>
      <c r="G44" s="48">
        <v>0</v>
      </c>
      <c r="H44" s="48">
        <v>0</v>
      </c>
      <c r="I44" s="48">
        <v>0</v>
      </c>
    </row>
    <row r="45" spans="1:9">
      <c r="A45" s="151" t="s">
        <v>38</v>
      </c>
      <c r="B45" s="46" t="s">
        <v>23</v>
      </c>
      <c r="C45" s="37">
        <f t="shared" si="7"/>
        <v>33722</v>
      </c>
      <c r="D45" s="48">
        <f>D46</f>
        <v>1</v>
      </c>
      <c r="E45" s="37">
        <v>1500</v>
      </c>
      <c r="F45" s="48">
        <f>25558+904-1074-130</f>
        <v>25258</v>
      </c>
      <c r="G45" s="48">
        <f>3776+130+3057</f>
        <v>6963</v>
      </c>
      <c r="H45" s="48">
        <f>H46</f>
        <v>0</v>
      </c>
      <c r="I45" s="48">
        <v>0</v>
      </c>
    </row>
    <row r="46" spans="1:9">
      <c r="A46" s="152"/>
      <c r="B46" s="38" t="s">
        <v>24</v>
      </c>
      <c r="C46" s="37">
        <f t="shared" si="7"/>
        <v>33722</v>
      </c>
      <c r="D46" s="48">
        <v>1</v>
      </c>
      <c r="E46" s="37">
        <v>1500</v>
      </c>
      <c r="F46" s="48">
        <f>25558+904-1074-130</f>
        <v>25258</v>
      </c>
      <c r="G46" s="48">
        <f>3776+130+3057</f>
        <v>6963</v>
      </c>
      <c r="H46" s="48">
        <v>0</v>
      </c>
      <c r="I46" s="48">
        <v>0</v>
      </c>
    </row>
    <row r="47" spans="1:9">
      <c r="A47" s="129" t="s">
        <v>63</v>
      </c>
      <c r="B47" s="130"/>
      <c r="C47" s="130"/>
      <c r="D47" s="130"/>
      <c r="E47" s="130"/>
      <c r="F47" s="130"/>
      <c r="G47" s="130"/>
      <c r="H47" s="130"/>
      <c r="I47" s="131"/>
    </row>
    <row r="48" spans="1:9">
      <c r="A48" s="106" t="s">
        <v>26</v>
      </c>
      <c r="B48" s="32" t="s">
        <v>23</v>
      </c>
      <c r="C48" s="37">
        <f t="shared" ref="C48:C58" si="9">D48+E48+F48+G48+H48+I48</f>
        <v>1870</v>
      </c>
      <c r="D48" s="37">
        <f t="shared" ref="D48:I55" si="10">D50</f>
        <v>1155</v>
      </c>
      <c r="E48" s="37">
        <f t="shared" si="10"/>
        <v>715</v>
      </c>
      <c r="F48" s="37">
        <f t="shared" si="10"/>
        <v>0</v>
      </c>
      <c r="G48" s="37">
        <f t="shared" si="10"/>
        <v>0</v>
      </c>
      <c r="H48" s="37">
        <f t="shared" si="10"/>
        <v>0</v>
      </c>
      <c r="I48" s="37">
        <f t="shared" si="10"/>
        <v>0</v>
      </c>
    </row>
    <row r="49" spans="1:13" ht="12.75" customHeight="1">
      <c r="A49" s="107" t="s">
        <v>31</v>
      </c>
      <c r="B49" s="35" t="s">
        <v>24</v>
      </c>
      <c r="C49" s="37">
        <f t="shared" si="9"/>
        <v>1870</v>
      </c>
      <c r="D49" s="37">
        <f t="shared" si="10"/>
        <v>1155</v>
      </c>
      <c r="E49" s="37">
        <f t="shared" si="10"/>
        <v>715</v>
      </c>
      <c r="F49" s="37">
        <f t="shared" si="10"/>
        <v>0</v>
      </c>
      <c r="G49" s="37">
        <f t="shared" si="10"/>
        <v>0</v>
      </c>
      <c r="H49" s="37">
        <f t="shared" si="10"/>
        <v>0</v>
      </c>
      <c r="I49" s="37">
        <f t="shared" si="10"/>
        <v>0</v>
      </c>
    </row>
    <row r="50" spans="1:13" s="109" customFormat="1" ht="12.75" customHeight="1">
      <c r="A50" s="43" t="s">
        <v>32</v>
      </c>
      <c r="B50" s="40" t="s">
        <v>23</v>
      </c>
      <c r="C50" s="108">
        <f t="shared" si="9"/>
        <v>1870</v>
      </c>
      <c r="D50" s="108">
        <f t="shared" si="10"/>
        <v>1155</v>
      </c>
      <c r="E50" s="108">
        <f t="shared" si="10"/>
        <v>715</v>
      </c>
      <c r="F50" s="108">
        <f t="shared" si="10"/>
        <v>0</v>
      </c>
      <c r="G50" s="108">
        <f t="shared" si="10"/>
        <v>0</v>
      </c>
      <c r="H50" s="108">
        <f t="shared" si="10"/>
        <v>0</v>
      </c>
      <c r="I50" s="108">
        <f t="shared" si="10"/>
        <v>0</v>
      </c>
    </row>
    <row r="51" spans="1:13" s="109" customFormat="1" ht="12.75" customHeight="1">
      <c r="A51" s="28" t="s">
        <v>33</v>
      </c>
      <c r="B51" s="42" t="s">
        <v>24</v>
      </c>
      <c r="C51" s="108">
        <f t="shared" si="9"/>
        <v>1870</v>
      </c>
      <c r="D51" s="108">
        <f t="shared" si="10"/>
        <v>1155</v>
      </c>
      <c r="E51" s="108">
        <f t="shared" si="10"/>
        <v>715</v>
      </c>
      <c r="F51" s="108">
        <f t="shared" si="10"/>
        <v>0</v>
      </c>
      <c r="G51" s="108">
        <f t="shared" si="10"/>
        <v>0</v>
      </c>
      <c r="H51" s="108">
        <f t="shared" si="10"/>
        <v>0</v>
      </c>
      <c r="I51" s="108">
        <f t="shared" si="10"/>
        <v>0</v>
      </c>
    </row>
    <row r="52" spans="1:13" ht="12.75" customHeight="1">
      <c r="A52" s="65" t="s">
        <v>41</v>
      </c>
      <c r="B52" s="110" t="s">
        <v>23</v>
      </c>
      <c r="C52" s="37">
        <f t="shared" si="9"/>
        <v>1870</v>
      </c>
      <c r="D52" s="37">
        <f t="shared" si="10"/>
        <v>1155</v>
      </c>
      <c r="E52" s="37">
        <f t="shared" si="10"/>
        <v>715</v>
      </c>
      <c r="F52" s="37">
        <f t="shared" si="10"/>
        <v>0</v>
      </c>
      <c r="G52" s="37">
        <f t="shared" si="10"/>
        <v>0</v>
      </c>
      <c r="H52" s="37">
        <f t="shared" si="10"/>
        <v>0</v>
      </c>
      <c r="I52" s="37">
        <f t="shared" si="10"/>
        <v>0</v>
      </c>
    </row>
    <row r="53" spans="1:13" ht="12.75" customHeight="1">
      <c r="A53" s="67"/>
      <c r="B53" s="35" t="s">
        <v>24</v>
      </c>
      <c r="C53" s="37">
        <f t="shared" si="9"/>
        <v>1870</v>
      </c>
      <c r="D53" s="37">
        <f t="shared" si="10"/>
        <v>1155</v>
      </c>
      <c r="E53" s="37">
        <f t="shared" si="10"/>
        <v>715</v>
      </c>
      <c r="F53" s="37">
        <f t="shared" si="10"/>
        <v>0</v>
      </c>
      <c r="G53" s="37">
        <f t="shared" si="10"/>
        <v>0</v>
      </c>
      <c r="H53" s="37">
        <f t="shared" si="10"/>
        <v>0</v>
      </c>
      <c r="I53" s="37">
        <f t="shared" si="10"/>
        <v>0</v>
      </c>
    </row>
    <row r="54" spans="1:13" ht="12.75" customHeight="1">
      <c r="A54" s="69" t="s">
        <v>64</v>
      </c>
      <c r="B54" s="32" t="s">
        <v>23</v>
      </c>
      <c r="C54" s="37">
        <f t="shared" si="9"/>
        <v>1870</v>
      </c>
      <c r="D54" s="37">
        <f t="shared" si="10"/>
        <v>1155</v>
      </c>
      <c r="E54" s="37">
        <f t="shared" si="10"/>
        <v>715</v>
      </c>
      <c r="F54" s="37">
        <f t="shared" si="10"/>
        <v>0</v>
      </c>
      <c r="G54" s="37">
        <f t="shared" si="10"/>
        <v>0</v>
      </c>
      <c r="H54" s="37">
        <f t="shared" si="10"/>
        <v>0</v>
      </c>
      <c r="I54" s="37">
        <f t="shared" si="10"/>
        <v>0</v>
      </c>
    </row>
    <row r="55" spans="1:13" ht="12.75" customHeight="1">
      <c r="A55" s="34"/>
      <c r="B55" s="35" t="s">
        <v>24</v>
      </c>
      <c r="C55" s="37">
        <f t="shared" si="9"/>
        <v>1870</v>
      </c>
      <c r="D55" s="37">
        <f t="shared" si="10"/>
        <v>1155</v>
      </c>
      <c r="E55" s="37">
        <f t="shared" si="10"/>
        <v>715</v>
      </c>
      <c r="F55" s="37">
        <f t="shared" si="10"/>
        <v>0</v>
      </c>
      <c r="G55" s="37">
        <f t="shared" si="10"/>
        <v>0</v>
      </c>
      <c r="H55" s="37">
        <f t="shared" si="10"/>
        <v>0</v>
      </c>
      <c r="I55" s="37">
        <f t="shared" si="10"/>
        <v>0</v>
      </c>
    </row>
    <row r="56" spans="1:13" s="109" customFormat="1" ht="12.75">
      <c r="A56" s="111" t="s">
        <v>43</v>
      </c>
      <c r="B56" s="40" t="s">
        <v>23</v>
      </c>
      <c r="C56" s="108">
        <f t="shared" si="9"/>
        <v>1870</v>
      </c>
      <c r="D56" s="108">
        <f t="shared" ref="D56:I56" si="11">D57</f>
        <v>1155</v>
      </c>
      <c r="E56" s="108">
        <f t="shared" si="11"/>
        <v>715</v>
      </c>
      <c r="F56" s="108">
        <f t="shared" si="11"/>
        <v>0</v>
      </c>
      <c r="G56" s="108">
        <f t="shared" si="11"/>
        <v>0</v>
      </c>
      <c r="H56" s="108">
        <f t="shared" si="11"/>
        <v>0</v>
      </c>
      <c r="I56" s="108">
        <f t="shared" si="11"/>
        <v>0</v>
      </c>
      <c r="J56" s="112"/>
      <c r="K56" s="112"/>
      <c r="L56" s="112"/>
      <c r="M56" s="112"/>
    </row>
    <row r="57" spans="1:13" s="109" customFormat="1" ht="12.75">
      <c r="A57" s="113"/>
      <c r="B57" s="42" t="s">
        <v>24</v>
      </c>
      <c r="C57" s="108">
        <f t="shared" si="9"/>
        <v>1870</v>
      </c>
      <c r="D57" s="108">
        <f>D59</f>
        <v>1155</v>
      </c>
      <c r="E57" s="108">
        <f>E59</f>
        <v>715</v>
      </c>
      <c r="F57" s="108">
        <v>0</v>
      </c>
      <c r="G57" s="108">
        <v>0</v>
      </c>
      <c r="H57" s="108">
        <v>0</v>
      </c>
      <c r="I57" s="108">
        <v>0</v>
      </c>
      <c r="J57" s="112"/>
      <c r="K57" s="112"/>
      <c r="L57" s="112"/>
      <c r="M57" s="112"/>
    </row>
    <row r="58" spans="1:13" s="115" customFormat="1" ht="12.75">
      <c r="A58" s="111" t="s">
        <v>65</v>
      </c>
      <c r="B58" s="40" t="s">
        <v>23</v>
      </c>
      <c r="C58" s="108">
        <f t="shared" si="9"/>
        <v>1870</v>
      </c>
      <c r="D58" s="108">
        <f t="shared" ref="D58:I59" si="12">D60</f>
        <v>1155</v>
      </c>
      <c r="E58" s="108">
        <f t="shared" si="12"/>
        <v>715</v>
      </c>
      <c r="F58" s="108">
        <f t="shared" si="12"/>
        <v>0</v>
      </c>
      <c r="G58" s="108">
        <f t="shared" si="12"/>
        <v>0</v>
      </c>
      <c r="H58" s="108">
        <f t="shared" si="12"/>
        <v>0</v>
      </c>
      <c r="I58" s="108">
        <f t="shared" si="12"/>
        <v>0</v>
      </c>
      <c r="J58" s="114"/>
      <c r="K58" s="114"/>
      <c r="L58" s="114"/>
      <c r="M58" s="114"/>
    </row>
    <row r="59" spans="1:13" s="115" customFormat="1" ht="12.75">
      <c r="A59" s="113"/>
      <c r="B59" s="42" t="s">
        <v>24</v>
      </c>
      <c r="C59" s="108">
        <f>D59+E59+F59+G59+H59+I59</f>
        <v>1870</v>
      </c>
      <c r="D59" s="108">
        <f t="shared" si="12"/>
        <v>1155</v>
      </c>
      <c r="E59" s="108">
        <f t="shared" si="12"/>
        <v>715</v>
      </c>
      <c r="F59" s="108">
        <f t="shared" si="12"/>
        <v>0</v>
      </c>
      <c r="G59" s="108">
        <f t="shared" si="12"/>
        <v>0</v>
      </c>
      <c r="H59" s="108">
        <f t="shared" si="12"/>
        <v>0</v>
      </c>
      <c r="I59" s="108">
        <f t="shared" si="12"/>
        <v>0</v>
      </c>
      <c r="J59" s="114"/>
      <c r="K59" s="114"/>
      <c r="L59" s="114"/>
      <c r="M59" s="114"/>
    </row>
    <row r="60" spans="1:13" s="119" customFormat="1" ht="16.5" customHeight="1">
      <c r="A60" s="153" t="s">
        <v>66</v>
      </c>
      <c r="B60" s="116" t="s">
        <v>23</v>
      </c>
      <c r="C60" s="117">
        <f>D60+E60+F60+G60+H60+I60</f>
        <v>1870</v>
      </c>
      <c r="D60" s="117">
        <f>D61</f>
        <v>1155</v>
      </c>
      <c r="E60" s="117">
        <f>E61</f>
        <v>715</v>
      </c>
      <c r="F60" s="117">
        <v>0</v>
      </c>
      <c r="G60" s="117">
        <v>0</v>
      </c>
      <c r="H60" s="117">
        <v>0</v>
      </c>
      <c r="I60" s="117">
        <v>0</v>
      </c>
      <c r="J60" s="118"/>
      <c r="K60" s="118"/>
      <c r="L60" s="118"/>
      <c r="M60" s="118"/>
    </row>
    <row r="61" spans="1:13" s="123" customFormat="1">
      <c r="A61" s="154"/>
      <c r="B61" s="120" t="s">
        <v>24</v>
      </c>
      <c r="C61" s="121">
        <f>D61+E61+F61+G61+H61+I61</f>
        <v>1870</v>
      </c>
      <c r="D61" s="117">
        <v>1155</v>
      </c>
      <c r="E61" s="117">
        <f>1870-1155</f>
        <v>715</v>
      </c>
      <c r="F61" s="117">
        <v>0</v>
      </c>
      <c r="G61" s="117">
        <v>0</v>
      </c>
      <c r="H61" s="117">
        <v>0</v>
      </c>
      <c r="I61" s="117">
        <v>0</v>
      </c>
      <c r="J61" s="122"/>
      <c r="K61" s="122"/>
      <c r="L61" s="122"/>
      <c r="M61" s="122"/>
    </row>
    <row r="62" spans="1:13" s="1" customFormat="1">
      <c r="A62" s="126" t="s">
        <v>39</v>
      </c>
      <c r="B62" s="127"/>
      <c r="C62" s="127"/>
      <c r="D62" s="127"/>
      <c r="E62" s="127"/>
      <c r="F62" s="127"/>
      <c r="G62" s="127"/>
      <c r="H62" s="127"/>
      <c r="I62" s="128"/>
    </row>
    <row r="63" spans="1:13" s="1" customFormat="1">
      <c r="A63" s="55" t="s">
        <v>26</v>
      </c>
      <c r="B63" s="56" t="s">
        <v>23</v>
      </c>
      <c r="C63" s="57">
        <f t="shared" ref="C63:I66" si="13">C65</f>
        <v>153964</v>
      </c>
      <c r="D63" s="57">
        <f t="shared" si="13"/>
        <v>6934</v>
      </c>
      <c r="E63" s="57">
        <f t="shared" si="13"/>
        <v>66279</v>
      </c>
      <c r="F63" s="57">
        <f t="shared" si="13"/>
        <v>54680</v>
      </c>
      <c r="G63" s="57">
        <f t="shared" si="13"/>
        <v>26071</v>
      </c>
      <c r="H63" s="57">
        <f t="shared" si="13"/>
        <v>0</v>
      </c>
      <c r="I63" s="57">
        <f t="shared" si="13"/>
        <v>0</v>
      </c>
    </row>
    <row r="64" spans="1:13" s="1" customFormat="1">
      <c r="A64" s="58" t="s">
        <v>31</v>
      </c>
      <c r="B64" s="59" t="s">
        <v>24</v>
      </c>
      <c r="C64" s="57">
        <f t="shared" si="13"/>
        <v>153964</v>
      </c>
      <c r="D64" s="57">
        <f t="shared" si="13"/>
        <v>6934</v>
      </c>
      <c r="E64" s="57">
        <f t="shared" si="13"/>
        <v>6668</v>
      </c>
      <c r="F64" s="57">
        <f t="shared" si="13"/>
        <v>103423</v>
      </c>
      <c r="G64" s="57">
        <f t="shared" si="13"/>
        <v>36939</v>
      </c>
      <c r="H64" s="57">
        <f t="shared" si="13"/>
        <v>0</v>
      </c>
      <c r="I64" s="57">
        <f t="shared" si="13"/>
        <v>0</v>
      </c>
    </row>
    <row r="65" spans="1:9" s="1" customFormat="1">
      <c r="A65" s="60" t="s">
        <v>27</v>
      </c>
      <c r="B65" s="61" t="s">
        <v>23</v>
      </c>
      <c r="C65" s="57">
        <f>C67</f>
        <v>153964</v>
      </c>
      <c r="D65" s="57">
        <f>D67</f>
        <v>6934</v>
      </c>
      <c r="E65" s="57">
        <f t="shared" si="13"/>
        <v>66279</v>
      </c>
      <c r="F65" s="57">
        <f t="shared" si="13"/>
        <v>54680</v>
      </c>
      <c r="G65" s="57">
        <f t="shared" si="13"/>
        <v>26071</v>
      </c>
      <c r="H65" s="57">
        <f t="shared" si="13"/>
        <v>0</v>
      </c>
      <c r="I65" s="57">
        <f t="shared" si="13"/>
        <v>0</v>
      </c>
    </row>
    <row r="66" spans="1:9" s="1" customFormat="1" ht="15" customHeight="1">
      <c r="A66" s="62" t="s">
        <v>28</v>
      </c>
      <c r="B66" s="59" t="s">
        <v>24</v>
      </c>
      <c r="C66" s="57">
        <f>C68</f>
        <v>153964</v>
      </c>
      <c r="D66" s="57">
        <f>D68</f>
        <v>6934</v>
      </c>
      <c r="E66" s="57">
        <f t="shared" si="13"/>
        <v>6668</v>
      </c>
      <c r="F66" s="57">
        <f t="shared" si="13"/>
        <v>103423</v>
      </c>
      <c r="G66" s="57">
        <f t="shared" si="13"/>
        <v>36939</v>
      </c>
      <c r="H66" s="57">
        <f t="shared" si="13"/>
        <v>0</v>
      </c>
      <c r="I66" s="57">
        <f t="shared" si="13"/>
        <v>0</v>
      </c>
    </row>
    <row r="67" spans="1:9">
      <c r="A67" s="132" t="s">
        <v>29</v>
      </c>
      <c r="B67" s="63" t="s">
        <v>23</v>
      </c>
      <c r="C67" s="48">
        <f>C69+C71</f>
        <v>153964</v>
      </c>
      <c r="D67" s="48">
        <f t="shared" ref="D67:I68" si="14">D69+D71</f>
        <v>6934</v>
      </c>
      <c r="E67" s="48">
        <f t="shared" si="14"/>
        <v>66279</v>
      </c>
      <c r="F67" s="48">
        <f t="shared" si="14"/>
        <v>54680</v>
      </c>
      <c r="G67" s="48">
        <f t="shared" si="14"/>
        <v>26071</v>
      </c>
      <c r="H67" s="48">
        <f t="shared" si="14"/>
        <v>0</v>
      </c>
      <c r="I67" s="48">
        <f t="shared" si="14"/>
        <v>0</v>
      </c>
    </row>
    <row r="68" spans="1:9" ht="15" customHeight="1">
      <c r="A68" s="133"/>
      <c r="B68" s="64" t="s">
        <v>24</v>
      </c>
      <c r="C68" s="48">
        <f>C70+C72</f>
        <v>153964</v>
      </c>
      <c r="D68" s="48">
        <f t="shared" si="14"/>
        <v>6934</v>
      </c>
      <c r="E68" s="48">
        <f t="shared" si="14"/>
        <v>6668</v>
      </c>
      <c r="F68" s="48">
        <f t="shared" si="14"/>
        <v>103423</v>
      </c>
      <c r="G68" s="48">
        <f t="shared" si="14"/>
        <v>36939</v>
      </c>
      <c r="H68" s="48">
        <f t="shared" si="14"/>
        <v>0</v>
      </c>
      <c r="I68" s="48">
        <f t="shared" si="14"/>
        <v>0</v>
      </c>
    </row>
    <row r="69" spans="1:9">
      <c r="A69" s="134" t="s">
        <v>40</v>
      </c>
      <c r="B69" s="46" t="s">
        <v>23</v>
      </c>
      <c r="C69" s="48">
        <f>D69+E69+F69+G69+H69+I69</f>
        <v>82688</v>
      </c>
      <c r="D69" s="48">
        <f t="shared" ref="D69:I69" si="15">D70</f>
        <v>5</v>
      </c>
      <c r="E69" s="37">
        <v>3500</v>
      </c>
      <c r="F69" s="48">
        <f>51810+3265-1963</f>
        <v>53112</v>
      </c>
      <c r="G69" s="48">
        <v>26071</v>
      </c>
      <c r="H69" s="48">
        <f t="shared" si="15"/>
        <v>0</v>
      </c>
      <c r="I69" s="48">
        <f t="shared" si="15"/>
        <v>0</v>
      </c>
    </row>
    <row r="70" spans="1:9" ht="25.5" customHeight="1">
      <c r="A70" s="135"/>
      <c r="B70" s="38" t="s">
        <v>24</v>
      </c>
      <c r="C70" s="48">
        <f>D70+E70+F70+G70+H70+I70</f>
        <v>82688</v>
      </c>
      <c r="D70" s="48">
        <f>4+1</f>
        <v>5</v>
      </c>
      <c r="E70" s="37">
        <v>3500</v>
      </c>
      <c r="F70" s="48">
        <f>51810+3265-1963</f>
        <v>53112</v>
      </c>
      <c r="G70" s="48">
        <f>29297-3226</f>
        <v>26071</v>
      </c>
      <c r="H70" s="48">
        <v>0</v>
      </c>
      <c r="I70" s="48">
        <v>0</v>
      </c>
    </row>
    <row r="71" spans="1:9">
      <c r="A71" s="65" t="s">
        <v>41</v>
      </c>
      <c r="B71" s="66" t="s">
        <v>23</v>
      </c>
      <c r="C71" s="48">
        <f t="shared" ref="C71:C75" si="16">D71+E71+F71+G71+H71+I71</f>
        <v>71276</v>
      </c>
      <c r="D71" s="48">
        <f>D75</f>
        <v>6929</v>
      </c>
      <c r="E71" s="48">
        <f t="shared" ref="E71:I72" si="17">E75</f>
        <v>62779</v>
      </c>
      <c r="F71" s="48">
        <f t="shared" si="17"/>
        <v>1568</v>
      </c>
      <c r="G71" s="48">
        <f t="shared" si="17"/>
        <v>0</v>
      </c>
      <c r="H71" s="48">
        <f t="shared" si="17"/>
        <v>0</v>
      </c>
      <c r="I71" s="48">
        <f t="shared" si="17"/>
        <v>0</v>
      </c>
    </row>
    <row r="72" spans="1:9" ht="15" customHeight="1">
      <c r="A72" s="67"/>
      <c r="B72" s="68" t="s">
        <v>24</v>
      </c>
      <c r="C72" s="48">
        <f t="shared" si="16"/>
        <v>71276</v>
      </c>
      <c r="D72" s="48">
        <f>D76</f>
        <v>6929</v>
      </c>
      <c r="E72" s="48">
        <f t="shared" si="17"/>
        <v>3168</v>
      </c>
      <c r="F72" s="48">
        <f t="shared" si="17"/>
        <v>50311</v>
      </c>
      <c r="G72" s="48">
        <f t="shared" si="17"/>
        <v>10868</v>
      </c>
      <c r="H72" s="48">
        <f t="shared" si="17"/>
        <v>0</v>
      </c>
      <c r="I72" s="48">
        <f t="shared" si="17"/>
        <v>0</v>
      </c>
    </row>
    <row r="73" spans="1:9">
      <c r="A73" s="69" t="s">
        <v>42</v>
      </c>
      <c r="B73" s="46" t="s">
        <v>23</v>
      </c>
      <c r="C73" s="48">
        <f t="shared" si="16"/>
        <v>71276</v>
      </c>
      <c r="D73" s="48">
        <f>D75</f>
        <v>6929</v>
      </c>
      <c r="E73" s="48">
        <f t="shared" ref="E73:I76" si="18">E75</f>
        <v>62779</v>
      </c>
      <c r="F73" s="48">
        <f t="shared" si="18"/>
        <v>1568</v>
      </c>
      <c r="G73" s="48">
        <f t="shared" si="18"/>
        <v>0</v>
      </c>
      <c r="H73" s="48">
        <f t="shared" si="18"/>
        <v>0</v>
      </c>
      <c r="I73" s="48">
        <f t="shared" si="18"/>
        <v>0</v>
      </c>
    </row>
    <row r="74" spans="1:9" ht="15" customHeight="1">
      <c r="A74" s="69"/>
      <c r="B74" s="38" t="s">
        <v>24</v>
      </c>
      <c r="C74" s="48">
        <f t="shared" si="16"/>
        <v>71276</v>
      </c>
      <c r="D74" s="48">
        <f>D76</f>
        <v>6929</v>
      </c>
      <c r="E74" s="48">
        <f t="shared" si="18"/>
        <v>3168</v>
      </c>
      <c r="F74" s="48">
        <f t="shared" si="18"/>
        <v>50311</v>
      </c>
      <c r="G74" s="48">
        <f t="shared" si="18"/>
        <v>10868</v>
      </c>
      <c r="H74" s="48">
        <f t="shared" si="18"/>
        <v>0</v>
      </c>
      <c r="I74" s="48">
        <f t="shared" si="18"/>
        <v>0</v>
      </c>
    </row>
    <row r="75" spans="1:9">
      <c r="A75" s="70" t="s">
        <v>43</v>
      </c>
      <c r="B75" s="61" t="s">
        <v>23</v>
      </c>
      <c r="C75" s="57">
        <f t="shared" si="16"/>
        <v>71276</v>
      </c>
      <c r="D75" s="57">
        <f>D77</f>
        <v>6929</v>
      </c>
      <c r="E75" s="57">
        <f t="shared" si="18"/>
        <v>62779</v>
      </c>
      <c r="F75" s="57">
        <f t="shared" si="18"/>
        <v>1568</v>
      </c>
      <c r="G75" s="57">
        <f t="shared" si="18"/>
        <v>0</v>
      </c>
      <c r="H75" s="57">
        <f t="shared" si="18"/>
        <v>0</v>
      </c>
      <c r="I75" s="57">
        <f t="shared" si="18"/>
        <v>0</v>
      </c>
    </row>
    <row r="76" spans="1:9" ht="15" customHeight="1">
      <c r="A76" s="58"/>
      <c r="B76" s="59" t="s">
        <v>24</v>
      </c>
      <c r="C76" s="57">
        <f>D76+E76+F76+G76+H76+I76</f>
        <v>71276</v>
      </c>
      <c r="D76" s="57">
        <f>D78</f>
        <v>6929</v>
      </c>
      <c r="E76" s="57">
        <f t="shared" si="18"/>
        <v>3168</v>
      </c>
      <c r="F76" s="57">
        <f t="shared" si="18"/>
        <v>50311</v>
      </c>
      <c r="G76" s="57">
        <f t="shared" si="18"/>
        <v>10868</v>
      </c>
      <c r="H76" s="57">
        <f t="shared" si="18"/>
        <v>0</v>
      </c>
      <c r="I76" s="57">
        <f t="shared" si="18"/>
        <v>0</v>
      </c>
    </row>
    <row r="77" spans="1:9">
      <c r="A77" s="71" t="s">
        <v>44</v>
      </c>
      <c r="B77" s="63" t="s">
        <v>23</v>
      </c>
      <c r="C77" s="48">
        <f>C79+C81+C83+C85+C87+C89+C91+C93+C95</f>
        <v>71276</v>
      </c>
      <c r="D77" s="48">
        <f t="shared" ref="D77:I78" si="19">D79+D81+D83+D85+D87+D89+D91+D93+D95</f>
        <v>6929</v>
      </c>
      <c r="E77" s="48">
        <f t="shared" si="19"/>
        <v>62779</v>
      </c>
      <c r="F77" s="48">
        <f t="shared" si="19"/>
        <v>1568</v>
      </c>
      <c r="G77" s="48">
        <f t="shared" si="19"/>
        <v>0</v>
      </c>
      <c r="H77" s="48">
        <f t="shared" si="19"/>
        <v>0</v>
      </c>
      <c r="I77" s="48">
        <f t="shared" si="19"/>
        <v>0</v>
      </c>
    </row>
    <row r="78" spans="1:9" ht="15" customHeight="1">
      <c r="A78" s="34"/>
      <c r="B78" s="64" t="s">
        <v>24</v>
      </c>
      <c r="C78" s="48">
        <f>C80+C82+C84+C86+C88+C90+C92+C94+C96</f>
        <v>71276</v>
      </c>
      <c r="D78" s="48">
        <f t="shared" si="19"/>
        <v>6929</v>
      </c>
      <c r="E78" s="48">
        <f t="shared" si="19"/>
        <v>3168</v>
      </c>
      <c r="F78" s="48">
        <f t="shared" si="19"/>
        <v>50311</v>
      </c>
      <c r="G78" s="48">
        <f t="shared" si="19"/>
        <v>10868</v>
      </c>
      <c r="H78" s="48">
        <f t="shared" si="19"/>
        <v>0</v>
      </c>
      <c r="I78" s="48">
        <f t="shared" si="19"/>
        <v>0</v>
      </c>
    </row>
    <row r="79" spans="1:9">
      <c r="A79" s="139" t="s">
        <v>45</v>
      </c>
      <c r="B79" s="46" t="s">
        <v>23</v>
      </c>
      <c r="C79" s="48">
        <f>D79+E79+F79+G79+H79+I79</f>
        <v>8660</v>
      </c>
      <c r="D79" s="48">
        <v>5190</v>
      </c>
      <c r="E79" s="48">
        <v>1902</v>
      </c>
      <c r="F79" s="48">
        <v>1568</v>
      </c>
      <c r="G79" s="48">
        <v>0</v>
      </c>
      <c r="H79" s="48">
        <v>0</v>
      </c>
      <c r="I79" s="48">
        <v>0</v>
      </c>
    </row>
    <row r="80" spans="1:9" ht="15" customHeight="1">
      <c r="A80" s="140"/>
      <c r="B80" s="38" t="s">
        <v>24</v>
      </c>
      <c r="C80" s="48">
        <f>D80+E80+F80+G80+H80+I80</f>
        <v>8660</v>
      </c>
      <c r="D80" s="48">
        <v>5190</v>
      </c>
      <c r="E80" s="48">
        <v>415</v>
      </c>
      <c r="F80" s="48">
        <v>3055</v>
      </c>
      <c r="G80" s="48">
        <v>0</v>
      </c>
      <c r="H80" s="48">
        <v>0</v>
      </c>
      <c r="I80" s="48">
        <v>0</v>
      </c>
    </row>
    <row r="81" spans="1:9">
      <c r="A81" s="141" t="s">
        <v>46</v>
      </c>
      <c r="B81" s="72" t="s">
        <v>23</v>
      </c>
      <c r="C81" s="53">
        <f t="shared" ref="C81:C96" si="20">D81+E81+F81+G81+H81+I81</f>
        <v>2931</v>
      </c>
      <c r="D81" s="53">
        <v>1572</v>
      </c>
      <c r="E81" s="73">
        <f>1262+97</f>
        <v>1359</v>
      </c>
      <c r="F81" s="74">
        <v>0</v>
      </c>
      <c r="G81" s="74">
        <v>0</v>
      </c>
      <c r="H81" s="74">
        <v>0</v>
      </c>
      <c r="I81" s="74">
        <v>0</v>
      </c>
    </row>
    <row r="82" spans="1:9">
      <c r="A82" s="142"/>
      <c r="B82" s="75" t="s">
        <v>24</v>
      </c>
      <c r="C82" s="53">
        <f t="shared" si="20"/>
        <v>2931</v>
      </c>
      <c r="D82" s="53">
        <v>1572</v>
      </c>
      <c r="E82" s="76">
        <v>1359</v>
      </c>
      <c r="F82" s="74">
        <v>0</v>
      </c>
      <c r="G82" s="74">
        <v>0</v>
      </c>
      <c r="H82" s="74">
        <v>0</v>
      </c>
      <c r="I82" s="74">
        <v>0</v>
      </c>
    </row>
    <row r="83" spans="1:9">
      <c r="A83" s="141" t="s">
        <v>47</v>
      </c>
      <c r="B83" s="77" t="s">
        <v>23</v>
      </c>
      <c r="C83" s="53">
        <f t="shared" si="20"/>
        <v>2753</v>
      </c>
      <c r="D83" s="53">
        <v>32</v>
      </c>
      <c r="E83" s="78">
        <f>2534+231-44</f>
        <v>2721</v>
      </c>
      <c r="F83" s="53">
        <v>0</v>
      </c>
      <c r="G83" s="53">
        <v>0</v>
      </c>
      <c r="H83" s="53">
        <v>0</v>
      </c>
      <c r="I83" s="53">
        <v>0</v>
      </c>
    </row>
    <row r="84" spans="1:9">
      <c r="A84" s="142"/>
      <c r="B84" s="79" t="s">
        <v>24</v>
      </c>
      <c r="C84" s="53">
        <f t="shared" si="20"/>
        <v>2753</v>
      </c>
      <c r="D84" s="53">
        <v>32</v>
      </c>
      <c r="E84" s="78">
        <v>231</v>
      </c>
      <c r="F84" s="53">
        <f>2797-32-231-44</f>
        <v>2490</v>
      </c>
      <c r="G84" s="53">
        <v>0</v>
      </c>
      <c r="H84" s="53">
        <v>0</v>
      </c>
      <c r="I84" s="53">
        <v>0</v>
      </c>
    </row>
    <row r="85" spans="1:9">
      <c r="A85" s="141" t="s">
        <v>48</v>
      </c>
      <c r="B85" s="77" t="s">
        <v>23</v>
      </c>
      <c r="C85" s="53">
        <f t="shared" si="20"/>
        <v>4447</v>
      </c>
      <c r="D85" s="53">
        <v>70</v>
      </c>
      <c r="E85" s="78">
        <v>4377</v>
      </c>
      <c r="F85" s="53">
        <v>0</v>
      </c>
      <c r="G85" s="53">
        <v>0</v>
      </c>
      <c r="H85" s="53">
        <v>0</v>
      </c>
      <c r="I85" s="53">
        <v>0</v>
      </c>
    </row>
    <row r="86" spans="1:9">
      <c r="A86" s="142"/>
      <c r="B86" s="79" t="s">
        <v>24</v>
      </c>
      <c r="C86" s="53">
        <f t="shared" si="20"/>
        <v>4447</v>
      </c>
      <c r="D86" s="53">
        <v>70</v>
      </c>
      <c r="E86" s="78">
        <v>144</v>
      </c>
      <c r="F86" s="53">
        <v>4233</v>
      </c>
      <c r="G86" s="53">
        <v>0</v>
      </c>
      <c r="H86" s="53">
        <v>0</v>
      </c>
      <c r="I86" s="53">
        <v>0</v>
      </c>
    </row>
    <row r="87" spans="1:9">
      <c r="A87" s="141" t="s">
        <v>49</v>
      </c>
      <c r="B87" s="77" t="s">
        <v>23</v>
      </c>
      <c r="C87" s="53">
        <f t="shared" si="20"/>
        <v>14717</v>
      </c>
      <c r="D87" s="53">
        <v>47</v>
      </c>
      <c r="E87" s="78">
        <v>14670</v>
      </c>
      <c r="F87" s="53">
        <v>0</v>
      </c>
      <c r="G87" s="53">
        <v>0</v>
      </c>
      <c r="H87" s="53">
        <v>0</v>
      </c>
      <c r="I87" s="53">
        <v>0</v>
      </c>
    </row>
    <row r="88" spans="1:9" ht="15" customHeight="1">
      <c r="A88" s="142"/>
      <c r="B88" s="79" t="s">
        <v>24</v>
      </c>
      <c r="C88" s="53">
        <f>D88+E88+F88+G88+H88+I88</f>
        <v>14717</v>
      </c>
      <c r="D88" s="53">
        <v>47</v>
      </c>
      <c r="E88" s="78">
        <v>176</v>
      </c>
      <c r="F88" s="53">
        <v>14494</v>
      </c>
      <c r="G88" s="53">
        <v>0</v>
      </c>
      <c r="H88" s="53">
        <v>0</v>
      </c>
      <c r="I88" s="53">
        <v>0</v>
      </c>
    </row>
    <row r="89" spans="1:9">
      <c r="A89" s="141" t="s">
        <v>50</v>
      </c>
      <c r="B89" s="77" t="s">
        <v>23</v>
      </c>
      <c r="C89" s="53">
        <f t="shared" si="20"/>
        <v>12278</v>
      </c>
      <c r="D89" s="53">
        <v>0</v>
      </c>
      <c r="E89" s="78">
        <v>12278</v>
      </c>
      <c r="F89" s="53">
        <v>0</v>
      </c>
      <c r="G89" s="53">
        <v>0</v>
      </c>
      <c r="H89" s="53">
        <v>0</v>
      </c>
      <c r="I89" s="53">
        <v>0</v>
      </c>
    </row>
    <row r="90" spans="1:9">
      <c r="A90" s="142"/>
      <c r="B90" s="79" t="s">
        <v>24</v>
      </c>
      <c r="C90" s="53">
        <f t="shared" si="20"/>
        <v>12278</v>
      </c>
      <c r="D90" s="53">
        <v>0</v>
      </c>
      <c r="E90" s="78">
        <v>468</v>
      </c>
      <c r="F90" s="53">
        <v>5905</v>
      </c>
      <c r="G90" s="53">
        <v>5905</v>
      </c>
      <c r="H90" s="53">
        <v>0</v>
      </c>
      <c r="I90" s="53">
        <v>0</v>
      </c>
    </row>
    <row r="91" spans="1:9">
      <c r="A91" s="143" t="s">
        <v>51</v>
      </c>
      <c r="B91" s="77" t="s">
        <v>23</v>
      </c>
      <c r="C91" s="53">
        <f t="shared" si="20"/>
        <v>10059</v>
      </c>
      <c r="D91" s="53">
        <v>0</v>
      </c>
      <c r="E91" s="78">
        <v>10059</v>
      </c>
      <c r="F91" s="53">
        <v>0</v>
      </c>
      <c r="G91" s="53">
        <v>0</v>
      </c>
      <c r="H91" s="53">
        <v>0</v>
      </c>
      <c r="I91" s="53">
        <v>0</v>
      </c>
    </row>
    <row r="92" spans="1:9">
      <c r="A92" s="144"/>
      <c r="B92" s="79" t="s">
        <v>24</v>
      </c>
      <c r="C92" s="53">
        <f t="shared" si="20"/>
        <v>10059</v>
      </c>
      <c r="D92" s="53">
        <v>0</v>
      </c>
      <c r="E92" s="78">
        <v>132</v>
      </c>
      <c r="F92" s="53">
        <v>4964</v>
      </c>
      <c r="G92" s="53">
        <v>4963</v>
      </c>
      <c r="H92" s="53">
        <v>0</v>
      </c>
      <c r="I92" s="53">
        <v>0</v>
      </c>
    </row>
    <row r="93" spans="1:9">
      <c r="A93" s="141" t="s">
        <v>52</v>
      </c>
      <c r="B93" s="77" t="s">
        <v>23</v>
      </c>
      <c r="C93" s="53">
        <f t="shared" si="20"/>
        <v>4668</v>
      </c>
      <c r="D93" s="53">
        <v>18</v>
      </c>
      <c r="E93" s="78">
        <v>4650</v>
      </c>
      <c r="F93" s="53">
        <v>0</v>
      </c>
      <c r="G93" s="53">
        <v>0</v>
      </c>
      <c r="H93" s="53">
        <v>0</v>
      </c>
      <c r="I93" s="53">
        <v>0</v>
      </c>
    </row>
    <row r="94" spans="1:9">
      <c r="A94" s="142"/>
      <c r="B94" s="79" t="s">
        <v>24</v>
      </c>
      <c r="C94" s="53">
        <f t="shared" si="20"/>
        <v>4668</v>
      </c>
      <c r="D94" s="53">
        <v>18</v>
      </c>
      <c r="E94" s="78">
        <v>89</v>
      </c>
      <c r="F94" s="53">
        <v>4561</v>
      </c>
      <c r="G94" s="53">
        <v>0</v>
      </c>
      <c r="H94" s="53">
        <v>0</v>
      </c>
      <c r="I94" s="53">
        <v>0</v>
      </c>
    </row>
    <row r="95" spans="1:9">
      <c r="A95" s="141" t="s">
        <v>53</v>
      </c>
      <c r="B95" s="77" t="s">
        <v>23</v>
      </c>
      <c r="C95" s="53">
        <f t="shared" si="20"/>
        <v>10763</v>
      </c>
      <c r="D95" s="53">
        <v>0</v>
      </c>
      <c r="E95" s="78">
        <v>10763</v>
      </c>
      <c r="F95" s="53">
        <v>0</v>
      </c>
      <c r="G95" s="53">
        <v>0</v>
      </c>
      <c r="H95" s="53">
        <v>0</v>
      </c>
      <c r="I95" s="53">
        <v>0</v>
      </c>
    </row>
    <row r="96" spans="1:9">
      <c r="A96" s="142"/>
      <c r="B96" s="79" t="s">
        <v>24</v>
      </c>
      <c r="C96" s="53">
        <f t="shared" si="20"/>
        <v>10763</v>
      </c>
      <c r="D96" s="53">
        <v>0</v>
      </c>
      <c r="E96" s="78">
        <v>154</v>
      </c>
      <c r="F96" s="53">
        <v>10609</v>
      </c>
      <c r="G96" s="53">
        <v>0</v>
      </c>
      <c r="H96" s="53">
        <v>0</v>
      </c>
      <c r="I96" s="53">
        <v>0</v>
      </c>
    </row>
    <row r="97" spans="1:9">
      <c r="A97" s="170" t="s">
        <v>54</v>
      </c>
      <c r="B97" s="171"/>
      <c r="C97" s="171"/>
      <c r="D97" s="171"/>
      <c r="E97" s="171"/>
      <c r="F97" s="171"/>
      <c r="G97" s="171"/>
      <c r="H97" s="171"/>
      <c r="I97" s="172"/>
    </row>
    <row r="98" spans="1:9">
      <c r="A98" s="136" t="s">
        <v>55</v>
      </c>
      <c r="B98" s="137"/>
      <c r="C98" s="137"/>
      <c r="D98" s="137"/>
      <c r="E98" s="137"/>
      <c r="F98" s="137"/>
      <c r="G98" s="137"/>
      <c r="H98" s="137"/>
      <c r="I98" s="138"/>
    </row>
    <row r="99" spans="1:9">
      <c r="A99" s="136" t="s">
        <v>56</v>
      </c>
      <c r="B99" s="137"/>
      <c r="C99" s="137"/>
      <c r="D99" s="137"/>
      <c r="E99" s="137"/>
      <c r="F99" s="137"/>
      <c r="G99" s="137"/>
      <c r="H99" s="137"/>
      <c r="I99" s="138"/>
    </row>
    <row r="100" spans="1:9">
      <c r="A100" s="136" t="s">
        <v>57</v>
      </c>
      <c r="B100" s="137"/>
      <c r="C100" s="137"/>
      <c r="D100" s="137"/>
      <c r="E100" s="137"/>
      <c r="F100" s="137"/>
      <c r="G100" s="137"/>
      <c r="H100" s="137"/>
      <c r="I100" s="138"/>
    </row>
    <row r="101" spans="1:9">
      <c r="A101" s="136" t="s">
        <v>58</v>
      </c>
      <c r="B101" s="137"/>
      <c r="C101" s="137"/>
      <c r="D101" s="137"/>
      <c r="E101" s="137"/>
      <c r="F101" s="137"/>
      <c r="G101" s="137"/>
      <c r="H101" s="137"/>
      <c r="I101" s="138"/>
    </row>
    <row r="102" spans="1:9">
      <c r="A102" s="173" t="s">
        <v>26</v>
      </c>
      <c r="B102" s="174"/>
      <c r="C102" s="174"/>
      <c r="D102" s="174"/>
      <c r="E102" s="174"/>
      <c r="F102" s="174"/>
      <c r="G102" s="174"/>
      <c r="H102" s="174"/>
      <c r="I102" s="175"/>
    </row>
    <row r="103" spans="1:9">
      <c r="A103" s="126" t="s">
        <v>30</v>
      </c>
      <c r="B103" s="127"/>
      <c r="C103" s="127"/>
      <c r="D103" s="127"/>
      <c r="E103" s="127"/>
      <c r="F103" s="127"/>
      <c r="G103" s="127"/>
      <c r="H103" s="127"/>
      <c r="I103" s="128"/>
    </row>
    <row r="104" spans="1:9" s="82" customFormat="1" ht="15" customHeight="1">
      <c r="A104" s="80" t="s">
        <v>26</v>
      </c>
      <c r="B104" s="81" t="s">
        <v>23</v>
      </c>
      <c r="C104" s="30">
        <f t="shared" ref="C104:C111" si="21">D104+E104+F104+G104+H104+I104</f>
        <v>78651</v>
      </c>
      <c r="D104" s="30">
        <f t="shared" ref="D104:I109" si="22">D106</f>
        <v>0</v>
      </c>
      <c r="E104" s="30">
        <f t="shared" si="22"/>
        <v>78651</v>
      </c>
      <c r="F104" s="30">
        <f t="shared" si="22"/>
        <v>0</v>
      </c>
      <c r="G104" s="30">
        <f t="shared" si="22"/>
        <v>0</v>
      </c>
      <c r="H104" s="30">
        <f t="shared" si="22"/>
        <v>0</v>
      </c>
      <c r="I104" s="30">
        <f t="shared" si="22"/>
        <v>0</v>
      </c>
    </row>
    <row r="105" spans="1:9" s="82" customFormat="1">
      <c r="A105" s="80" t="s">
        <v>31</v>
      </c>
      <c r="B105" s="81" t="s">
        <v>24</v>
      </c>
      <c r="C105" s="30">
        <f t="shared" si="21"/>
        <v>78651</v>
      </c>
      <c r="D105" s="30">
        <f t="shared" si="22"/>
        <v>0</v>
      </c>
      <c r="E105" s="83">
        <f t="shared" si="22"/>
        <v>920</v>
      </c>
      <c r="F105" s="30">
        <f t="shared" si="22"/>
        <v>39325</v>
      </c>
      <c r="G105" s="30">
        <f t="shared" si="22"/>
        <v>38406</v>
      </c>
      <c r="H105" s="30">
        <f t="shared" si="22"/>
        <v>0</v>
      </c>
      <c r="I105" s="30">
        <f t="shared" si="22"/>
        <v>0</v>
      </c>
    </row>
    <row r="106" spans="1:9" s="82" customFormat="1">
      <c r="A106" s="84" t="s">
        <v>32</v>
      </c>
      <c r="B106" s="81" t="s">
        <v>23</v>
      </c>
      <c r="C106" s="30">
        <f t="shared" si="21"/>
        <v>78651</v>
      </c>
      <c r="D106" s="30">
        <f>D108</f>
        <v>0</v>
      </c>
      <c r="E106" s="30">
        <f t="shared" si="22"/>
        <v>78651</v>
      </c>
      <c r="F106" s="30">
        <f t="shared" si="22"/>
        <v>0</v>
      </c>
      <c r="G106" s="30">
        <f t="shared" si="22"/>
        <v>0</v>
      </c>
      <c r="H106" s="30">
        <f t="shared" si="22"/>
        <v>0</v>
      </c>
      <c r="I106" s="30">
        <f t="shared" si="22"/>
        <v>0</v>
      </c>
    </row>
    <row r="107" spans="1:9" s="82" customFormat="1">
      <c r="A107" s="85" t="s">
        <v>33</v>
      </c>
      <c r="B107" s="81" t="s">
        <v>24</v>
      </c>
      <c r="C107" s="30">
        <f t="shared" si="21"/>
        <v>78651</v>
      </c>
      <c r="D107" s="30">
        <f>D109</f>
        <v>0</v>
      </c>
      <c r="E107" s="30">
        <f t="shared" si="22"/>
        <v>920</v>
      </c>
      <c r="F107" s="30">
        <f t="shared" si="22"/>
        <v>39325</v>
      </c>
      <c r="G107" s="30">
        <f t="shared" si="22"/>
        <v>38406</v>
      </c>
      <c r="H107" s="30">
        <f t="shared" si="22"/>
        <v>0</v>
      </c>
      <c r="I107" s="30">
        <f t="shared" si="22"/>
        <v>0</v>
      </c>
    </row>
    <row r="108" spans="1:9" s="82" customFormat="1">
      <c r="A108" s="84" t="s">
        <v>41</v>
      </c>
      <c r="B108" s="81" t="s">
        <v>23</v>
      </c>
      <c r="C108" s="30">
        <f t="shared" si="21"/>
        <v>78651</v>
      </c>
      <c r="D108" s="30">
        <f>D110</f>
        <v>0</v>
      </c>
      <c r="E108" s="30">
        <f t="shared" si="22"/>
        <v>78651</v>
      </c>
      <c r="F108" s="30">
        <f t="shared" si="22"/>
        <v>0</v>
      </c>
      <c r="G108" s="30">
        <f t="shared" si="22"/>
        <v>0</v>
      </c>
      <c r="H108" s="30">
        <f t="shared" si="22"/>
        <v>0</v>
      </c>
      <c r="I108" s="30">
        <f t="shared" si="22"/>
        <v>0</v>
      </c>
    </row>
    <row r="109" spans="1:9" s="82" customFormat="1">
      <c r="A109" s="84"/>
      <c r="B109" s="81" t="s">
        <v>24</v>
      </c>
      <c r="C109" s="30">
        <f t="shared" si="21"/>
        <v>78651</v>
      </c>
      <c r="D109" s="30">
        <f>D111</f>
        <v>0</v>
      </c>
      <c r="E109" s="30">
        <f t="shared" si="22"/>
        <v>920</v>
      </c>
      <c r="F109" s="30">
        <f t="shared" si="22"/>
        <v>39325</v>
      </c>
      <c r="G109" s="30">
        <f t="shared" si="22"/>
        <v>38406</v>
      </c>
      <c r="H109" s="30">
        <f t="shared" si="22"/>
        <v>0</v>
      </c>
      <c r="I109" s="30">
        <f t="shared" si="22"/>
        <v>0</v>
      </c>
    </row>
    <row r="110" spans="1:9" s="82" customFormat="1">
      <c r="A110" s="86" t="s">
        <v>59</v>
      </c>
      <c r="B110" s="81" t="s">
        <v>23</v>
      </c>
      <c r="C110" s="30">
        <f t="shared" si="21"/>
        <v>78651</v>
      </c>
      <c r="D110" s="30">
        <f t="shared" ref="D110:I113" si="23">D112</f>
        <v>0</v>
      </c>
      <c r="E110" s="30">
        <f t="shared" si="23"/>
        <v>78651</v>
      </c>
      <c r="F110" s="30">
        <f t="shared" si="23"/>
        <v>0</v>
      </c>
      <c r="G110" s="30">
        <f t="shared" si="23"/>
        <v>0</v>
      </c>
      <c r="H110" s="30">
        <f t="shared" si="23"/>
        <v>0</v>
      </c>
      <c r="I110" s="30">
        <f t="shared" si="23"/>
        <v>0</v>
      </c>
    </row>
    <row r="111" spans="1:9" s="82" customFormat="1">
      <c r="A111" s="85"/>
      <c r="B111" s="81" t="s">
        <v>24</v>
      </c>
      <c r="C111" s="30">
        <f t="shared" si="21"/>
        <v>78651</v>
      </c>
      <c r="D111" s="30">
        <f t="shared" si="23"/>
        <v>0</v>
      </c>
      <c r="E111" s="30">
        <f t="shared" si="23"/>
        <v>920</v>
      </c>
      <c r="F111" s="30">
        <f t="shared" si="23"/>
        <v>39325</v>
      </c>
      <c r="G111" s="30">
        <f t="shared" si="23"/>
        <v>38406</v>
      </c>
      <c r="H111" s="30">
        <f t="shared" si="23"/>
        <v>0</v>
      </c>
      <c r="I111" s="30">
        <f t="shared" si="23"/>
        <v>0</v>
      </c>
    </row>
    <row r="112" spans="1:9" s="89" customFormat="1" ht="12.75">
      <c r="A112" s="87" t="s">
        <v>60</v>
      </c>
      <c r="B112" s="88" t="s">
        <v>23</v>
      </c>
      <c r="C112" s="83">
        <f>C114</f>
        <v>78651</v>
      </c>
      <c r="D112" s="83">
        <f t="shared" si="23"/>
        <v>0</v>
      </c>
      <c r="E112" s="83">
        <f t="shared" si="23"/>
        <v>78651</v>
      </c>
      <c r="F112" s="83">
        <f t="shared" si="23"/>
        <v>0</v>
      </c>
      <c r="G112" s="83">
        <f t="shared" si="23"/>
        <v>0</v>
      </c>
      <c r="H112" s="83">
        <f t="shared" si="23"/>
        <v>0</v>
      </c>
      <c r="I112" s="83">
        <f t="shared" si="23"/>
        <v>0</v>
      </c>
    </row>
    <row r="113" spans="1:9" s="89" customFormat="1" ht="12.75">
      <c r="A113" s="87"/>
      <c r="B113" s="88" t="s">
        <v>24</v>
      </c>
      <c r="C113" s="83">
        <f>C115</f>
        <v>78651</v>
      </c>
      <c r="D113" s="83">
        <f t="shared" si="23"/>
        <v>0</v>
      </c>
      <c r="E113" s="83">
        <f t="shared" si="23"/>
        <v>920</v>
      </c>
      <c r="F113" s="83">
        <f t="shared" si="23"/>
        <v>39325</v>
      </c>
      <c r="G113" s="83">
        <f t="shared" si="23"/>
        <v>38406</v>
      </c>
      <c r="H113" s="83">
        <f t="shared" si="23"/>
        <v>0</v>
      </c>
      <c r="I113" s="83">
        <f t="shared" si="23"/>
        <v>0</v>
      </c>
    </row>
    <row r="114" spans="1:9" s="93" customFormat="1">
      <c r="A114" s="90" t="s">
        <v>61</v>
      </c>
      <c r="B114" s="91" t="s">
        <v>23</v>
      </c>
      <c r="C114" s="37">
        <f>D114+E114+F114+G114+H114+I114</f>
        <v>78651</v>
      </c>
      <c r="D114" s="92">
        <v>0</v>
      </c>
      <c r="E114" s="37">
        <v>78651</v>
      </c>
      <c r="F114" s="92">
        <v>0</v>
      </c>
      <c r="G114" s="92">
        <v>0</v>
      </c>
      <c r="H114" s="92">
        <v>0</v>
      </c>
      <c r="I114" s="92">
        <v>0</v>
      </c>
    </row>
    <row r="115" spans="1:9" s="93" customFormat="1">
      <c r="A115" s="90"/>
      <c r="B115" s="91" t="s">
        <v>24</v>
      </c>
      <c r="C115" s="37">
        <f>D115+E115+F115+G115+H115+I115</f>
        <v>78651</v>
      </c>
      <c r="D115" s="92">
        <v>0</v>
      </c>
      <c r="E115" s="37">
        <v>920</v>
      </c>
      <c r="F115" s="92">
        <v>39325</v>
      </c>
      <c r="G115" s="92">
        <v>38406</v>
      </c>
      <c r="H115" s="92">
        <v>0</v>
      </c>
      <c r="I115" s="92">
        <v>0</v>
      </c>
    </row>
    <row r="116" spans="1:9">
      <c r="A116" s="178" t="s">
        <v>62</v>
      </c>
      <c r="B116" s="178"/>
      <c r="C116" s="178"/>
      <c r="D116" s="178"/>
      <c r="E116" s="178"/>
      <c r="F116" s="178"/>
      <c r="G116" s="178"/>
      <c r="H116" s="178"/>
      <c r="I116" s="178"/>
    </row>
    <row r="117" spans="1:9">
      <c r="A117" s="124"/>
      <c r="B117" s="124"/>
      <c r="C117" s="124"/>
      <c r="D117" s="124"/>
      <c r="E117" s="124"/>
      <c r="F117" s="124"/>
      <c r="G117" s="124"/>
      <c r="H117" s="124"/>
      <c r="I117" s="124"/>
    </row>
    <row r="118" spans="1:9">
      <c r="A118" s="94"/>
      <c r="B118" s="95"/>
      <c r="C118" s="95"/>
      <c r="D118" s="95"/>
      <c r="E118" s="96"/>
      <c r="F118" s="96"/>
      <c r="G118" s="179"/>
      <c r="H118" s="179"/>
      <c r="I118" s="96"/>
    </row>
    <row r="119" spans="1:9">
      <c r="A119" s="97"/>
      <c r="B119" s="98"/>
      <c r="C119" s="98"/>
      <c r="D119" s="98"/>
      <c r="E119" s="96"/>
      <c r="F119" s="180"/>
      <c r="G119" s="180"/>
      <c r="H119" s="180"/>
      <c r="I119" s="180"/>
    </row>
    <row r="120" spans="1:9">
      <c r="A120" s="104"/>
      <c r="B120" s="99"/>
      <c r="C120" s="100"/>
      <c r="D120" s="100"/>
      <c r="E120" s="101"/>
      <c r="F120" s="101"/>
      <c r="G120" s="101"/>
      <c r="H120" s="101"/>
      <c r="I120" s="101"/>
    </row>
    <row r="121" spans="1:9">
      <c r="A121" s="104"/>
      <c r="B121" s="102"/>
      <c r="C121" s="102"/>
      <c r="D121" s="102"/>
      <c r="E121" s="100"/>
      <c r="F121" s="104"/>
      <c r="G121" s="104"/>
      <c r="H121" s="104"/>
      <c r="I121" s="104"/>
    </row>
    <row r="122" spans="1:9">
      <c r="A122" s="176"/>
      <c r="B122" s="176"/>
      <c r="C122" s="103"/>
      <c r="D122" s="100"/>
      <c r="E122" s="100"/>
      <c r="F122" s="177"/>
      <c r="G122" s="177"/>
      <c r="H122" s="100"/>
      <c r="I122" s="100"/>
    </row>
    <row r="123" spans="1:9">
      <c r="A123" s="176"/>
      <c r="B123" s="176"/>
      <c r="C123" s="104"/>
      <c r="D123" s="100"/>
      <c r="E123" s="100"/>
      <c r="F123" s="177"/>
      <c r="G123" s="177"/>
      <c r="H123" s="100"/>
      <c r="I123" s="100"/>
    </row>
    <row r="124" spans="1:9">
      <c r="B124" s="8"/>
      <c r="C124" s="9"/>
      <c r="D124" s="8"/>
      <c r="E124" s="9"/>
      <c r="F124" s="9"/>
      <c r="G124" s="9"/>
      <c r="H124" s="9"/>
      <c r="I124" s="9"/>
    </row>
    <row r="125" spans="1:9">
      <c r="B125" s="8"/>
      <c r="C125" s="9"/>
      <c r="D125" s="8"/>
      <c r="E125" s="9"/>
      <c r="F125" s="9"/>
      <c r="G125" s="9"/>
      <c r="H125" s="9"/>
      <c r="I125" s="9"/>
    </row>
    <row r="126" spans="1:9">
      <c r="B126" s="8"/>
      <c r="C126" s="9"/>
      <c r="D126" s="8"/>
      <c r="E126" s="9"/>
      <c r="F126" s="9"/>
      <c r="G126" s="9"/>
      <c r="H126" s="9"/>
      <c r="I126" s="9"/>
    </row>
    <row r="127" spans="1:9">
      <c r="B127" s="8"/>
      <c r="C127" s="9"/>
      <c r="D127" s="8"/>
      <c r="E127" s="9"/>
      <c r="F127" s="9"/>
      <c r="G127" s="9"/>
      <c r="H127" s="9"/>
      <c r="I127" s="9"/>
    </row>
    <row r="128" spans="1:9">
      <c r="B128" s="8"/>
      <c r="C128" s="9"/>
      <c r="D128" s="8"/>
      <c r="E128" s="9"/>
      <c r="F128" s="9"/>
      <c r="G128" s="9"/>
      <c r="H128" s="9"/>
      <c r="I128" s="9"/>
    </row>
    <row r="129" spans="2:9">
      <c r="B129" s="8"/>
      <c r="C129" s="9"/>
      <c r="D129" s="8"/>
      <c r="E129" s="9"/>
      <c r="F129" s="9"/>
      <c r="G129" s="9"/>
      <c r="H129" s="9"/>
      <c r="I129" s="9"/>
    </row>
    <row r="130" spans="2:9">
      <c r="B130" s="8"/>
      <c r="C130" s="9"/>
      <c r="D130" s="8"/>
      <c r="E130" s="9"/>
      <c r="F130" s="9"/>
      <c r="G130" s="9"/>
      <c r="H130" s="9"/>
      <c r="I130" s="9"/>
    </row>
    <row r="131" spans="2:9">
      <c r="B131" s="8"/>
      <c r="C131" s="9"/>
      <c r="D131" s="8"/>
      <c r="E131" s="9"/>
      <c r="F131" s="9"/>
      <c r="G131" s="9"/>
      <c r="H131" s="9"/>
      <c r="I131" s="9"/>
    </row>
    <row r="132" spans="2:9">
      <c r="B132" s="8"/>
      <c r="C132" s="9"/>
      <c r="D132" s="8"/>
      <c r="E132" s="9"/>
      <c r="F132" s="9"/>
      <c r="G132" s="9"/>
      <c r="H132" s="9"/>
      <c r="I132" s="9"/>
    </row>
    <row r="133" spans="2:9">
      <c r="B133" s="8"/>
      <c r="C133" s="9"/>
      <c r="D133" s="8"/>
      <c r="E133" s="9"/>
      <c r="F133" s="9"/>
      <c r="G133" s="9"/>
      <c r="H133" s="9"/>
      <c r="I133" s="9"/>
    </row>
    <row r="134" spans="2:9">
      <c r="B134" s="8"/>
      <c r="C134" s="9"/>
      <c r="D134" s="8"/>
      <c r="E134" s="9"/>
      <c r="F134" s="9"/>
      <c r="G134" s="9"/>
      <c r="H134" s="9"/>
      <c r="I134" s="9"/>
    </row>
    <row r="135" spans="2:9">
      <c r="B135" s="8"/>
      <c r="C135" s="9"/>
      <c r="D135" s="8"/>
      <c r="E135" s="9"/>
      <c r="F135" s="9"/>
      <c r="G135" s="9"/>
      <c r="H135" s="9"/>
      <c r="I135" s="9"/>
    </row>
    <row r="136" spans="2:9">
      <c r="B136" s="8"/>
      <c r="C136" s="9"/>
      <c r="D136" s="8"/>
      <c r="E136" s="9"/>
      <c r="F136" s="9"/>
      <c r="G136" s="9"/>
      <c r="H136" s="9"/>
      <c r="I136" s="9"/>
    </row>
    <row r="137" spans="2:9">
      <c r="B137" s="8"/>
      <c r="C137" s="9"/>
      <c r="D137" s="8"/>
      <c r="E137" s="9"/>
      <c r="F137" s="9"/>
      <c r="G137" s="9"/>
      <c r="H137" s="9"/>
      <c r="I137" s="9"/>
    </row>
    <row r="138" spans="2:9">
      <c r="B138" s="8"/>
      <c r="C138" s="9"/>
      <c r="D138" s="8"/>
      <c r="E138" s="9"/>
      <c r="F138" s="9"/>
      <c r="G138" s="9"/>
      <c r="H138" s="9"/>
      <c r="I138" s="9"/>
    </row>
    <row r="139" spans="2:9">
      <c r="B139" s="8"/>
      <c r="C139" s="9"/>
      <c r="D139" s="8"/>
      <c r="E139" s="9"/>
      <c r="F139" s="9"/>
      <c r="G139" s="9"/>
      <c r="H139" s="9"/>
      <c r="I139" s="9"/>
    </row>
    <row r="140" spans="2:9">
      <c r="B140" s="8"/>
      <c r="C140" s="9"/>
      <c r="D140" s="8"/>
      <c r="E140" s="9"/>
      <c r="F140" s="9"/>
      <c r="G140" s="9"/>
      <c r="H140" s="9"/>
      <c r="I140" s="9"/>
    </row>
    <row r="141" spans="2:9">
      <c r="B141" s="8"/>
      <c r="C141" s="9"/>
      <c r="D141" s="8"/>
      <c r="E141" s="9"/>
      <c r="F141" s="9"/>
      <c r="G141" s="9"/>
      <c r="H141" s="9"/>
      <c r="I141" s="9"/>
    </row>
    <row r="142" spans="2:9">
      <c r="B142" s="8"/>
      <c r="C142" s="9"/>
      <c r="D142" s="8"/>
      <c r="E142" s="9"/>
      <c r="F142" s="9"/>
      <c r="G142" s="9"/>
      <c r="H142" s="9"/>
      <c r="I142" s="9"/>
    </row>
    <row r="143" spans="2:9">
      <c r="B143" s="8"/>
      <c r="C143" s="9"/>
      <c r="D143" s="8"/>
      <c r="E143" s="9"/>
      <c r="F143" s="9"/>
      <c r="G143" s="9"/>
      <c r="H143" s="9"/>
      <c r="I143" s="9"/>
    </row>
    <row r="144" spans="2:9">
      <c r="B144" s="8"/>
      <c r="C144" s="9"/>
      <c r="D144" s="8"/>
      <c r="E144" s="9"/>
      <c r="F144" s="9"/>
      <c r="G144" s="9"/>
      <c r="H144" s="9"/>
      <c r="I144" s="9"/>
    </row>
    <row r="145" spans="2:9">
      <c r="B145" s="8"/>
      <c r="C145" s="9"/>
      <c r="D145" s="8"/>
      <c r="E145" s="9"/>
      <c r="F145" s="9"/>
      <c r="G145" s="9"/>
      <c r="H145" s="9"/>
      <c r="I145" s="9"/>
    </row>
    <row r="146" spans="2:9">
      <c r="B146" s="8"/>
      <c r="C146" s="9"/>
      <c r="D146" s="8"/>
      <c r="E146" s="9"/>
      <c r="F146" s="9"/>
      <c r="G146" s="9"/>
      <c r="H146" s="9"/>
      <c r="I146" s="9"/>
    </row>
    <row r="147" spans="2:9">
      <c r="B147" s="8"/>
      <c r="C147" s="9"/>
      <c r="D147" s="8"/>
      <c r="E147" s="9"/>
      <c r="F147" s="9"/>
      <c r="G147" s="9"/>
      <c r="H147" s="9"/>
      <c r="I147" s="9"/>
    </row>
    <row r="148" spans="2:9">
      <c r="B148" s="8"/>
      <c r="C148" s="9"/>
      <c r="D148" s="8"/>
      <c r="E148" s="9"/>
      <c r="F148" s="9"/>
      <c r="G148" s="9"/>
      <c r="H148" s="9"/>
      <c r="I148" s="9"/>
    </row>
    <row r="149" spans="2:9">
      <c r="B149" s="8"/>
      <c r="C149" s="9"/>
      <c r="D149" s="8"/>
      <c r="E149" s="9"/>
      <c r="F149" s="9"/>
      <c r="G149" s="9"/>
      <c r="H149" s="9"/>
      <c r="I149" s="9"/>
    </row>
    <row r="150" spans="2:9">
      <c r="B150" s="8"/>
      <c r="C150" s="9"/>
      <c r="D150" s="8"/>
      <c r="E150" s="9"/>
      <c r="F150" s="9"/>
      <c r="G150" s="9"/>
      <c r="H150" s="9"/>
      <c r="I150" s="9"/>
    </row>
    <row r="151" spans="2:9">
      <c r="B151" s="8"/>
      <c r="C151" s="9"/>
      <c r="D151" s="8"/>
      <c r="E151" s="9"/>
      <c r="F151" s="9"/>
      <c r="G151" s="9"/>
      <c r="H151" s="9"/>
      <c r="I151" s="9"/>
    </row>
    <row r="152" spans="2:9">
      <c r="B152" s="8"/>
      <c r="C152" s="9"/>
      <c r="D152" s="8"/>
      <c r="E152" s="9"/>
      <c r="F152" s="9"/>
      <c r="G152" s="9"/>
      <c r="H152" s="9"/>
      <c r="I152" s="9"/>
    </row>
    <row r="153" spans="2:9">
      <c r="B153" s="8"/>
      <c r="C153" s="9"/>
      <c r="D153" s="8"/>
      <c r="E153" s="9"/>
      <c r="F153" s="9"/>
      <c r="G153" s="9"/>
      <c r="H153" s="9"/>
      <c r="I153" s="9"/>
    </row>
    <row r="154" spans="2:9">
      <c r="B154" s="8"/>
      <c r="C154" s="9"/>
      <c r="D154" s="8"/>
      <c r="E154" s="9"/>
      <c r="F154" s="9"/>
      <c r="G154" s="9"/>
      <c r="H154" s="9"/>
      <c r="I154" s="9"/>
    </row>
    <row r="155" spans="2:9">
      <c r="B155" s="8"/>
      <c r="C155" s="9"/>
      <c r="D155" s="8"/>
      <c r="E155" s="9"/>
      <c r="F155" s="9"/>
      <c r="G155" s="9"/>
      <c r="H155" s="9"/>
      <c r="I155" s="9"/>
    </row>
    <row r="156" spans="2:9">
      <c r="B156" s="8"/>
      <c r="C156" s="9"/>
      <c r="D156" s="8"/>
      <c r="E156" s="9"/>
      <c r="F156" s="9"/>
      <c r="G156" s="9"/>
      <c r="H156" s="9"/>
      <c r="I156" s="9"/>
    </row>
    <row r="157" spans="2:9">
      <c r="B157" s="8"/>
      <c r="C157" s="9"/>
      <c r="D157" s="8"/>
      <c r="E157" s="9"/>
      <c r="F157" s="9"/>
      <c r="G157" s="9"/>
      <c r="H157" s="9"/>
      <c r="I157" s="9"/>
    </row>
    <row r="158" spans="2:9">
      <c r="B158" s="8"/>
      <c r="C158" s="9"/>
      <c r="D158" s="8"/>
      <c r="E158" s="9"/>
      <c r="F158" s="9"/>
      <c r="G158" s="9"/>
      <c r="H158" s="9"/>
      <c r="I158" s="9"/>
    </row>
    <row r="159" spans="2:9">
      <c r="B159" s="8"/>
      <c r="C159" s="9"/>
      <c r="D159" s="8"/>
      <c r="E159" s="9"/>
      <c r="F159" s="9"/>
      <c r="G159" s="9"/>
      <c r="H159" s="9"/>
      <c r="I159" s="9"/>
    </row>
    <row r="160" spans="2:9">
      <c r="B160" s="8"/>
      <c r="C160" s="9"/>
      <c r="D160" s="8"/>
      <c r="E160" s="9"/>
      <c r="F160" s="9"/>
      <c r="G160" s="9"/>
      <c r="H160" s="9"/>
      <c r="I160" s="9"/>
    </row>
    <row r="161" spans="2:9">
      <c r="B161" s="8"/>
      <c r="C161" s="9"/>
      <c r="D161" s="8"/>
      <c r="E161" s="9"/>
      <c r="F161" s="9"/>
      <c r="G161" s="9"/>
      <c r="H161" s="9"/>
      <c r="I161" s="9"/>
    </row>
    <row r="162" spans="2:9">
      <c r="B162" s="8"/>
      <c r="C162" s="9"/>
      <c r="D162" s="8"/>
      <c r="E162" s="9"/>
      <c r="F162" s="9"/>
      <c r="G162" s="9"/>
      <c r="H162" s="9"/>
      <c r="I162" s="9"/>
    </row>
    <row r="163" spans="2:9">
      <c r="B163" s="8"/>
      <c r="C163" s="9"/>
      <c r="D163" s="8"/>
      <c r="E163" s="9"/>
      <c r="F163" s="9"/>
      <c r="G163" s="9"/>
      <c r="H163" s="9"/>
      <c r="I163" s="9"/>
    </row>
    <row r="164" spans="2:9">
      <c r="B164" s="8"/>
      <c r="C164" s="9"/>
      <c r="D164" s="8"/>
      <c r="E164" s="9"/>
      <c r="F164" s="9"/>
      <c r="G164" s="9"/>
      <c r="H164" s="9"/>
      <c r="I164" s="9"/>
    </row>
    <row r="165" spans="2:9">
      <c r="B165" s="8"/>
      <c r="C165" s="9"/>
      <c r="D165" s="8"/>
      <c r="E165" s="9"/>
      <c r="F165" s="9"/>
      <c r="G165" s="9"/>
      <c r="H165" s="9"/>
      <c r="I165" s="9"/>
    </row>
    <row r="166" spans="2:9">
      <c r="B166" s="8"/>
      <c r="C166" s="9"/>
      <c r="D166" s="8"/>
      <c r="E166" s="9"/>
      <c r="F166" s="9"/>
      <c r="G166" s="9"/>
      <c r="H166" s="9"/>
      <c r="I166" s="9"/>
    </row>
    <row r="167" spans="2:9">
      <c r="B167" s="8"/>
      <c r="C167" s="9"/>
      <c r="D167" s="8"/>
      <c r="E167" s="9"/>
      <c r="F167" s="9"/>
      <c r="G167" s="9"/>
      <c r="H167" s="9"/>
      <c r="I167" s="9"/>
    </row>
    <row r="168" spans="2:9">
      <c r="B168" s="8"/>
      <c r="C168" s="9"/>
      <c r="D168" s="8"/>
      <c r="E168" s="9"/>
      <c r="F168" s="9"/>
      <c r="G168" s="9"/>
      <c r="H168" s="9"/>
      <c r="I168" s="9"/>
    </row>
    <row r="169" spans="2:9">
      <c r="B169" s="8"/>
      <c r="C169" s="9"/>
      <c r="D169" s="8"/>
      <c r="E169" s="9"/>
      <c r="F169" s="9"/>
      <c r="G169" s="9"/>
      <c r="H169" s="9"/>
      <c r="I169" s="9"/>
    </row>
    <row r="170" spans="2:9">
      <c r="B170" s="8"/>
      <c r="C170" s="9"/>
      <c r="D170" s="8"/>
      <c r="E170" s="9"/>
      <c r="F170" s="9"/>
      <c r="G170" s="9"/>
      <c r="H170" s="9"/>
      <c r="I170" s="9"/>
    </row>
    <row r="171" spans="2:9">
      <c r="B171" s="8"/>
      <c r="C171" s="9"/>
      <c r="D171" s="8"/>
      <c r="E171" s="9"/>
      <c r="F171" s="9"/>
      <c r="G171" s="9"/>
      <c r="H171" s="9"/>
      <c r="I171" s="9"/>
    </row>
    <row r="172" spans="2:9">
      <c r="B172" s="8"/>
      <c r="C172" s="9"/>
      <c r="D172" s="8"/>
      <c r="E172" s="9"/>
      <c r="F172" s="9"/>
      <c r="G172" s="9"/>
      <c r="H172" s="9"/>
      <c r="I172" s="9"/>
    </row>
    <row r="173" spans="2:9">
      <c r="B173" s="8"/>
      <c r="C173" s="9"/>
      <c r="D173" s="8"/>
      <c r="E173" s="9"/>
      <c r="F173" s="9"/>
      <c r="G173" s="9"/>
      <c r="H173" s="9"/>
      <c r="I173" s="9"/>
    </row>
    <row r="174" spans="2:9">
      <c r="B174" s="8"/>
      <c r="C174" s="9"/>
      <c r="D174" s="8"/>
      <c r="E174" s="9"/>
      <c r="F174" s="9"/>
      <c r="G174" s="9"/>
      <c r="H174" s="9"/>
      <c r="I174" s="9"/>
    </row>
    <row r="175" spans="2:9">
      <c r="B175" s="8"/>
      <c r="C175" s="9"/>
      <c r="D175" s="8"/>
      <c r="E175" s="9"/>
      <c r="F175" s="9"/>
      <c r="G175" s="9"/>
      <c r="H175" s="9"/>
      <c r="I175" s="9"/>
    </row>
    <row r="176" spans="2:9">
      <c r="B176" s="8"/>
      <c r="C176" s="9"/>
      <c r="D176" s="8"/>
      <c r="E176" s="9"/>
      <c r="F176" s="9"/>
      <c r="G176" s="9"/>
      <c r="H176" s="9"/>
      <c r="I176" s="9"/>
    </row>
    <row r="177" spans="2:9">
      <c r="B177" s="8"/>
      <c r="C177" s="9"/>
      <c r="D177" s="8"/>
      <c r="E177" s="9"/>
      <c r="F177" s="9"/>
      <c r="G177" s="9"/>
      <c r="H177" s="9"/>
      <c r="I177" s="9"/>
    </row>
    <row r="178" spans="2:9">
      <c r="B178" s="8"/>
      <c r="C178" s="9"/>
      <c r="D178" s="8"/>
      <c r="E178" s="9"/>
      <c r="F178" s="9"/>
      <c r="G178" s="9"/>
      <c r="H178" s="9"/>
      <c r="I178" s="9"/>
    </row>
    <row r="179" spans="2:9">
      <c r="B179" s="8"/>
      <c r="C179" s="9"/>
      <c r="D179" s="8"/>
      <c r="E179" s="9"/>
      <c r="F179" s="9"/>
      <c r="G179" s="9"/>
      <c r="H179" s="9"/>
      <c r="I179" s="9"/>
    </row>
    <row r="180" spans="2:9">
      <c r="B180" s="8"/>
      <c r="C180" s="9"/>
      <c r="D180" s="8"/>
      <c r="E180" s="9"/>
      <c r="F180" s="9"/>
      <c r="G180" s="9"/>
      <c r="H180" s="9"/>
      <c r="I180" s="9"/>
    </row>
    <row r="181" spans="2:9">
      <c r="B181" s="8"/>
      <c r="C181" s="9"/>
      <c r="D181" s="8"/>
      <c r="E181" s="9"/>
      <c r="F181" s="9"/>
      <c r="G181" s="9"/>
      <c r="H181" s="9"/>
      <c r="I181" s="9"/>
    </row>
    <row r="182" spans="2:9">
      <c r="B182" s="8"/>
      <c r="C182" s="9"/>
      <c r="D182" s="8"/>
      <c r="E182" s="9"/>
      <c r="F182" s="9"/>
      <c r="G182" s="9"/>
      <c r="H182" s="9"/>
      <c r="I182" s="9"/>
    </row>
    <row r="183" spans="2:9">
      <c r="B183" s="8"/>
      <c r="C183" s="9"/>
      <c r="D183" s="8"/>
      <c r="E183" s="9"/>
      <c r="F183" s="9"/>
      <c r="G183" s="9"/>
      <c r="H183" s="9"/>
      <c r="I183" s="9"/>
    </row>
    <row r="184" spans="2:9">
      <c r="B184" s="8"/>
      <c r="C184" s="9"/>
      <c r="D184" s="8"/>
      <c r="E184" s="9"/>
      <c r="F184" s="9"/>
      <c r="G184" s="9"/>
      <c r="H184" s="9"/>
      <c r="I184" s="9"/>
    </row>
    <row r="185" spans="2:9">
      <c r="B185" s="8"/>
      <c r="C185" s="9"/>
      <c r="D185" s="8"/>
      <c r="E185" s="9"/>
      <c r="F185" s="9"/>
      <c r="G185" s="9"/>
      <c r="H185" s="9"/>
      <c r="I185" s="9"/>
    </row>
    <row r="186" spans="2:9">
      <c r="B186" s="8"/>
      <c r="C186" s="9"/>
      <c r="D186" s="8"/>
      <c r="E186" s="9"/>
      <c r="F186" s="9"/>
      <c r="G186" s="9"/>
      <c r="H186" s="9"/>
      <c r="I186" s="9"/>
    </row>
    <row r="187" spans="2:9">
      <c r="B187" s="8"/>
      <c r="C187" s="9"/>
      <c r="D187" s="8"/>
      <c r="E187" s="9"/>
      <c r="F187" s="9"/>
      <c r="G187" s="9"/>
      <c r="H187" s="9"/>
      <c r="I187" s="9"/>
    </row>
    <row r="188" spans="2:9">
      <c r="B188" s="8"/>
      <c r="C188" s="9"/>
      <c r="D188" s="8"/>
      <c r="E188" s="9"/>
      <c r="F188" s="9"/>
      <c r="G188" s="9"/>
      <c r="H188" s="9"/>
      <c r="I188" s="9"/>
    </row>
    <row r="189" spans="2:9">
      <c r="B189" s="8"/>
      <c r="C189" s="9"/>
      <c r="D189" s="8"/>
      <c r="E189" s="9"/>
      <c r="F189" s="9"/>
      <c r="G189" s="9"/>
      <c r="H189" s="9"/>
      <c r="I189" s="9"/>
    </row>
    <row r="190" spans="2:9">
      <c r="B190" s="8"/>
      <c r="C190" s="9"/>
      <c r="D190" s="8"/>
      <c r="E190" s="9"/>
      <c r="F190" s="9"/>
      <c r="G190" s="9"/>
      <c r="H190" s="9"/>
      <c r="I190" s="9"/>
    </row>
    <row r="191" spans="2:9">
      <c r="B191" s="8"/>
      <c r="C191" s="9"/>
      <c r="D191" s="8"/>
      <c r="E191" s="9"/>
      <c r="F191" s="9"/>
      <c r="G191" s="9"/>
      <c r="H191" s="9"/>
      <c r="I191" s="9"/>
    </row>
    <row r="192" spans="2:9">
      <c r="B192" s="8"/>
      <c r="C192" s="9"/>
      <c r="D192" s="8"/>
      <c r="E192" s="9"/>
      <c r="F192" s="9"/>
      <c r="G192" s="9"/>
      <c r="H192" s="9"/>
      <c r="I192" s="9"/>
    </row>
    <row r="193" spans="2:9">
      <c r="B193" s="8"/>
      <c r="C193" s="9"/>
      <c r="D193" s="8"/>
      <c r="E193" s="9"/>
      <c r="F193" s="9"/>
      <c r="G193" s="9"/>
      <c r="H193" s="9"/>
      <c r="I193" s="9"/>
    </row>
    <row r="194" spans="2:9">
      <c r="B194" s="8"/>
      <c r="C194" s="9"/>
      <c r="D194" s="8"/>
      <c r="E194" s="9"/>
      <c r="F194" s="9"/>
      <c r="G194" s="9"/>
      <c r="H194" s="9"/>
      <c r="I194" s="9"/>
    </row>
    <row r="195" spans="2:9">
      <c r="B195" s="8"/>
      <c r="C195" s="9"/>
      <c r="D195" s="8"/>
      <c r="E195" s="9"/>
      <c r="F195" s="9"/>
      <c r="G195" s="9"/>
      <c r="H195" s="9"/>
      <c r="I195" s="9"/>
    </row>
    <row r="196" spans="2:9">
      <c r="B196" s="8"/>
      <c r="C196" s="9"/>
      <c r="D196" s="8"/>
      <c r="E196" s="9"/>
      <c r="F196" s="9"/>
      <c r="G196" s="9"/>
      <c r="H196" s="9"/>
      <c r="I196" s="9"/>
    </row>
    <row r="197" spans="2:9">
      <c r="B197" s="8"/>
      <c r="C197" s="9"/>
      <c r="D197" s="8"/>
      <c r="E197" s="9"/>
      <c r="F197" s="9"/>
      <c r="G197" s="9"/>
      <c r="H197" s="9"/>
      <c r="I197" s="9"/>
    </row>
    <row r="198" spans="2:9">
      <c r="B198" s="8"/>
      <c r="C198" s="9"/>
      <c r="D198" s="8"/>
      <c r="E198" s="9"/>
      <c r="F198" s="9"/>
      <c r="G198" s="9"/>
      <c r="H198" s="9"/>
      <c r="I198" s="9"/>
    </row>
    <row r="199" spans="2:9">
      <c r="B199" s="8"/>
      <c r="C199" s="9"/>
      <c r="D199" s="8"/>
      <c r="E199" s="9"/>
      <c r="F199" s="9"/>
      <c r="G199" s="9"/>
      <c r="H199" s="9"/>
      <c r="I199" s="9"/>
    </row>
    <row r="200" spans="2:9">
      <c r="B200" s="8"/>
      <c r="C200" s="9"/>
      <c r="D200" s="8"/>
      <c r="E200" s="9"/>
      <c r="F200" s="9"/>
      <c r="G200" s="9"/>
      <c r="H200" s="9"/>
      <c r="I200" s="9"/>
    </row>
    <row r="201" spans="2:9">
      <c r="B201" s="8"/>
      <c r="C201" s="9"/>
      <c r="D201" s="8"/>
      <c r="E201" s="9"/>
      <c r="F201" s="9"/>
      <c r="G201" s="9"/>
      <c r="H201" s="9"/>
      <c r="I201" s="9"/>
    </row>
    <row r="202" spans="2:9">
      <c r="B202" s="8"/>
      <c r="C202" s="9"/>
      <c r="D202" s="8"/>
      <c r="E202" s="9"/>
      <c r="F202" s="9"/>
      <c r="G202" s="9"/>
      <c r="H202" s="9"/>
      <c r="I202" s="9"/>
    </row>
    <row r="203" spans="2:9">
      <c r="B203" s="8"/>
      <c r="C203" s="9"/>
      <c r="D203" s="8"/>
      <c r="E203" s="9"/>
      <c r="F203" s="9"/>
      <c r="G203" s="9"/>
      <c r="H203" s="9"/>
      <c r="I203" s="9"/>
    </row>
    <row r="204" spans="2:9">
      <c r="B204" s="8"/>
      <c r="C204" s="9"/>
      <c r="D204" s="8"/>
      <c r="E204" s="9"/>
      <c r="F204" s="9"/>
      <c r="G204" s="9"/>
      <c r="H204" s="9"/>
      <c r="I204" s="9"/>
    </row>
    <row r="205" spans="2:9">
      <c r="B205" s="8"/>
      <c r="C205" s="9"/>
      <c r="D205" s="8"/>
      <c r="E205" s="9"/>
      <c r="F205" s="9"/>
      <c r="G205" s="9"/>
      <c r="H205" s="9"/>
      <c r="I205" s="9"/>
    </row>
    <row r="206" spans="2:9">
      <c r="B206" s="8"/>
      <c r="C206" s="9"/>
      <c r="D206" s="8"/>
      <c r="E206" s="9"/>
      <c r="F206" s="9"/>
      <c r="G206" s="9"/>
      <c r="H206" s="9"/>
      <c r="I206" s="9"/>
    </row>
    <row r="207" spans="2:9">
      <c r="B207" s="8"/>
      <c r="C207" s="9"/>
      <c r="D207" s="8"/>
      <c r="E207" s="9"/>
      <c r="F207" s="9"/>
      <c r="G207" s="9"/>
      <c r="H207" s="9"/>
      <c r="I207" s="9"/>
    </row>
    <row r="208" spans="2:9">
      <c r="B208" s="8"/>
      <c r="C208" s="9"/>
      <c r="D208" s="8"/>
      <c r="E208" s="9"/>
      <c r="F208" s="9"/>
      <c r="G208" s="9"/>
      <c r="H208" s="9"/>
      <c r="I208" s="9"/>
    </row>
    <row r="209" spans="2:9">
      <c r="B209" s="8"/>
      <c r="C209" s="9"/>
      <c r="D209" s="8"/>
      <c r="E209" s="9"/>
      <c r="F209" s="9"/>
      <c r="G209" s="9"/>
      <c r="H209" s="9"/>
      <c r="I209" s="9"/>
    </row>
    <row r="210" spans="2:9">
      <c r="B210" s="8"/>
      <c r="C210" s="9"/>
      <c r="D210" s="8"/>
      <c r="E210" s="9"/>
      <c r="F210" s="9"/>
      <c r="G210" s="9"/>
      <c r="H210" s="9"/>
      <c r="I210" s="9"/>
    </row>
    <row r="211" spans="2:9">
      <c r="B211" s="8"/>
      <c r="C211" s="9"/>
      <c r="D211" s="8"/>
      <c r="E211" s="9"/>
      <c r="F211" s="9"/>
      <c r="G211" s="9"/>
      <c r="H211" s="9"/>
      <c r="I211" s="9"/>
    </row>
    <row r="212" spans="2:9">
      <c r="B212" s="8"/>
      <c r="C212" s="9"/>
      <c r="D212" s="8"/>
      <c r="E212" s="9"/>
      <c r="F212" s="9"/>
      <c r="G212" s="9"/>
      <c r="H212" s="9"/>
      <c r="I212" s="9"/>
    </row>
    <row r="213" spans="2:9">
      <c r="B213" s="8"/>
      <c r="C213" s="9"/>
      <c r="D213" s="8"/>
      <c r="E213" s="9"/>
      <c r="F213" s="9"/>
      <c r="G213" s="9"/>
      <c r="H213" s="9"/>
      <c r="I213" s="9"/>
    </row>
    <row r="214" spans="2:9">
      <c r="B214" s="8"/>
      <c r="C214" s="9"/>
      <c r="D214" s="8"/>
      <c r="E214" s="9"/>
      <c r="F214" s="9"/>
      <c r="G214" s="9"/>
      <c r="H214" s="9"/>
      <c r="I214" s="9"/>
    </row>
    <row r="215" spans="2:9">
      <c r="B215" s="8"/>
      <c r="C215" s="9"/>
      <c r="D215" s="8"/>
      <c r="E215" s="9"/>
      <c r="F215" s="9"/>
      <c r="G215" s="9"/>
      <c r="H215" s="9"/>
      <c r="I215" s="9"/>
    </row>
    <row r="216" spans="2:9">
      <c r="B216" s="8"/>
      <c r="C216" s="9"/>
      <c r="D216" s="8"/>
      <c r="E216" s="9"/>
      <c r="F216" s="9"/>
      <c r="G216" s="9"/>
      <c r="H216" s="9"/>
      <c r="I216" s="9"/>
    </row>
    <row r="217" spans="2:9">
      <c r="B217" s="8"/>
      <c r="C217" s="9"/>
      <c r="D217" s="8"/>
      <c r="E217" s="9"/>
      <c r="F217" s="9"/>
      <c r="G217" s="9"/>
      <c r="H217" s="9"/>
      <c r="I217" s="9"/>
    </row>
    <row r="218" spans="2:9">
      <c r="B218" s="8"/>
      <c r="C218" s="9"/>
      <c r="D218" s="8"/>
      <c r="E218" s="9"/>
      <c r="F218" s="9"/>
      <c r="G218" s="9"/>
      <c r="H218" s="9"/>
      <c r="I218" s="9"/>
    </row>
    <row r="219" spans="2:9">
      <c r="B219" s="8"/>
      <c r="C219" s="9"/>
      <c r="D219" s="8"/>
      <c r="E219" s="9"/>
      <c r="F219" s="9"/>
      <c r="G219" s="9"/>
      <c r="H219" s="9"/>
      <c r="I219" s="9"/>
    </row>
    <row r="220" spans="2:9">
      <c r="B220" s="8"/>
      <c r="C220" s="9"/>
      <c r="D220" s="8"/>
      <c r="E220" s="9"/>
      <c r="F220" s="9"/>
      <c r="G220" s="9"/>
      <c r="H220" s="9"/>
      <c r="I220" s="9"/>
    </row>
    <row r="221" spans="2:9">
      <c r="B221" s="8"/>
      <c r="C221" s="9"/>
      <c r="D221" s="8"/>
      <c r="E221" s="9"/>
      <c r="F221" s="9"/>
      <c r="G221" s="9"/>
      <c r="H221" s="9"/>
      <c r="I221" s="9"/>
    </row>
    <row r="222" spans="2:9">
      <c r="B222" s="8"/>
      <c r="C222" s="9"/>
      <c r="D222" s="8"/>
      <c r="E222" s="9"/>
      <c r="F222" s="9"/>
      <c r="G222" s="9"/>
      <c r="H222" s="9"/>
      <c r="I222" s="9"/>
    </row>
    <row r="223" spans="2:9">
      <c r="B223" s="8"/>
      <c r="C223" s="9"/>
      <c r="D223" s="8"/>
      <c r="E223" s="9"/>
      <c r="F223" s="9"/>
      <c r="G223" s="9"/>
      <c r="H223" s="9"/>
      <c r="I223" s="9"/>
    </row>
    <row r="224" spans="2:9">
      <c r="B224" s="8"/>
      <c r="C224" s="9"/>
      <c r="D224" s="8"/>
      <c r="E224" s="9"/>
      <c r="F224" s="9"/>
      <c r="G224" s="9"/>
      <c r="H224" s="9"/>
      <c r="I224" s="9"/>
    </row>
    <row r="225" spans="2:9">
      <c r="B225" s="8"/>
      <c r="C225" s="9"/>
      <c r="D225" s="8"/>
      <c r="E225" s="9"/>
      <c r="F225" s="9"/>
      <c r="G225" s="9"/>
      <c r="H225" s="9"/>
      <c r="I225" s="9"/>
    </row>
    <row r="226" spans="2:9">
      <c r="B226" s="8"/>
      <c r="C226" s="9"/>
      <c r="D226" s="8"/>
      <c r="E226" s="9"/>
      <c r="F226" s="9"/>
      <c r="G226" s="9"/>
      <c r="H226" s="9"/>
      <c r="I226" s="9"/>
    </row>
    <row r="227" spans="2:9">
      <c r="B227" s="8"/>
      <c r="C227" s="9"/>
      <c r="D227" s="8"/>
      <c r="E227" s="9"/>
      <c r="F227" s="9"/>
      <c r="G227" s="9"/>
      <c r="H227" s="9"/>
      <c r="I227" s="9"/>
    </row>
    <row r="228" spans="2:9">
      <c r="B228" s="8"/>
      <c r="C228" s="9"/>
      <c r="D228" s="8"/>
      <c r="E228" s="9"/>
      <c r="F228" s="9"/>
      <c r="G228" s="9"/>
      <c r="H228" s="9"/>
      <c r="I228" s="9"/>
    </row>
    <row r="229" spans="2:9">
      <c r="B229" s="8"/>
      <c r="C229" s="9"/>
      <c r="D229" s="8"/>
      <c r="E229" s="9"/>
      <c r="F229" s="9"/>
      <c r="G229" s="9"/>
      <c r="H229" s="9"/>
      <c r="I229" s="9"/>
    </row>
    <row r="230" spans="2:9">
      <c r="B230" s="8"/>
      <c r="C230" s="9"/>
      <c r="D230" s="8"/>
      <c r="E230" s="9"/>
      <c r="F230" s="9"/>
      <c r="G230" s="9"/>
      <c r="H230" s="9"/>
      <c r="I230" s="9"/>
    </row>
    <row r="231" spans="2:9">
      <c r="B231" s="8"/>
      <c r="C231" s="9"/>
      <c r="D231" s="8"/>
      <c r="E231" s="9"/>
      <c r="F231" s="9"/>
      <c r="G231" s="9"/>
      <c r="H231" s="9"/>
      <c r="I231" s="9"/>
    </row>
    <row r="232" spans="2:9">
      <c r="B232" s="8"/>
      <c r="C232" s="9"/>
      <c r="D232" s="8"/>
      <c r="E232" s="9"/>
      <c r="F232" s="9"/>
      <c r="G232" s="9"/>
      <c r="H232" s="9"/>
      <c r="I232" s="9"/>
    </row>
    <row r="233" spans="2:9">
      <c r="B233" s="8"/>
      <c r="C233" s="9"/>
      <c r="D233" s="8"/>
      <c r="E233" s="9"/>
      <c r="F233" s="9"/>
      <c r="G233" s="9"/>
      <c r="H233" s="9"/>
      <c r="I233" s="9"/>
    </row>
    <row r="234" spans="2:9">
      <c r="B234" s="8"/>
      <c r="C234" s="9"/>
      <c r="D234" s="8"/>
      <c r="E234" s="9"/>
      <c r="F234" s="9"/>
      <c r="G234" s="9"/>
      <c r="H234" s="9"/>
      <c r="I234" s="9"/>
    </row>
    <row r="235" spans="2:9">
      <c r="B235" s="8"/>
      <c r="C235" s="9"/>
      <c r="D235" s="8"/>
      <c r="E235" s="9"/>
      <c r="F235" s="9"/>
      <c r="G235" s="9"/>
      <c r="H235" s="9"/>
      <c r="I235" s="9"/>
    </row>
    <row r="236" spans="2:9">
      <c r="B236" s="8"/>
      <c r="C236" s="9"/>
      <c r="D236" s="8"/>
      <c r="E236" s="9"/>
      <c r="F236" s="9"/>
      <c r="G236" s="9"/>
      <c r="H236" s="9"/>
      <c r="I236" s="9"/>
    </row>
    <row r="237" spans="2:9">
      <c r="B237" s="8"/>
      <c r="C237" s="9"/>
      <c r="D237" s="8"/>
      <c r="E237" s="9"/>
      <c r="F237" s="9"/>
      <c r="G237" s="9"/>
      <c r="H237" s="9"/>
      <c r="I237" s="9"/>
    </row>
    <row r="238" spans="2:9">
      <c r="B238" s="8"/>
      <c r="C238" s="9"/>
      <c r="D238" s="8"/>
      <c r="E238" s="9"/>
      <c r="F238" s="9"/>
      <c r="G238" s="9"/>
      <c r="H238" s="9"/>
      <c r="I238" s="9"/>
    </row>
    <row r="239" spans="2:9">
      <c r="B239" s="8"/>
      <c r="C239" s="9"/>
      <c r="D239" s="8"/>
      <c r="E239" s="9"/>
      <c r="F239" s="9"/>
      <c r="G239" s="9"/>
      <c r="H239" s="9"/>
      <c r="I239" s="9"/>
    </row>
    <row r="240" spans="2:9">
      <c r="B240" s="8"/>
      <c r="C240" s="9"/>
      <c r="D240" s="8"/>
      <c r="E240" s="9"/>
      <c r="F240" s="9"/>
      <c r="G240" s="9"/>
      <c r="H240" s="9"/>
      <c r="I240" s="9"/>
    </row>
    <row r="241" spans="2:9">
      <c r="B241" s="8"/>
      <c r="C241" s="9"/>
      <c r="D241" s="8"/>
      <c r="E241" s="9"/>
      <c r="F241" s="9"/>
      <c r="G241" s="9"/>
      <c r="H241" s="9"/>
      <c r="I241" s="9"/>
    </row>
    <row r="242" spans="2:9">
      <c r="B242" s="8"/>
      <c r="C242" s="9"/>
      <c r="D242" s="8"/>
      <c r="E242" s="9"/>
      <c r="F242" s="9"/>
      <c r="G242" s="9"/>
      <c r="H242" s="9"/>
      <c r="I242" s="9"/>
    </row>
    <row r="243" spans="2:9">
      <c r="B243" s="8"/>
      <c r="C243" s="9"/>
      <c r="D243" s="8"/>
      <c r="E243" s="9"/>
      <c r="F243" s="9"/>
      <c r="G243" s="9"/>
      <c r="H243" s="9"/>
      <c r="I243" s="9"/>
    </row>
    <row r="244" spans="2:9">
      <c r="B244" s="8"/>
      <c r="C244" s="9"/>
      <c r="D244" s="8"/>
      <c r="E244" s="9"/>
      <c r="F244" s="9"/>
      <c r="G244" s="9"/>
      <c r="H244" s="9"/>
      <c r="I244" s="9"/>
    </row>
    <row r="245" spans="2:9">
      <c r="B245" s="8"/>
      <c r="C245" s="9"/>
      <c r="D245" s="8"/>
      <c r="E245" s="9"/>
      <c r="F245" s="9"/>
      <c r="G245" s="9"/>
      <c r="H245" s="9"/>
      <c r="I245" s="9"/>
    </row>
    <row r="246" spans="2:9">
      <c r="B246" s="8"/>
      <c r="C246" s="9"/>
      <c r="D246" s="8"/>
      <c r="E246" s="9"/>
      <c r="F246" s="9"/>
      <c r="G246" s="9"/>
      <c r="H246" s="9"/>
      <c r="I246" s="9"/>
    </row>
    <row r="247" spans="2:9">
      <c r="B247" s="8"/>
      <c r="C247" s="9"/>
      <c r="D247" s="8"/>
      <c r="E247" s="9"/>
      <c r="F247" s="9"/>
      <c r="G247" s="9"/>
      <c r="H247" s="9"/>
      <c r="I247" s="9"/>
    </row>
    <row r="248" spans="2:9">
      <c r="B248" s="8"/>
      <c r="C248" s="9"/>
      <c r="D248" s="8"/>
      <c r="E248" s="9"/>
      <c r="F248" s="9"/>
      <c r="G248" s="9"/>
      <c r="H248" s="9"/>
      <c r="I248" s="9"/>
    </row>
    <row r="249" spans="2:9">
      <c r="B249" s="8"/>
      <c r="C249" s="9"/>
      <c r="D249" s="8"/>
      <c r="E249" s="9"/>
      <c r="F249" s="9"/>
      <c r="G249" s="9"/>
      <c r="H249" s="9"/>
      <c r="I249" s="9"/>
    </row>
    <row r="250" spans="2:9">
      <c r="B250" s="8"/>
      <c r="C250" s="9"/>
      <c r="D250" s="8"/>
      <c r="E250" s="9"/>
      <c r="F250" s="9"/>
      <c r="G250" s="9"/>
      <c r="H250" s="9"/>
      <c r="I250" s="9"/>
    </row>
    <row r="251" spans="2:9">
      <c r="B251" s="8"/>
      <c r="C251" s="9"/>
      <c r="D251" s="8"/>
      <c r="E251" s="9"/>
      <c r="F251" s="9"/>
      <c r="G251" s="9"/>
      <c r="H251" s="9"/>
      <c r="I251" s="9"/>
    </row>
    <row r="252" spans="2:9">
      <c r="B252" s="8"/>
      <c r="C252" s="9"/>
      <c r="D252" s="8"/>
      <c r="E252" s="9"/>
      <c r="F252" s="9"/>
      <c r="G252" s="9"/>
      <c r="H252" s="9"/>
      <c r="I252" s="9"/>
    </row>
    <row r="253" spans="2:9">
      <c r="B253" s="8"/>
      <c r="C253" s="9"/>
      <c r="D253" s="8"/>
      <c r="E253" s="9"/>
      <c r="F253" s="9"/>
      <c r="G253" s="9"/>
      <c r="H253" s="9"/>
      <c r="I253" s="9"/>
    </row>
    <row r="254" spans="2:9">
      <c r="B254" s="8"/>
      <c r="C254" s="9"/>
      <c r="D254" s="8"/>
      <c r="E254" s="9"/>
      <c r="F254" s="9"/>
      <c r="G254" s="9"/>
      <c r="H254" s="9"/>
      <c r="I254" s="9"/>
    </row>
    <row r="255" spans="2:9">
      <c r="B255" s="8"/>
      <c r="C255" s="9"/>
      <c r="D255" s="8"/>
      <c r="E255" s="9"/>
      <c r="F255" s="9"/>
      <c r="G255" s="9"/>
      <c r="H255" s="9"/>
      <c r="I255" s="9"/>
    </row>
    <row r="256" spans="2:9">
      <c r="B256" s="8"/>
      <c r="C256" s="9"/>
      <c r="D256" s="8"/>
      <c r="E256" s="9"/>
      <c r="F256" s="9"/>
      <c r="G256" s="9"/>
      <c r="H256" s="9"/>
      <c r="I256" s="9"/>
    </row>
    <row r="257" spans="2:9">
      <c r="B257" s="8"/>
      <c r="C257" s="9"/>
      <c r="D257" s="8"/>
      <c r="E257" s="9"/>
      <c r="F257" s="9"/>
      <c r="G257" s="9"/>
      <c r="H257" s="9"/>
      <c r="I257" s="9"/>
    </row>
    <row r="258" spans="2:9">
      <c r="B258" s="8"/>
      <c r="C258" s="9"/>
      <c r="D258" s="8"/>
      <c r="E258" s="9"/>
      <c r="F258" s="9"/>
      <c r="G258" s="9"/>
      <c r="H258" s="9"/>
      <c r="I258" s="9"/>
    </row>
    <row r="259" spans="2:9">
      <c r="B259" s="8"/>
      <c r="C259" s="9"/>
      <c r="D259" s="8"/>
      <c r="E259" s="9"/>
      <c r="F259" s="9"/>
      <c r="G259" s="9"/>
      <c r="H259" s="9"/>
      <c r="I259" s="9"/>
    </row>
    <row r="260" spans="2:9">
      <c r="B260" s="8"/>
      <c r="C260" s="9"/>
      <c r="D260" s="8"/>
      <c r="E260" s="9"/>
      <c r="F260" s="9"/>
      <c r="G260" s="9"/>
      <c r="H260" s="9"/>
      <c r="I260" s="9"/>
    </row>
    <row r="261" spans="2:9">
      <c r="B261" s="8"/>
      <c r="C261" s="9"/>
      <c r="D261" s="8"/>
      <c r="E261" s="9"/>
      <c r="F261" s="9"/>
      <c r="G261" s="9"/>
      <c r="H261" s="9"/>
      <c r="I261" s="9"/>
    </row>
    <row r="262" spans="2:9">
      <c r="B262" s="8"/>
      <c r="C262" s="9"/>
      <c r="D262" s="8"/>
      <c r="E262" s="9"/>
      <c r="F262" s="9"/>
      <c r="G262" s="9"/>
      <c r="H262" s="9"/>
      <c r="I262" s="9"/>
    </row>
    <row r="263" spans="2:9">
      <c r="B263" s="8"/>
      <c r="C263" s="9"/>
      <c r="D263" s="8"/>
      <c r="E263" s="9"/>
      <c r="F263" s="9"/>
      <c r="G263" s="9"/>
      <c r="H263" s="9"/>
      <c r="I263" s="9"/>
    </row>
    <row r="264" spans="2:9">
      <c r="B264" s="8"/>
      <c r="C264" s="9"/>
      <c r="D264" s="8"/>
      <c r="E264" s="9"/>
      <c r="F264" s="9"/>
      <c r="G264" s="9"/>
      <c r="H264" s="9"/>
      <c r="I264" s="9"/>
    </row>
    <row r="265" spans="2:9">
      <c r="B265" s="8"/>
      <c r="C265" s="9"/>
      <c r="D265" s="8"/>
      <c r="E265" s="9"/>
      <c r="F265" s="9"/>
      <c r="G265" s="9"/>
      <c r="H265" s="9"/>
      <c r="I265" s="9"/>
    </row>
    <row r="266" spans="2:9">
      <c r="B266" s="8"/>
      <c r="C266" s="9"/>
      <c r="D266" s="8"/>
      <c r="E266" s="9"/>
      <c r="F266" s="9"/>
      <c r="G266" s="9"/>
      <c r="H266" s="9"/>
      <c r="I266" s="9"/>
    </row>
    <row r="267" spans="2:9">
      <c r="B267" s="8"/>
      <c r="C267" s="9"/>
      <c r="D267" s="8"/>
      <c r="E267" s="9"/>
      <c r="F267" s="9"/>
      <c r="G267" s="9"/>
      <c r="H267" s="9"/>
      <c r="I267" s="9"/>
    </row>
    <row r="268" spans="2:9">
      <c r="G268" s="9"/>
      <c r="H268" s="9"/>
      <c r="I268" s="9"/>
    </row>
    <row r="269" spans="2:9">
      <c r="G269" s="9"/>
      <c r="H269" s="9"/>
      <c r="I269" s="9"/>
    </row>
  </sheetData>
  <mergeCells count="48">
    <mergeCell ref="A98:I98"/>
    <mergeCell ref="A99:I99"/>
    <mergeCell ref="A100:I100"/>
    <mergeCell ref="A102:I102"/>
    <mergeCell ref="A123:B123"/>
    <mergeCell ref="F123:G123"/>
    <mergeCell ref="A116:I116"/>
    <mergeCell ref="G118:H118"/>
    <mergeCell ref="F119:I119"/>
    <mergeCell ref="A122:B122"/>
    <mergeCell ref="F122:G122"/>
    <mergeCell ref="A11:I11"/>
    <mergeCell ref="F5:I5"/>
    <mergeCell ref="A35:A36"/>
    <mergeCell ref="A45:A46"/>
    <mergeCell ref="A60:A61"/>
    <mergeCell ref="A12:I12"/>
    <mergeCell ref="E15:E18"/>
    <mergeCell ref="F15:F18"/>
    <mergeCell ref="G15:G18"/>
    <mergeCell ref="H15:H18"/>
    <mergeCell ref="I15:I18"/>
    <mergeCell ref="A22:I22"/>
    <mergeCell ref="A23:I23"/>
    <mergeCell ref="A28:A29"/>
    <mergeCell ref="A30:I30"/>
    <mergeCell ref="A37:A38"/>
    <mergeCell ref="A1:I1"/>
    <mergeCell ref="A2:I2"/>
    <mergeCell ref="F6:H6"/>
    <mergeCell ref="G9:H9"/>
    <mergeCell ref="G10:H10"/>
    <mergeCell ref="A103:I103"/>
    <mergeCell ref="A47:I47"/>
    <mergeCell ref="A62:I62"/>
    <mergeCell ref="A67:A68"/>
    <mergeCell ref="A69:A70"/>
    <mergeCell ref="A101:I101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I9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2019-02-08T07:07:48Z</dcterms:modified>
</cp:coreProperties>
</file>