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netcomm\"/>
    </mc:Choice>
  </mc:AlternateContent>
  <bookViews>
    <workbookView xWindow="0" yWindow="0" windowWidth="17400" windowHeight="12435" tabRatio="838"/>
  </bookViews>
  <sheets>
    <sheet name="26.07.2018 " sheetId="34" r:id="rId1"/>
  </sheets>
  <definedNames>
    <definedName name="_xlnm.Database" localSheetId="0">#REF!</definedName>
    <definedName name="_xlnm.Database">#REF!</definedName>
    <definedName name="_xlnm.Print_Titles" localSheetId="0">'26.07.2018 '!$18:$22</definedName>
  </definedNames>
  <calcPr calcId="162913"/>
</workbook>
</file>

<file path=xl/calcChain.xml><?xml version="1.0" encoding="utf-8"?>
<calcChain xmlns="http://schemas.openxmlformats.org/spreadsheetml/2006/main">
  <c r="E1164" i="34" l="1"/>
  <c r="C1164" i="34" s="1"/>
  <c r="E1163" i="34"/>
  <c r="C1163" i="34" s="1"/>
  <c r="C1166" i="34"/>
  <c r="C1165" i="34"/>
  <c r="E1074" i="34"/>
  <c r="C1074" i="34" s="1"/>
  <c r="E1073" i="34"/>
  <c r="C1073" i="34" s="1"/>
  <c r="C1132" i="34"/>
  <c r="C1131" i="34"/>
  <c r="C1130" i="34"/>
  <c r="C1129" i="34"/>
  <c r="C1128" i="34"/>
  <c r="C1127" i="34"/>
  <c r="C1126" i="34"/>
  <c r="C1125" i="34"/>
  <c r="C1124" i="34"/>
  <c r="C1123" i="34"/>
  <c r="C1122" i="34"/>
  <c r="C1121" i="34"/>
  <c r="C1120" i="34"/>
  <c r="C1119" i="34"/>
  <c r="C1118" i="34"/>
  <c r="C1117" i="34"/>
  <c r="C1116" i="34"/>
  <c r="C1115" i="34"/>
  <c r="C1114" i="34"/>
  <c r="C1113" i="34"/>
  <c r="C1112" i="34"/>
  <c r="C1111" i="34"/>
  <c r="C1110" i="34"/>
  <c r="C1109" i="34"/>
  <c r="C1108" i="34"/>
  <c r="C1107" i="34"/>
  <c r="C1106" i="34"/>
  <c r="C1105" i="34"/>
  <c r="C1104" i="34"/>
  <c r="C1103" i="34"/>
  <c r="C1102" i="34"/>
  <c r="C1101" i="34"/>
  <c r="C1100" i="34"/>
  <c r="C1099" i="34"/>
  <c r="C1098" i="34"/>
  <c r="C1097" i="34"/>
  <c r="C1096" i="34"/>
  <c r="C1095" i="34"/>
  <c r="C1094" i="34"/>
  <c r="C1093" i="34"/>
  <c r="C1092" i="34"/>
  <c r="C1091" i="34"/>
  <c r="C1090" i="34"/>
  <c r="C1089" i="34"/>
  <c r="C1088" i="34"/>
  <c r="C1087" i="34"/>
  <c r="C1086" i="34"/>
  <c r="C1085" i="34"/>
  <c r="C1084" i="34"/>
  <c r="C1083" i="34"/>
  <c r="C1082" i="34"/>
  <c r="C1081" i="34"/>
  <c r="C1080" i="34"/>
  <c r="C1079" i="34"/>
  <c r="C1078" i="34"/>
  <c r="C1077" i="34"/>
  <c r="C1076" i="34"/>
  <c r="C1075" i="34"/>
  <c r="E1068" i="34"/>
  <c r="C1068" i="34" s="1"/>
  <c r="E1067" i="34"/>
  <c r="C1067" i="34" s="1"/>
  <c r="C1072" i="34"/>
  <c r="C1071" i="34"/>
  <c r="C1070" i="34"/>
  <c r="C1069" i="34"/>
  <c r="E806" i="34"/>
  <c r="E805" i="34"/>
  <c r="E804" i="34"/>
  <c r="E803" i="34"/>
  <c r="E1569" i="34"/>
  <c r="C1601" i="34"/>
  <c r="C1600" i="34"/>
  <c r="E234" i="34"/>
  <c r="C244" i="34"/>
  <c r="C243" i="34"/>
  <c r="I2347" i="34"/>
  <c r="H2347" i="34"/>
  <c r="G2347" i="34"/>
  <c r="F2347" i="34"/>
  <c r="E2347" i="34"/>
  <c r="D2347" i="34"/>
  <c r="I2346" i="34"/>
  <c r="H2346" i="34"/>
  <c r="H2344" i="34" s="1"/>
  <c r="H2342" i="34" s="1"/>
  <c r="G2346" i="34"/>
  <c r="G2344" i="34" s="1"/>
  <c r="G2342" i="34" s="1"/>
  <c r="F2346" i="34"/>
  <c r="F2344" i="34" s="1"/>
  <c r="F2342" i="34" s="1"/>
  <c r="E2346" i="34"/>
  <c r="D2346" i="34"/>
  <c r="I2345" i="34"/>
  <c r="I2343" i="34" s="1"/>
  <c r="H2345" i="34"/>
  <c r="H2343" i="34" s="1"/>
  <c r="G2345" i="34"/>
  <c r="F2345" i="34"/>
  <c r="F2343" i="34" s="1"/>
  <c r="E2345" i="34"/>
  <c r="E2343" i="34" s="1"/>
  <c r="D2345" i="34"/>
  <c r="I2344" i="34"/>
  <c r="I2342" i="34" s="1"/>
  <c r="E2344" i="34"/>
  <c r="E2342" i="34" s="1"/>
  <c r="G2343" i="34"/>
  <c r="I2340" i="34"/>
  <c r="H2340" i="34"/>
  <c r="H2338" i="34" s="1"/>
  <c r="G2340" i="34"/>
  <c r="F2340" i="34"/>
  <c r="F2338" i="34" s="1"/>
  <c r="E2340" i="34"/>
  <c r="E2338" i="34" s="1"/>
  <c r="D2340" i="34"/>
  <c r="I2339" i="34"/>
  <c r="I2337" i="34" s="1"/>
  <c r="H2339" i="34"/>
  <c r="G2339" i="34"/>
  <c r="G2337" i="34" s="1"/>
  <c r="F2339" i="34"/>
  <c r="F2337" i="34" s="1"/>
  <c r="E2339" i="34"/>
  <c r="E2337" i="34" s="1"/>
  <c r="D2339" i="34"/>
  <c r="D2337" i="34" s="1"/>
  <c r="I2338" i="34"/>
  <c r="G2338" i="34"/>
  <c r="H2337" i="34"/>
  <c r="I2334" i="34"/>
  <c r="H2334" i="34"/>
  <c r="G2334" i="34"/>
  <c r="F2334" i="34"/>
  <c r="E2334" i="34"/>
  <c r="D2334" i="34"/>
  <c r="I2333" i="34"/>
  <c r="H2333" i="34"/>
  <c r="G2333" i="34"/>
  <c r="F2333" i="34"/>
  <c r="E2333" i="34"/>
  <c r="D2333" i="34"/>
  <c r="I2318" i="34"/>
  <c r="H2318" i="34"/>
  <c r="G2318" i="34"/>
  <c r="F2318" i="34"/>
  <c r="I2316" i="34"/>
  <c r="H2316" i="34"/>
  <c r="G2316" i="34"/>
  <c r="F2316" i="34"/>
  <c r="D2316" i="34"/>
  <c r="H2314" i="34"/>
  <c r="H2312" i="34" s="1"/>
  <c r="H2280" i="34"/>
  <c r="G2280" i="34"/>
  <c r="F2280" i="34"/>
  <c r="F2278" i="34" s="1"/>
  <c r="F2276" i="34" s="1"/>
  <c r="H2279" i="34"/>
  <c r="H2277" i="34" s="1"/>
  <c r="G2279" i="34"/>
  <c r="F2279" i="34"/>
  <c r="H2278" i="34"/>
  <c r="H2276" i="34" s="1"/>
  <c r="G2278" i="34"/>
  <c r="G2276" i="34" s="1"/>
  <c r="G2277" i="34"/>
  <c r="F2277" i="34"/>
  <c r="I2272" i="34"/>
  <c r="I2270" i="34" s="1"/>
  <c r="I2268" i="34" s="1"/>
  <c r="H2272" i="34"/>
  <c r="G2272" i="34"/>
  <c r="I2271" i="34"/>
  <c r="I2269" i="34" s="1"/>
  <c r="H2271" i="34"/>
  <c r="H2269" i="34" s="1"/>
  <c r="G2271" i="34"/>
  <c r="H2270" i="34"/>
  <c r="H2268" i="34" s="1"/>
  <c r="G2270" i="34"/>
  <c r="G2268" i="34" s="1"/>
  <c r="G2269" i="34"/>
  <c r="I2253" i="34"/>
  <c r="I2252" i="34"/>
  <c r="I2246" i="34"/>
  <c r="D2246" i="34"/>
  <c r="I2245" i="34"/>
  <c r="D2245" i="34"/>
  <c r="C2236" i="34"/>
  <c r="C2235" i="34"/>
  <c r="I2234" i="34"/>
  <c r="H2234" i="34"/>
  <c r="H2232" i="34" s="1"/>
  <c r="H2230" i="34" s="1"/>
  <c r="H2228" i="34" s="1"/>
  <c r="H2226" i="34" s="1"/>
  <c r="G2234" i="34"/>
  <c r="F2234" i="34"/>
  <c r="F2232" i="34" s="1"/>
  <c r="F2230" i="34" s="1"/>
  <c r="F2228" i="34" s="1"/>
  <c r="F2226" i="34" s="1"/>
  <c r="E2234" i="34"/>
  <c r="E2232" i="34" s="1"/>
  <c r="E2230" i="34" s="1"/>
  <c r="E2228" i="34" s="1"/>
  <c r="E2226" i="34" s="1"/>
  <c r="D2234" i="34"/>
  <c r="I2233" i="34"/>
  <c r="H2233" i="34"/>
  <c r="H2231" i="34" s="1"/>
  <c r="H2229" i="34" s="1"/>
  <c r="H2227" i="34" s="1"/>
  <c r="H2225" i="34" s="1"/>
  <c r="G2233" i="34"/>
  <c r="F2233" i="34"/>
  <c r="F2231" i="34" s="1"/>
  <c r="F2229" i="34" s="1"/>
  <c r="F2227" i="34" s="1"/>
  <c r="F2225" i="34" s="1"/>
  <c r="E2233" i="34"/>
  <c r="D2233" i="34"/>
  <c r="I2232" i="34"/>
  <c r="I2230" i="34" s="1"/>
  <c r="I2228" i="34" s="1"/>
  <c r="I2226" i="34" s="1"/>
  <c r="G2232" i="34"/>
  <c r="G2230" i="34" s="1"/>
  <c r="G2228" i="34" s="1"/>
  <c r="G2226" i="34" s="1"/>
  <c r="I2231" i="34"/>
  <c r="I2229" i="34" s="1"/>
  <c r="I2227" i="34" s="1"/>
  <c r="I2225" i="34" s="1"/>
  <c r="G2231" i="34"/>
  <c r="G2229" i="34" s="1"/>
  <c r="G2227" i="34" s="1"/>
  <c r="G2225" i="34" s="1"/>
  <c r="E2231" i="34"/>
  <c r="E2229" i="34" s="1"/>
  <c r="E2227" i="34" s="1"/>
  <c r="E2225" i="34" s="1"/>
  <c r="C2223" i="34"/>
  <c r="C2222" i="34"/>
  <c r="I2221" i="34"/>
  <c r="I2219" i="34" s="1"/>
  <c r="I2217" i="34" s="1"/>
  <c r="I2215" i="34" s="1"/>
  <c r="I2213" i="34" s="1"/>
  <c r="I2207" i="34" s="1"/>
  <c r="H2221" i="34"/>
  <c r="G2221" i="34"/>
  <c r="G2219" i="34" s="1"/>
  <c r="G2217" i="34" s="1"/>
  <c r="G2215" i="34" s="1"/>
  <c r="G2213" i="34" s="1"/>
  <c r="G2207" i="34" s="1"/>
  <c r="F2221" i="34"/>
  <c r="E2221" i="34"/>
  <c r="E2219" i="34" s="1"/>
  <c r="E2217" i="34" s="1"/>
  <c r="E2215" i="34" s="1"/>
  <c r="E2213" i="34" s="1"/>
  <c r="D2221" i="34"/>
  <c r="I2220" i="34"/>
  <c r="I2218" i="34" s="1"/>
  <c r="I2216" i="34" s="1"/>
  <c r="I2214" i="34" s="1"/>
  <c r="I2212" i="34" s="1"/>
  <c r="I2208" i="34" s="1"/>
  <c r="H2220" i="34"/>
  <c r="G2220" i="34"/>
  <c r="G2218" i="34" s="1"/>
  <c r="G2216" i="34" s="1"/>
  <c r="G2214" i="34" s="1"/>
  <c r="G2212" i="34" s="1"/>
  <c r="G2208" i="34" s="1"/>
  <c r="F2220" i="34"/>
  <c r="E2220" i="34"/>
  <c r="E2218" i="34" s="1"/>
  <c r="E2216" i="34" s="1"/>
  <c r="E2214" i="34" s="1"/>
  <c r="E2212" i="34" s="1"/>
  <c r="E2208" i="34" s="1"/>
  <c r="D2220" i="34"/>
  <c r="H2219" i="34"/>
  <c r="H2217" i="34" s="1"/>
  <c r="H2215" i="34" s="1"/>
  <c r="H2213" i="34" s="1"/>
  <c r="H2207" i="34" s="1"/>
  <c r="F2219" i="34"/>
  <c r="F2217" i="34" s="1"/>
  <c r="F2215" i="34" s="1"/>
  <c r="F2213" i="34" s="1"/>
  <c r="F2207" i="34" s="1"/>
  <c r="D2219" i="34"/>
  <c r="H2218" i="34"/>
  <c r="H2216" i="34" s="1"/>
  <c r="H2214" i="34" s="1"/>
  <c r="H2212" i="34" s="1"/>
  <c r="H2208" i="34" s="1"/>
  <c r="F2218" i="34"/>
  <c r="F2216" i="34" s="1"/>
  <c r="F2214" i="34" s="1"/>
  <c r="F2212" i="34" s="1"/>
  <c r="F2208" i="34" s="1"/>
  <c r="D2218" i="34"/>
  <c r="C2210" i="34"/>
  <c r="E2209" i="34"/>
  <c r="D2209" i="34"/>
  <c r="C2206" i="34"/>
  <c r="D2205" i="34"/>
  <c r="C2205" i="34" s="1"/>
  <c r="I2204" i="34"/>
  <c r="I2202" i="34" s="1"/>
  <c r="E2204" i="34"/>
  <c r="E2203" i="34" s="1"/>
  <c r="D2204" i="34"/>
  <c r="H2203" i="34"/>
  <c r="H2201" i="34" s="1"/>
  <c r="G2203" i="34"/>
  <c r="G2201" i="34" s="1"/>
  <c r="F2203" i="34"/>
  <c r="F2201" i="34" s="1"/>
  <c r="H2202" i="34"/>
  <c r="G2202" i="34"/>
  <c r="F2202" i="34"/>
  <c r="C2200" i="34"/>
  <c r="E2199" i="34"/>
  <c r="C2199" i="34" s="1"/>
  <c r="C2198" i="34"/>
  <c r="I2197" i="34"/>
  <c r="I2195" i="34" s="1"/>
  <c r="H2197" i="34"/>
  <c r="H2195" i="34" s="1"/>
  <c r="H2193" i="34" s="1"/>
  <c r="G2197" i="34"/>
  <c r="G2195" i="34" s="1"/>
  <c r="G2193" i="34" s="1"/>
  <c r="D2197" i="34"/>
  <c r="I2196" i="34"/>
  <c r="H2196" i="34"/>
  <c r="H2194" i="34" s="1"/>
  <c r="H2192" i="34" s="1"/>
  <c r="G2196" i="34"/>
  <c r="F2196" i="34"/>
  <c r="E2196" i="34"/>
  <c r="D2196" i="34"/>
  <c r="C2196" i="34" s="1"/>
  <c r="F2195" i="34"/>
  <c r="F2193" i="34" s="1"/>
  <c r="D2195" i="34"/>
  <c r="I2194" i="34"/>
  <c r="I2193" i="34" s="1"/>
  <c r="G2194" i="34"/>
  <c r="G2192" i="34" s="1"/>
  <c r="G2190" i="34" s="1"/>
  <c r="G2188" i="34" s="1"/>
  <c r="F2194" i="34"/>
  <c r="F2192" i="34" s="1"/>
  <c r="E2194" i="34"/>
  <c r="D2193" i="34"/>
  <c r="C2186" i="34"/>
  <c r="I2185" i="34"/>
  <c r="I2183" i="34" s="1"/>
  <c r="I2181" i="34" s="1"/>
  <c r="H2185" i="34"/>
  <c r="G2185" i="34"/>
  <c r="F2185" i="34"/>
  <c r="D2185" i="34"/>
  <c r="I2184" i="34"/>
  <c r="I2182" i="34" s="1"/>
  <c r="E2184" i="34"/>
  <c r="E2183" i="34" s="1"/>
  <c r="D2184" i="34"/>
  <c r="D2183" i="34" s="1"/>
  <c r="E2182" i="34"/>
  <c r="E2181" i="34" s="1"/>
  <c r="G2181" i="34"/>
  <c r="C2180" i="34"/>
  <c r="I2179" i="34"/>
  <c r="I2177" i="34" s="1"/>
  <c r="E2179" i="34"/>
  <c r="D2179" i="34"/>
  <c r="I2178" i="34"/>
  <c r="I2176" i="34" s="1"/>
  <c r="E2178" i="34"/>
  <c r="D2178" i="34"/>
  <c r="D2176" i="34" s="1"/>
  <c r="D1994" i="34" s="1"/>
  <c r="D1992" i="34" s="1"/>
  <c r="G2177" i="34"/>
  <c r="E2177" i="34"/>
  <c r="E2176" i="34"/>
  <c r="E2175" i="34" s="1"/>
  <c r="E2173" i="34" s="1"/>
  <c r="G2175" i="34"/>
  <c r="G2173" i="34" s="1"/>
  <c r="G2171" i="34" s="1"/>
  <c r="G2169" i="34" s="1"/>
  <c r="G2167" i="34" s="1"/>
  <c r="C2165" i="34"/>
  <c r="E2164" i="34"/>
  <c r="C2164" i="34"/>
  <c r="E2163" i="34"/>
  <c r="C2163" i="34" s="1"/>
  <c r="C2162" i="34" s="1"/>
  <c r="C2159" i="34"/>
  <c r="E2158" i="34"/>
  <c r="C2158" i="34"/>
  <c r="I2157" i="34"/>
  <c r="H2157" i="34"/>
  <c r="G2157" i="34"/>
  <c r="F2157" i="34"/>
  <c r="E2157" i="34"/>
  <c r="D2157" i="34"/>
  <c r="I2156" i="34"/>
  <c r="H2156" i="34"/>
  <c r="G2156" i="34"/>
  <c r="F2156" i="34"/>
  <c r="E2156" i="34"/>
  <c r="D2156" i="34"/>
  <c r="C2156" i="34" s="1"/>
  <c r="C2155" i="34"/>
  <c r="D2154" i="34"/>
  <c r="C2154" i="34" s="1"/>
  <c r="I2153" i="34"/>
  <c r="H2153" i="34"/>
  <c r="G2153" i="34"/>
  <c r="F2153" i="34"/>
  <c r="E2153" i="34"/>
  <c r="D2153" i="34"/>
  <c r="C2153" i="34" s="1"/>
  <c r="I2152" i="34"/>
  <c r="H2152" i="34"/>
  <c r="H2146" i="34" s="1"/>
  <c r="H2144" i="34" s="1"/>
  <c r="H2142" i="34" s="1"/>
  <c r="H2140" i="34" s="1"/>
  <c r="H2138" i="34" s="1"/>
  <c r="G2152" i="34"/>
  <c r="F2152" i="34"/>
  <c r="F2146" i="34" s="1"/>
  <c r="F2144" i="34" s="1"/>
  <c r="F2142" i="34" s="1"/>
  <c r="F2140" i="34" s="1"/>
  <c r="F2138" i="34" s="1"/>
  <c r="E2152" i="34"/>
  <c r="C2151" i="34"/>
  <c r="C2150" i="34"/>
  <c r="I2149" i="34"/>
  <c r="H2149" i="34"/>
  <c r="G2149" i="34"/>
  <c r="G2147" i="34" s="1"/>
  <c r="G2145" i="34" s="1"/>
  <c r="G2143" i="34" s="1"/>
  <c r="G2141" i="34" s="1"/>
  <c r="G2139" i="34" s="1"/>
  <c r="F2149" i="34"/>
  <c r="E2149" i="34"/>
  <c r="D2149" i="34"/>
  <c r="I2148" i="34"/>
  <c r="I2146" i="34" s="1"/>
  <c r="I2144" i="34" s="1"/>
  <c r="I2142" i="34" s="1"/>
  <c r="I2140" i="34" s="1"/>
  <c r="I2138" i="34" s="1"/>
  <c r="H2148" i="34"/>
  <c r="G2148" i="34"/>
  <c r="G2146" i="34" s="1"/>
  <c r="G2144" i="34" s="1"/>
  <c r="G2142" i="34" s="1"/>
  <c r="G2140" i="34" s="1"/>
  <c r="G2138" i="34" s="1"/>
  <c r="F2148" i="34"/>
  <c r="E2148" i="34"/>
  <c r="D2148" i="34"/>
  <c r="I2147" i="34"/>
  <c r="I2145" i="34" s="1"/>
  <c r="I2143" i="34" s="1"/>
  <c r="I2141" i="34" s="1"/>
  <c r="I2139" i="34" s="1"/>
  <c r="C2136" i="34"/>
  <c r="I2135" i="34"/>
  <c r="D2135" i="34"/>
  <c r="I2134" i="34"/>
  <c r="H2134" i="34"/>
  <c r="G2134" i="34"/>
  <c r="F2134" i="34"/>
  <c r="F2092" i="34" s="1"/>
  <c r="F2088" i="34" s="1"/>
  <c r="E2134" i="34"/>
  <c r="D2134" i="34"/>
  <c r="I2133" i="34"/>
  <c r="H2133" i="34"/>
  <c r="G2133" i="34"/>
  <c r="F2133" i="34"/>
  <c r="E2133" i="34"/>
  <c r="C2132" i="34"/>
  <c r="E2131" i="34"/>
  <c r="C2131" i="34" s="1"/>
  <c r="C2130" i="34"/>
  <c r="E2129" i="34"/>
  <c r="D2129" i="34"/>
  <c r="C2129" i="34" s="1"/>
  <c r="E2128" i="34"/>
  <c r="D2128" i="34"/>
  <c r="I2127" i="34"/>
  <c r="H2127" i="34"/>
  <c r="G2127" i="34"/>
  <c r="F2127" i="34"/>
  <c r="E2127" i="34"/>
  <c r="C2126" i="34"/>
  <c r="C2125" i="34"/>
  <c r="C2124" i="34"/>
  <c r="C2123" i="34"/>
  <c r="I2122" i="34"/>
  <c r="H2122" i="34"/>
  <c r="G2122" i="34"/>
  <c r="F2122" i="34"/>
  <c r="E2122" i="34"/>
  <c r="D2122" i="34"/>
  <c r="I2121" i="34"/>
  <c r="H2121" i="34"/>
  <c r="G2121" i="34"/>
  <c r="F2121" i="34"/>
  <c r="E2121" i="34"/>
  <c r="D2121" i="34"/>
  <c r="C2120" i="34"/>
  <c r="C2119" i="34"/>
  <c r="C2118" i="34"/>
  <c r="C2117" i="34"/>
  <c r="C2116" i="34"/>
  <c r="C2115" i="34"/>
  <c r="C2114" i="34"/>
  <c r="E2113" i="34"/>
  <c r="D2113" i="34"/>
  <c r="C2113" i="34" s="1"/>
  <c r="C2112" i="34"/>
  <c r="E2111" i="34"/>
  <c r="D2111" i="34"/>
  <c r="I2110" i="34"/>
  <c r="H2110" i="34"/>
  <c r="G2110" i="34"/>
  <c r="F2110" i="34"/>
  <c r="E2110" i="34"/>
  <c r="E2109" i="34" s="1"/>
  <c r="D2110" i="34"/>
  <c r="I2109" i="34"/>
  <c r="H2109" i="34"/>
  <c r="G2109" i="34"/>
  <c r="F2109" i="34"/>
  <c r="E2108" i="34"/>
  <c r="C2108" i="34" s="1"/>
  <c r="E2107" i="34"/>
  <c r="C2107" i="34" s="1"/>
  <c r="C2106" i="34"/>
  <c r="I2105" i="34"/>
  <c r="E2105" i="34"/>
  <c r="D2105" i="34"/>
  <c r="E2104" i="34"/>
  <c r="C2104" i="34" s="1"/>
  <c r="E2103" i="34"/>
  <c r="C2103" i="34" s="1"/>
  <c r="C2102" i="34"/>
  <c r="I2101" i="34"/>
  <c r="I2099" i="34" s="1"/>
  <c r="I2091" i="34" s="1"/>
  <c r="D2101" i="34"/>
  <c r="I2100" i="34"/>
  <c r="H2100" i="34"/>
  <c r="G2100" i="34"/>
  <c r="F2100" i="34"/>
  <c r="D2100" i="34"/>
  <c r="H2099" i="34"/>
  <c r="G2099" i="34"/>
  <c r="F2099" i="34"/>
  <c r="D2099" i="34"/>
  <c r="C2098" i="34"/>
  <c r="C2097" i="34"/>
  <c r="C2096" i="34"/>
  <c r="E2095" i="34"/>
  <c r="C2095" i="34" s="1"/>
  <c r="I2094" i="34"/>
  <c r="H2094" i="34"/>
  <c r="G2094" i="34"/>
  <c r="F2094" i="34"/>
  <c r="E2094" i="34"/>
  <c r="D2094" i="34"/>
  <c r="I2093" i="34"/>
  <c r="H2093" i="34"/>
  <c r="G2093" i="34"/>
  <c r="F2093" i="34"/>
  <c r="D2093" i="34"/>
  <c r="C2090" i="34"/>
  <c r="D2089" i="34"/>
  <c r="C2089" i="34" s="1"/>
  <c r="E2088" i="34"/>
  <c r="E2087" i="34" s="1"/>
  <c r="D2087" i="34"/>
  <c r="C2086" i="34"/>
  <c r="C2085" i="34"/>
  <c r="C2084" i="34"/>
  <c r="C2083" i="34"/>
  <c r="C2082" i="34"/>
  <c r="C2081" i="34"/>
  <c r="I2080" i="34"/>
  <c r="H2080" i="34"/>
  <c r="G2080" i="34"/>
  <c r="F2080" i="34"/>
  <c r="E2080" i="34"/>
  <c r="D2080" i="34"/>
  <c r="I2079" i="34"/>
  <c r="H2079" i="34"/>
  <c r="G2079" i="34"/>
  <c r="F2079" i="34"/>
  <c r="E2079" i="34"/>
  <c r="D2079" i="34"/>
  <c r="C2078" i="34"/>
  <c r="I2077" i="34"/>
  <c r="D2077" i="34"/>
  <c r="C2076" i="34"/>
  <c r="I2075" i="34"/>
  <c r="E2075" i="34"/>
  <c r="C2074" i="34"/>
  <c r="E2073" i="34"/>
  <c r="D2073" i="34"/>
  <c r="I2072" i="34"/>
  <c r="I2070" i="34" s="1"/>
  <c r="H2072" i="34"/>
  <c r="G2072" i="34"/>
  <c r="G2070" i="34" s="1"/>
  <c r="F2072" i="34"/>
  <c r="E2072" i="34"/>
  <c r="D2072" i="34"/>
  <c r="I2071" i="34"/>
  <c r="I2069" i="34" s="1"/>
  <c r="I2067" i="34" s="1"/>
  <c r="H2071" i="34"/>
  <c r="G2071" i="34"/>
  <c r="G2069" i="34" s="1"/>
  <c r="G2067" i="34" s="1"/>
  <c r="F2071" i="34"/>
  <c r="E2071" i="34"/>
  <c r="C2059" i="34"/>
  <c r="H2058" i="34"/>
  <c r="H2056" i="34" s="1"/>
  <c r="G2058" i="34"/>
  <c r="I2057" i="34"/>
  <c r="H2057" i="34"/>
  <c r="G2057" i="34"/>
  <c r="F2057" i="34"/>
  <c r="E2057" i="34"/>
  <c r="D2057" i="34"/>
  <c r="I2056" i="34"/>
  <c r="F2056" i="34"/>
  <c r="E2056" i="34"/>
  <c r="D2056" i="34"/>
  <c r="H2055" i="34"/>
  <c r="C2055" i="34" s="1"/>
  <c r="C2054" i="34"/>
  <c r="I2053" i="34"/>
  <c r="G2053" i="34"/>
  <c r="F2053" i="34"/>
  <c r="E2053" i="34"/>
  <c r="D2053" i="34"/>
  <c r="I2052" i="34"/>
  <c r="H2052" i="34"/>
  <c r="G2052" i="34"/>
  <c r="F2052" i="34"/>
  <c r="E2052" i="34"/>
  <c r="D2052" i="34"/>
  <c r="C2042" i="34"/>
  <c r="E2041" i="34"/>
  <c r="C2041" i="34" s="1"/>
  <c r="C2040" i="34"/>
  <c r="I2038" i="34"/>
  <c r="I2036" i="34" s="1"/>
  <c r="I2034" i="34" s="1"/>
  <c r="I2032" i="34" s="1"/>
  <c r="I2030" i="34" s="1"/>
  <c r="H2038" i="34"/>
  <c r="H2036" i="34" s="1"/>
  <c r="H2034" i="34" s="1"/>
  <c r="H2032" i="34" s="1"/>
  <c r="H2030" i="34" s="1"/>
  <c r="G2038" i="34"/>
  <c r="F2038" i="34"/>
  <c r="F2036" i="34" s="1"/>
  <c r="F2034" i="34" s="1"/>
  <c r="F2032" i="34" s="1"/>
  <c r="F2030" i="34" s="1"/>
  <c r="E2038" i="34"/>
  <c r="E2036" i="34" s="1"/>
  <c r="E2034" i="34" s="1"/>
  <c r="E2032" i="34" s="1"/>
  <c r="E2030" i="34" s="1"/>
  <c r="D2038" i="34"/>
  <c r="H2037" i="34"/>
  <c r="G2037" i="34"/>
  <c r="G2035" i="34" s="1"/>
  <c r="G2033" i="34" s="1"/>
  <c r="G2031" i="34" s="1"/>
  <c r="G2029" i="34" s="1"/>
  <c r="F2037" i="34"/>
  <c r="F2035" i="34" s="1"/>
  <c r="F2033" i="34" s="1"/>
  <c r="F2031" i="34" s="1"/>
  <c r="F2029" i="34" s="1"/>
  <c r="E2037" i="34"/>
  <c r="E2035" i="34" s="1"/>
  <c r="E2033" i="34" s="1"/>
  <c r="E2031" i="34" s="1"/>
  <c r="E2029" i="34" s="1"/>
  <c r="D2037" i="34"/>
  <c r="G2036" i="34"/>
  <c r="G2034" i="34" s="1"/>
  <c r="G2032" i="34" s="1"/>
  <c r="G2030" i="34" s="1"/>
  <c r="H2035" i="34"/>
  <c r="H2033" i="34" s="1"/>
  <c r="H2031" i="34" s="1"/>
  <c r="H2029" i="34" s="1"/>
  <c r="D2035" i="34"/>
  <c r="D2033" i="34" s="1"/>
  <c r="D2031" i="34" s="1"/>
  <c r="D2029" i="34" s="1"/>
  <c r="C2027" i="34"/>
  <c r="E2026" i="34"/>
  <c r="C2026" i="34" s="1"/>
  <c r="C2025" i="34"/>
  <c r="C2024" i="34"/>
  <c r="E2023" i="34"/>
  <c r="C2023" i="34" s="1"/>
  <c r="C2021" i="34"/>
  <c r="D2020" i="34"/>
  <c r="C2020" i="34" s="1"/>
  <c r="C2019" i="34"/>
  <c r="C2018" i="34"/>
  <c r="C2017" i="34"/>
  <c r="I2016" i="34"/>
  <c r="I2014" i="34" s="1"/>
  <c r="I2012" i="34" s="1"/>
  <c r="I2010" i="34" s="1"/>
  <c r="I2008" i="34" s="1"/>
  <c r="E2016" i="34"/>
  <c r="D2016" i="34"/>
  <c r="I2015" i="34"/>
  <c r="I2013" i="34" s="1"/>
  <c r="I2011" i="34" s="1"/>
  <c r="I2009" i="34" s="1"/>
  <c r="H2015" i="34"/>
  <c r="H2013" i="34" s="1"/>
  <c r="H2011" i="34" s="1"/>
  <c r="H2009" i="34" s="1"/>
  <c r="G2015" i="34"/>
  <c r="G2013" i="34" s="1"/>
  <c r="G2011" i="34" s="1"/>
  <c r="G2009" i="34" s="1"/>
  <c r="F2015" i="34"/>
  <c r="D2015" i="34"/>
  <c r="D2013" i="34" s="1"/>
  <c r="H2014" i="34"/>
  <c r="G2014" i="34"/>
  <c r="G2012" i="34" s="1"/>
  <c r="G2010" i="34" s="1"/>
  <c r="G2008" i="34" s="1"/>
  <c r="F2014" i="34"/>
  <c r="F2012" i="34" s="1"/>
  <c r="F2010" i="34" s="1"/>
  <c r="F2008" i="34" s="1"/>
  <c r="F2013" i="34"/>
  <c r="F2011" i="34" s="1"/>
  <c r="F2009" i="34" s="1"/>
  <c r="H2012" i="34"/>
  <c r="H2010" i="34" s="1"/>
  <c r="H2008" i="34" s="1"/>
  <c r="E1994" i="34"/>
  <c r="E1992" i="34" s="1"/>
  <c r="E1993" i="34"/>
  <c r="E1991" i="34"/>
  <c r="C1982" i="34"/>
  <c r="D1981" i="34"/>
  <c r="C1981" i="34" s="1"/>
  <c r="I1980" i="34"/>
  <c r="I1952" i="34" s="1"/>
  <c r="I1950" i="34" s="1"/>
  <c r="I1948" i="34" s="1"/>
  <c r="H1980" i="34"/>
  <c r="H1978" i="34" s="1"/>
  <c r="H1976" i="34" s="1"/>
  <c r="H1974" i="34" s="1"/>
  <c r="G1980" i="34"/>
  <c r="G1952" i="34" s="1"/>
  <c r="G1950" i="34" s="1"/>
  <c r="G1948" i="34" s="1"/>
  <c r="F1980" i="34"/>
  <c r="F1978" i="34" s="1"/>
  <c r="F1976" i="34" s="1"/>
  <c r="F1974" i="34" s="1"/>
  <c r="E1980" i="34"/>
  <c r="E1952" i="34" s="1"/>
  <c r="E1950" i="34" s="1"/>
  <c r="E1948" i="34" s="1"/>
  <c r="D1980" i="34"/>
  <c r="D1952" i="34" s="1"/>
  <c r="D1950" i="34" s="1"/>
  <c r="I1979" i="34"/>
  <c r="I1977" i="34" s="1"/>
  <c r="I1975" i="34" s="1"/>
  <c r="I1973" i="34" s="1"/>
  <c r="H1979" i="34"/>
  <c r="H1951" i="34" s="1"/>
  <c r="H1949" i="34" s="1"/>
  <c r="H1947" i="34" s="1"/>
  <c r="G1979" i="34"/>
  <c r="G1977" i="34" s="1"/>
  <c r="G1975" i="34" s="1"/>
  <c r="G1973" i="34" s="1"/>
  <c r="F1979" i="34"/>
  <c r="F1951" i="34" s="1"/>
  <c r="F1949" i="34" s="1"/>
  <c r="F1947" i="34" s="1"/>
  <c r="E1979" i="34"/>
  <c r="E1977" i="34" s="1"/>
  <c r="E1975" i="34" s="1"/>
  <c r="E1973" i="34" s="1"/>
  <c r="C1971" i="34"/>
  <c r="I1970" i="34"/>
  <c r="I1968" i="34" s="1"/>
  <c r="I1966" i="34" s="1"/>
  <c r="E1970" i="34"/>
  <c r="E1968" i="34" s="1"/>
  <c r="D1970" i="34"/>
  <c r="I1969" i="34"/>
  <c r="I1967" i="34" s="1"/>
  <c r="H1969" i="34"/>
  <c r="H1967" i="34" s="1"/>
  <c r="G1969" i="34"/>
  <c r="G1967" i="34" s="1"/>
  <c r="F1969" i="34"/>
  <c r="F1967" i="34" s="1"/>
  <c r="E1969" i="34"/>
  <c r="E1967" i="34" s="1"/>
  <c r="D1969" i="34"/>
  <c r="H1968" i="34"/>
  <c r="H1966" i="34" s="1"/>
  <c r="G1968" i="34"/>
  <c r="G1966" i="34" s="1"/>
  <c r="F1968" i="34"/>
  <c r="F1966" i="34" s="1"/>
  <c r="H1952" i="34"/>
  <c r="F1952" i="34"/>
  <c r="F1950" i="34" s="1"/>
  <c r="F1948" i="34" s="1"/>
  <c r="G1951" i="34"/>
  <c r="G1949" i="34" s="1"/>
  <c r="G1947" i="34" s="1"/>
  <c r="H1950" i="34"/>
  <c r="H1948" i="34" s="1"/>
  <c r="C1942" i="34"/>
  <c r="I1941" i="34"/>
  <c r="H1941" i="34"/>
  <c r="G1941" i="34"/>
  <c r="F1941" i="34"/>
  <c r="E1941" i="34"/>
  <c r="D1941" i="34"/>
  <c r="C1940" i="34"/>
  <c r="I1939" i="34"/>
  <c r="D1939" i="34"/>
  <c r="C1939" i="34" s="1"/>
  <c r="C1938" i="34"/>
  <c r="I1937" i="34"/>
  <c r="D1937" i="34"/>
  <c r="C1936" i="34"/>
  <c r="E1935" i="34"/>
  <c r="D1935" i="34"/>
  <c r="C1935" i="34" s="1"/>
  <c r="C1934" i="34"/>
  <c r="C1933" i="34"/>
  <c r="C1932" i="34"/>
  <c r="I1931" i="34"/>
  <c r="E1931" i="34"/>
  <c r="D1931" i="34"/>
  <c r="C1930" i="34"/>
  <c r="I1929" i="34"/>
  <c r="D1929" i="34"/>
  <c r="C1928" i="34"/>
  <c r="I1927" i="34"/>
  <c r="D1927" i="34"/>
  <c r="C1926" i="34"/>
  <c r="I1925" i="34"/>
  <c r="E1925" i="34"/>
  <c r="D1925" i="34"/>
  <c r="C1924" i="34"/>
  <c r="C1923" i="34"/>
  <c r="C1922" i="34"/>
  <c r="F1921" i="34"/>
  <c r="D1921" i="34"/>
  <c r="C1920" i="34"/>
  <c r="C1919" i="34"/>
  <c r="C1918" i="34"/>
  <c r="I1917" i="34"/>
  <c r="D1917" i="34"/>
  <c r="C1916" i="34"/>
  <c r="C1915" i="34"/>
  <c r="C1914" i="34"/>
  <c r="I1913" i="34"/>
  <c r="D1913" i="34"/>
  <c r="C1912" i="34"/>
  <c r="D1911" i="34"/>
  <c r="C1911" i="34" s="1"/>
  <c r="C1910" i="34"/>
  <c r="C1909" i="34"/>
  <c r="C1908" i="34"/>
  <c r="D1907" i="34"/>
  <c r="C1907" i="34" s="1"/>
  <c r="C1906" i="34"/>
  <c r="D1905" i="34"/>
  <c r="I1904" i="34"/>
  <c r="I1902" i="34" s="1"/>
  <c r="I1900" i="34" s="1"/>
  <c r="I1898" i="34" s="1"/>
  <c r="I1896" i="34" s="1"/>
  <c r="I1894" i="34" s="1"/>
  <c r="F1904" i="34"/>
  <c r="F1902" i="34" s="1"/>
  <c r="F1900" i="34" s="1"/>
  <c r="F1898" i="34" s="1"/>
  <c r="F1896" i="34" s="1"/>
  <c r="F1894" i="34" s="1"/>
  <c r="E1904" i="34"/>
  <c r="E1902" i="34" s="1"/>
  <c r="E1900" i="34" s="1"/>
  <c r="E1898" i="34" s="1"/>
  <c r="E1896" i="34" s="1"/>
  <c r="E1894" i="34" s="1"/>
  <c r="D1904" i="34"/>
  <c r="H1903" i="34"/>
  <c r="H1901" i="34" s="1"/>
  <c r="H1899" i="34" s="1"/>
  <c r="G1903" i="34"/>
  <c r="G1901" i="34" s="1"/>
  <c r="G1899" i="34" s="1"/>
  <c r="G1897" i="34" s="1"/>
  <c r="G1895" i="34" s="1"/>
  <c r="G1893" i="34" s="1"/>
  <c r="H1902" i="34"/>
  <c r="G1902" i="34"/>
  <c r="G1900" i="34" s="1"/>
  <c r="G1898" i="34" s="1"/>
  <c r="G1896" i="34" s="1"/>
  <c r="G1894" i="34" s="1"/>
  <c r="H1900" i="34"/>
  <c r="H1898" i="34" s="1"/>
  <c r="H1896" i="34" s="1"/>
  <c r="H1894" i="34" s="1"/>
  <c r="C1891" i="34"/>
  <c r="E1890" i="34"/>
  <c r="C1890" i="34"/>
  <c r="E1889" i="34"/>
  <c r="C1889" i="34" s="1"/>
  <c r="C1888" i="34" s="1"/>
  <c r="C1876" i="34"/>
  <c r="E1875" i="34"/>
  <c r="C1875" i="34" s="1"/>
  <c r="C1874" i="34"/>
  <c r="I1873" i="34"/>
  <c r="I1871" i="34" s="1"/>
  <c r="I1869" i="34" s="1"/>
  <c r="I1867" i="34" s="1"/>
  <c r="I1865" i="34" s="1"/>
  <c r="I1863" i="34" s="1"/>
  <c r="E1873" i="34"/>
  <c r="D1873" i="34"/>
  <c r="I1872" i="34"/>
  <c r="I1870" i="34" s="1"/>
  <c r="I1868" i="34" s="1"/>
  <c r="I1866" i="34" s="1"/>
  <c r="I1864" i="34" s="1"/>
  <c r="H1872" i="34"/>
  <c r="H1870" i="34" s="1"/>
  <c r="H1868" i="34" s="1"/>
  <c r="H1866" i="34" s="1"/>
  <c r="H1864" i="34" s="1"/>
  <c r="G1872" i="34"/>
  <c r="F1872" i="34"/>
  <c r="F1870" i="34" s="1"/>
  <c r="F1868" i="34" s="1"/>
  <c r="F1866" i="34" s="1"/>
  <c r="F1864" i="34" s="1"/>
  <c r="E1872" i="34"/>
  <c r="E1870" i="34" s="1"/>
  <c r="E1868" i="34" s="1"/>
  <c r="E1866" i="34" s="1"/>
  <c r="E1864" i="34" s="1"/>
  <c r="D1872" i="34"/>
  <c r="H1871" i="34"/>
  <c r="H1869" i="34" s="1"/>
  <c r="G1871" i="34"/>
  <c r="G1869" i="34" s="1"/>
  <c r="G1867" i="34" s="1"/>
  <c r="G1865" i="34" s="1"/>
  <c r="G1863" i="34" s="1"/>
  <c r="F1871" i="34"/>
  <c r="F1869" i="34" s="1"/>
  <c r="F1867" i="34" s="1"/>
  <c r="F1865" i="34" s="1"/>
  <c r="F1863" i="34" s="1"/>
  <c r="G1870" i="34"/>
  <c r="G1868" i="34" s="1"/>
  <c r="G1866" i="34" s="1"/>
  <c r="G1864" i="34" s="1"/>
  <c r="H1867" i="34"/>
  <c r="H1865" i="34" s="1"/>
  <c r="H1863" i="34" s="1"/>
  <c r="C1862" i="34"/>
  <c r="C1861" i="34"/>
  <c r="C1860" i="34"/>
  <c r="C1859" i="34"/>
  <c r="C1858" i="34"/>
  <c r="C1857" i="34"/>
  <c r="I1856" i="34"/>
  <c r="H1856" i="34"/>
  <c r="G1856" i="34"/>
  <c r="F1856" i="34"/>
  <c r="E1856" i="34"/>
  <c r="D1856" i="34"/>
  <c r="I1855" i="34"/>
  <c r="H1855" i="34"/>
  <c r="G1855" i="34"/>
  <c r="F1855" i="34"/>
  <c r="E1855" i="34"/>
  <c r="D1855" i="34"/>
  <c r="C1854" i="34"/>
  <c r="I1853" i="34"/>
  <c r="H1853" i="34"/>
  <c r="E1853" i="34"/>
  <c r="E1851" i="34" s="1"/>
  <c r="E1852" i="34"/>
  <c r="C1852" i="34" s="1"/>
  <c r="I1851" i="34"/>
  <c r="H1851" i="34"/>
  <c r="G1851" i="34"/>
  <c r="F1851" i="34"/>
  <c r="D1851" i="34"/>
  <c r="C1850" i="34"/>
  <c r="E1849" i="34"/>
  <c r="C1849" i="34" s="1"/>
  <c r="C1848" i="34"/>
  <c r="E1847" i="34"/>
  <c r="C1847" i="34" s="1"/>
  <c r="C1846" i="34"/>
  <c r="E1845" i="34"/>
  <c r="C1845" i="34" s="1"/>
  <c r="C1844" i="34"/>
  <c r="E1843" i="34"/>
  <c r="C1843" i="34" s="1"/>
  <c r="C1842" i="34"/>
  <c r="C1841" i="34"/>
  <c r="C1840" i="34"/>
  <c r="C1839" i="34"/>
  <c r="C1838" i="34"/>
  <c r="D1837" i="34"/>
  <c r="C1837" i="34" s="1"/>
  <c r="C1836" i="34"/>
  <c r="D1835" i="34"/>
  <c r="C1835" i="34" s="1"/>
  <c r="C1834" i="34"/>
  <c r="D1833" i="34"/>
  <c r="C1833" i="34" s="1"/>
  <c r="C1832" i="34"/>
  <c r="D1831" i="34"/>
  <c r="C1831" i="34" s="1"/>
  <c r="C1830" i="34"/>
  <c r="D1829" i="34"/>
  <c r="C1829" i="34" s="1"/>
  <c r="C1828" i="34"/>
  <c r="D1827" i="34"/>
  <c r="C1827" i="34" s="1"/>
  <c r="C1826" i="34"/>
  <c r="C1825" i="34"/>
  <c r="E1824" i="34"/>
  <c r="D1824" i="34"/>
  <c r="I1823" i="34"/>
  <c r="I1821" i="34" s="1"/>
  <c r="I1819" i="34" s="1"/>
  <c r="I1817" i="34" s="1"/>
  <c r="I1815" i="34" s="1"/>
  <c r="H1823" i="34"/>
  <c r="G1823" i="34"/>
  <c r="F1823" i="34"/>
  <c r="I1822" i="34"/>
  <c r="I1820" i="34" s="1"/>
  <c r="I1818" i="34" s="1"/>
  <c r="I1816" i="34" s="1"/>
  <c r="I1814" i="34" s="1"/>
  <c r="H1821" i="34"/>
  <c r="G1821" i="34"/>
  <c r="G1819" i="34" s="1"/>
  <c r="G1817" i="34" s="1"/>
  <c r="G1815" i="34" s="1"/>
  <c r="F1821" i="34"/>
  <c r="F1819" i="34" s="1"/>
  <c r="F1817" i="34" s="1"/>
  <c r="F1815" i="34" s="1"/>
  <c r="H1820" i="34"/>
  <c r="H1818" i="34" s="1"/>
  <c r="H1816" i="34" s="1"/>
  <c r="G1820" i="34"/>
  <c r="F1820" i="34"/>
  <c r="F1818" i="34" s="1"/>
  <c r="F1816" i="34" s="1"/>
  <c r="H1819" i="34"/>
  <c r="H1817" i="34" s="1"/>
  <c r="H1815" i="34" s="1"/>
  <c r="G1818" i="34"/>
  <c r="G1816" i="34" s="1"/>
  <c r="C1811" i="34"/>
  <c r="D1810" i="34"/>
  <c r="C1810" i="34" s="1"/>
  <c r="C1809" i="34"/>
  <c r="D1808" i="34"/>
  <c r="C1808" i="34" s="1"/>
  <c r="I1807" i="34"/>
  <c r="H1807" i="34"/>
  <c r="G1807" i="34"/>
  <c r="F1807" i="34"/>
  <c r="E1807" i="34"/>
  <c r="D1807" i="34"/>
  <c r="I1806" i="34"/>
  <c r="H1806" i="34"/>
  <c r="G1806" i="34"/>
  <c r="F1806" i="34"/>
  <c r="E1806" i="34"/>
  <c r="D1805" i="34"/>
  <c r="C1805" i="34" s="1"/>
  <c r="D1804" i="34"/>
  <c r="I1803" i="34"/>
  <c r="H1803" i="34"/>
  <c r="G1803" i="34"/>
  <c r="F1803" i="34"/>
  <c r="E1803" i="34"/>
  <c r="I1802" i="34"/>
  <c r="H1802" i="34"/>
  <c r="G1802" i="34"/>
  <c r="F1802" i="34"/>
  <c r="E1802" i="34"/>
  <c r="C1801" i="34"/>
  <c r="D1800" i="34"/>
  <c r="C1800" i="34" s="1"/>
  <c r="D1798" i="34"/>
  <c r="I1797" i="34"/>
  <c r="H1797" i="34"/>
  <c r="G1797" i="34"/>
  <c r="F1797" i="34"/>
  <c r="E1797" i="34"/>
  <c r="D1797" i="34"/>
  <c r="I1796" i="34"/>
  <c r="H1796" i="34"/>
  <c r="G1796" i="34"/>
  <c r="F1796" i="34"/>
  <c r="E1796" i="34"/>
  <c r="C1795" i="34"/>
  <c r="C1794" i="34"/>
  <c r="C1793" i="34"/>
  <c r="C1792" i="34"/>
  <c r="C1791" i="34"/>
  <c r="C1790" i="34"/>
  <c r="C1789" i="34"/>
  <c r="C1788" i="34"/>
  <c r="C1787" i="34"/>
  <c r="C1786" i="34"/>
  <c r="C1785" i="34"/>
  <c r="C1784" i="34"/>
  <c r="C1783" i="34"/>
  <c r="C1782" i="34"/>
  <c r="C1781" i="34"/>
  <c r="C1780" i="34"/>
  <c r="I1779" i="34"/>
  <c r="H1779" i="34"/>
  <c r="G1779" i="34"/>
  <c r="F1779" i="34"/>
  <c r="E1779" i="34"/>
  <c r="D1779" i="34"/>
  <c r="I1778" i="34"/>
  <c r="H1778" i="34"/>
  <c r="G1778" i="34"/>
  <c r="F1778" i="34"/>
  <c r="E1778" i="34"/>
  <c r="E1776" i="34" s="1"/>
  <c r="E1774" i="34" s="1"/>
  <c r="E1772" i="34" s="1"/>
  <c r="E1770" i="34" s="1"/>
  <c r="E1768" i="34" s="1"/>
  <c r="D1778" i="34"/>
  <c r="C1766" i="34"/>
  <c r="I1765" i="34"/>
  <c r="H1765" i="34"/>
  <c r="G1765" i="34"/>
  <c r="F1765" i="34"/>
  <c r="E1765" i="34"/>
  <c r="D1765" i="34"/>
  <c r="C1764" i="34"/>
  <c r="C1763" i="34"/>
  <c r="C1762" i="34"/>
  <c r="C1761" i="34"/>
  <c r="I1760" i="34"/>
  <c r="H1760" i="34"/>
  <c r="G1760" i="34"/>
  <c r="F1760" i="34"/>
  <c r="E1760" i="34"/>
  <c r="D1760" i="34"/>
  <c r="I1759" i="34"/>
  <c r="H1759" i="34"/>
  <c r="G1759" i="34"/>
  <c r="F1759" i="34"/>
  <c r="E1759" i="34"/>
  <c r="D1759" i="34"/>
  <c r="C1758" i="34"/>
  <c r="C1757" i="34"/>
  <c r="C1756" i="34"/>
  <c r="E1755" i="34"/>
  <c r="D1755" i="34"/>
  <c r="I1754" i="34"/>
  <c r="H1754" i="34"/>
  <c r="G1754" i="34"/>
  <c r="F1754" i="34"/>
  <c r="E1754" i="34"/>
  <c r="D1754" i="34"/>
  <c r="I1753" i="34"/>
  <c r="H1753" i="34"/>
  <c r="G1753" i="34"/>
  <c r="F1753" i="34"/>
  <c r="E1753" i="34"/>
  <c r="C1752" i="34"/>
  <c r="C1751" i="34" s="1"/>
  <c r="I1750" i="34"/>
  <c r="I1644" i="34" s="1"/>
  <c r="I1642" i="34" s="1"/>
  <c r="I1640" i="34" s="1"/>
  <c r="I1638" i="34" s="1"/>
  <c r="I1636" i="34" s="1"/>
  <c r="H1750" i="34"/>
  <c r="G1750" i="34"/>
  <c r="F1750" i="34"/>
  <c r="E1750" i="34"/>
  <c r="D1750" i="34"/>
  <c r="I1749" i="34"/>
  <c r="H1749" i="34"/>
  <c r="G1749" i="34"/>
  <c r="F1749" i="34"/>
  <c r="E1749" i="34"/>
  <c r="D1749" i="34"/>
  <c r="E1748" i="34"/>
  <c r="C1748" i="34" s="1"/>
  <c r="E1747" i="34"/>
  <c r="C1747" i="34" s="1"/>
  <c r="C1746" i="34"/>
  <c r="C1745" i="34"/>
  <c r="C1744" i="34"/>
  <c r="C1743" i="34"/>
  <c r="C1742" i="34"/>
  <c r="C1741" i="34"/>
  <c r="E1740" i="34"/>
  <c r="C1740" i="34" s="1"/>
  <c r="E1739" i="34"/>
  <c r="C1739" i="34" s="1"/>
  <c r="C1738" i="34"/>
  <c r="C1737" i="34"/>
  <c r="C1736" i="34"/>
  <c r="C1735" i="34"/>
  <c r="C1734" i="34"/>
  <c r="C1733" i="34"/>
  <c r="C1732" i="34"/>
  <c r="E1731" i="34"/>
  <c r="D1731" i="34"/>
  <c r="C1730" i="34"/>
  <c r="E1729" i="34"/>
  <c r="D1729" i="34"/>
  <c r="C1728" i="34"/>
  <c r="E1727" i="34"/>
  <c r="D1727" i="34"/>
  <c r="C1726" i="34"/>
  <c r="E1725" i="34"/>
  <c r="D1725" i="34"/>
  <c r="C1724" i="34"/>
  <c r="E1723" i="34"/>
  <c r="D1723" i="34"/>
  <c r="C1722" i="34"/>
  <c r="C1721" i="34"/>
  <c r="I1720" i="34"/>
  <c r="H1720" i="34"/>
  <c r="G1720" i="34"/>
  <c r="F1720" i="34"/>
  <c r="D1720" i="34"/>
  <c r="I1719" i="34"/>
  <c r="H1719" i="34"/>
  <c r="G1719" i="34"/>
  <c r="F1719" i="34"/>
  <c r="C1718" i="34"/>
  <c r="C1717" i="34" s="1"/>
  <c r="I1717" i="34"/>
  <c r="H1717" i="34"/>
  <c r="G1717" i="34"/>
  <c r="F1717" i="34"/>
  <c r="D1717" i="34"/>
  <c r="C1716" i="34"/>
  <c r="C1715" i="34" s="1"/>
  <c r="I1715" i="34"/>
  <c r="H1715" i="34"/>
  <c r="G1715" i="34"/>
  <c r="F1715" i="34"/>
  <c r="D1715" i="34"/>
  <c r="C1714" i="34"/>
  <c r="I1713" i="34"/>
  <c r="H1713" i="34"/>
  <c r="G1713" i="34"/>
  <c r="F1713" i="34"/>
  <c r="D1713" i="34"/>
  <c r="C1713" i="34"/>
  <c r="C1712" i="34"/>
  <c r="I1711" i="34"/>
  <c r="H1711" i="34"/>
  <c r="G1711" i="34"/>
  <c r="F1711" i="34"/>
  <c r="D1711" i="34"/>
  <c r="C1711" i="34"/>
  <c r="C1710" i="34"/>
  <c r="C1709" i="34" s="1"/>
  <c r="I1709" i="34"/>
  <c r="H1709" i="34"/>
  <c r="G1709" i="34"/>
  <c r="F1709" i="34"/>
  <c r="D1709" i="34"/>
  <c r="C1708" i="34"/>
  <c r="C1707" i="34" s="1"/>
  <c r="I1707" i="34"/>
  <c r="H1707" i="34"/>
  <c r="G1707" i="34"/>
  <c r="F1707" i="34"/>
  <c r="D1707" i="34"/>
  <c r="C1706" i="34"/>
  <c r="D1705" i="34"/>
  <c r="C1705" i="34" s="1"/>
  <c r="C1704" i="34"/>
  <c r="D1703" i="34"/>
  <c r="C1703" i="34" s="1"/>
  <c r="C1702" i="34"/>
  <c r="D1701" i="34"/>
  <c r="C1701" i="34" s="1"/>
  <c r="C1700" i="34"/>
  <c r="E1699" i="34"/>
  <c r="D1699" i="34"/>
  <c r="E1698" i="34"/>
  <c r="E1697" i="34" s="1"/>
  <c r="D1698" i="34"/>
  <c r="I1697" i="34"/>
  <c r="H1697" i="34"/>
  <c r="G1697" i="34"/>
  <c r="F1697" i="34"/>
  <c r="E1696" i="34"/>
  <c r="C1696" i="34" s="1"/>
  <c r="C1695" i="34" s="1"/>
  <c r="E1695" i="34"/>
  <c r="C1694" i="34"/>
  <c r="C1693" i="34" s="1"/>
  <c r="I1693" i="34"/>
  <c r="C1692" i="34"/>
  <c r="I1691" i="34"/>
  <c r="D1691" i="34"/>
  <c r="C1690" i="34"/>
  <c r="I1689" i="34"/>
  <c r="D1689" i="34"/>
  <c r="C1688" i="34"/>
  <c r="I1687" i="34"/>
  <c r="D1687" i="34"/>
  <c r="C1686" i="34"/>
  <c r="I1685" i="34"/>
  <c r="D1685" i="34"/>
  <c r="C1684" i="34"/>
  <c r="I1683" i="34"/>
  <c r="D1683" i="34"/>
  <c r="C1681" i="34"/>
  <c r="E1679" i="34"/>
  <c r="C1679" i="34"/>
  <c r="C1678" i="34"/>
  <c r="I1677" i="34"/>
  <c r="D1677" i="34"/>
  <c r="C1676" i="34"/>
  <c r="I1675" i="34"/>
  <c r="D1675" i="34"/>
  <c r="C1674" i="34"/>
  <c r="I1673" i="34"/>
  <c r="D1673" i="34"/>
  <c r="C1672" i="34"/>
  <c r="C1671" i="34"/>
  <c r="C1670" i="34"/>
  <c r="C1669" i="34"/>
  <c r="I1668" i="34"/>
  <c r="H1668" i="34"/>
  <c r="G1668" i="34"/>
  <c r="F1668" i="34"/>
  <c r="E1668" i="34"/>
  <c r="E1667" i="34" s="1"/>
  <c r="D1668" i="34"/>
  <c r="H1667" i="34"/>
  <c r="G1667" i="34"/>
  <c r="F1667" i="34"/>
  <c r="C1666" i="34"/>
  <c r="C1665" i="34" s="1"/>
  <c r="C1664" i="34"/>
  <c r="C1663" i="34" s="1"/>
  <c r="C1662" i="34"/>
  <c r="C1661" i="34" s="1"/>
  <c r="E1660" i="34"/>
  <c r="E1659" i="34"/>
  <c r="C1659" i="34" s="1"/>
  <c r="C1658" i="34"/>
  <c r="C1657" i="34" s="1"/>
  <c r="C1656" i="34"/>
  <c r="E1655" i="34"/>
  <c r="C1655" i="34" s="1"/>
  <c r="C1654" i="34"/>
  <c r="C1653" i="34"/>
  <c r="C1652" i="34"/>
  <c r="I1651" i="34"/>
  <c r="E1651" i="34"/>
  <c r="D1651" i="34"/>
  <c r="C1650" i="34"/>
  <c r="I1649" i="34"/>
  <c r="E1649" i="34"/>
  <c r="D1649" i="34"/>
  <c r="D1646" i="34"/>
  <c r="I1645" i="34"/>
  <c r="H1645" i="34"/>
  <c r="H1643" i="34" s="1"/>
  <c r="G1645" i="34"/>
  <c r="F1645" i="34"/>
  <c r="F1643" i="34" s="1"/>
  <c r="F1641" i="34" s="1"/>
  <c r="F1639" i="34" s="1"/>
  <c r="F1637" i="34" s="1"/>
  <c r="F1635" i="34" s="1"/>
  <c r="H1641" i="34"/>
  <c r="H1639" i="34" s="1"/>
  <c r="H1637" i="34" s="1"/>
  <c r="H1635" i="34" s="1"/>
  <c r="C1633" i="34"/>
  <c r="D1632" i="34"/>
  <c r="I1631" i="34"/>
  <c r="H1631" i="34"/>
  <c r="H1629" i="34" s="1"/>
  <c r="H1627" i="34" s="1"/>
  <c r="H1625" i="34" s="1"/>
  <c r="H1623" i="34" s="1"/>
  <c r="H1621" i="34" s="1"/>
  <c r="G1631" i="34"/>
  <c r="F1631" i="34"/>
  <c r="F1629" i="34" s="1"/>
  <c r="F1627" i="34" s="1"/>
  <c r="F1625" i="34" s="1"/>
  <c r="F1623" i="34" s="1"/>
  <c r="F1621" i="34" s="1"/>
  <c r="E1631" i="34"/>
  <c r="D1631" i="34"/>
  <c r="I1630" i="34"/>
  <c r="I1628" i="34" s="1"/>
  <c r="H1630" i="34"/>
  <c r="H1628" i="34" s="1"/>
  <c r="H1626" i="34" s="1"/>
  <c r="H1624" i="34" s="1"/>
  <c r="H1622" i="34" s="1"/>
  <c r="H1620" i="34" s="1"/>
  <c r="G1630" i="34"/>
  <c r="G1628" i="34" s="1"/>
  <c r="F1630" i="34"/>
  <c r="F1628" i="34" s="1"/>
  <c r="F1626" i="34" s="1"/>
  <c r="F1624" i="34" s="1"/>
  <c r="F1622" i="34" s="1"/>
  <c r="F1620" i="34" s="1"/>
  <c r="E1630" i="34"/>
  <c r="E1628" i="34" s="1"/>
  <c r="I1629" i="34"/>
  <c r="I1627" i="34" s="1"/>
  <c r="I1625" i="34" s="1"/>
  <c r="I1623" i="34" s="1"/>
  <c r="I1621" i="34" s="1"/>
  <c r="G1629" i="34"/>
  <c r="G1627" i="34" s="1"/>
  <c r="E1629" i="34"/>
  <c r="E1627" i="34" s="1"/>
  <c r="E1625" i="34" s="1"/>
  <c r="E1623" i="34" s="1"/>
  <c r="E1621" i="34" s="1"/>
  <c r="I1626" i="34"/>
  <c r="I1624" i="34" s="1"/>
  <c r="I1622" i="34" s="1"/>
  <c r="I1620" i="34" s="1"/>
  <c r="G1626" i="34"/>
  <c r="G1624" i="34" s="1"/>
  <c r="G1622" i="34" s="1"/>
  <c r="G1620" i="34" s="1"/>
  <c r="E1626" i="34"/>
  <c r="E1624" i="34" s="1"/>
  <c r="E1622" i="34" s="1"/>
  <c r="E1620" i="34" s="1"/>
  <c r="G1625" i="34"/>
  <c r="G1623" i="34" s="1"/>
  <c r="G1621" i="34" s="1"/>
  <c r="C1618" i="34"/>
  <c r="C1617" i="34"/>
  <c r="C1616" i="34"/>
  <c r="C1615" i="34"/>
  <c r="I1614" i="34"/>
  <c r="H1614" i="34"/>
  <c r="H1612" i="34" s="1"/>
  <c r="G1614" i="34"/>
  <c r="G1612" i="34" s="1"/>
  <c r="F1614" i="34"/>
  <c r="F1612" i="34" s="1"/>
  <c r="F1610" i="34" s="1"/>
  <c r="E1614" i="34"/>
  <c r="E1612" i="34" s="1"/>
  <c r="D1614" i="34"/>
  <c r="I1613" i="34"/>
  <c r="I1611" i="34" s="1"/>
  <c r="I1609" i="34" s="1"/>
  <c r="I1607" i="34" s="1"/>
  <c r="I1605" i="34" s="1"/>
  <c r="I1603" i="34" s="1"/>
  <c r="H1613" i="34"/>
  <c r="G1613" i="34"/>
  <c r="G1611" i="34" s="1"/>
  <c r="G1609" i="34" s="1"/>
  <c r="G1607" i="34" s="1"/>
  <c r="G1605" i="34" s="1"/>
  <c r="G1603" i="34" s="1"/>
  <c r="F1613" i="34"/>
  <c r="E1613" i="34"/>
  <c r="E1611" i="34" s="1"/>
  <c r="E1609" i="34" s="1"/>
  <c r="E1607" i="34" s="1"/>
  <c r="E1605" i="34" s="1"/>
  <c r="E1603" i="34" s="1"/>
  <c r="D1613" i="34"/>
  <c r="I1612" i="34"/>
  <c r="I1610" i="34" s="1"/>
  <c r="I1608" i="34" s="1"/>
  <c r="I1606" i="34" s="1"/>
  <c r="I1604" i="34" s="1"/>
  <c r="H1611" i="34"/>
  <c r="H1609" i="34" s="1"/>
  <c r="F1611" i="34"/>
  <c r="F1609" i="34" s="1"/>
  <c r="F1607" i="34" s="1"/>
  <c r="F1605" i="34" s="1"/>
  <c r="F1603" i="34" s="1"/>
  <c r="D1611" i="34"/>
  <c r="H1610" i="34"/>
  <c r="H1608" i="34" s="1"/>
  <c r="H1606" i="34" s="1"/>
  <c r="H1604" i="34" s="1"/>
  <c r="H1607" i="34"/>
  <c r="H1605" i="34" s="1"/>
  <c r="H1603" i="34" s="1"/>
  <c r="C1599" i="34"/>
  <c r="C1598" i="34"/>
  <c r="C1597" i="34"/>
  <c r="C1596" i="34" s="1"/>
  <c r="C1595" i="34"/>
  <c r="E1594" i="34"/>
  <c r="C1594" i="34"/>
  <c r="C1593" i="34"/>
  <c r="C1592" i="34" s="1"/>
  <c r="E1592" i="34"/>
  <c r="C1591" i="34"/>
  <c r="E1590" i="34"/>
  <c r="C1590" i="34"/>
  <c r="C1589" i="34"/>
  <c r="E1588" i="34"/>
  <c r="C1588" i="34"/>
  <c r="C1587" i="34"/>
  <c r="E1586" i="34"/>
  <c r="C1586" i="34"/>
  <c r="C1585" i="34"/>
  <c r="C1584" i="34" s="1"/>
  <c r="E1584" i="34"/>
  <c r="C1583" i="34"/>
  <c r="C1582" i="34"/>
  <c r="C1581" i="34"/>
  <c r="C1580" i="34"/>
  <c r="I1579" i="34"/>
  <c r="C1579" i="34" s="1"/>
  <c r="I1578" i="34"/>
  <c r="C1578" i="34" s="1"/>
  <c r="C1577" i="34"/>
  <c r="C1576" i="34"/>
  <c r="C1575" i="34"/>
  <c r="D1574" i="34"/>
  <c r="C1574" i="34"/>
  <c r="C1573" i="34"/>
  <c r="C1572" i="34"/>
  <c r="C1571" i="34"/>
  <c r="C1570" i="34"/>
  <c r="E1568" i="34"/>
  <c r="D1569" i="34"/>
  <c r="D1567" i="34" s="1"/>
  <c r="D1565" i="34" s="1"/>
  <c r="D1563" i="34" s="1"/>
  <c r="D1561" i="34" s="1"/>
  <c r="H1568" i="34"/>
  <c r="G1568" i="34"/>
  <c r="G1566" i="34" s="1"/>
  <c r="G1564" i="34" s="1"/>
  <c r="G1562" i="34" s="1"/>
  <c r="G1560" i="34" s="1"/>
  <c r="F1568" i="34"/>
  <c r="D1568" i="34"/>
  <c r="D1566" i="34" s="1"/>
  <c r="D1564" i="34" s="1"/>
  <c r="D1562" i="34" s="1"/>
  <c r="D1560" i="34" s="1"/>
  <c r="H1567" i="34"/>
  <c r="H1565" i="34" s="1"/>
  <c r="H1563" i="34" s="1"/>
  <c r="H1561" i="34" s="1"/>
  <c r="G1567" i="34"/>
  <c r="G1565" i="34" s="1"/>
  <c r="G1563" i="34" s="1"/>
  <c r="G1561" i="34" s="1"/>
  <c r="F1567" i="34"/>
  <c r="E1567" i="34"/>
  <c r="E1565" i="34" s="1"/>
  <c r="E1563" i="34" s="1"/>
  <c r="E1561" i="34" s="1"/>
  <c r="H1566" i="34"/>
  <c r="H1564" i="34" s="1"/>
  <c r="H1562" i="34" s="1"/>
  <c r="H1560" i="34" s="1"/>
  <c r="F1566" i="34"/>
  <c r="F1564" i="34" s="1"/>
  <c r="F1562" i="34" s="1"/>
  <c r="F1560" i="34" s="1"/>
  <c r="F1565" i="34"/>
  <c r="F1563" i="34" s="1"/>
  <c r="F1561" i="34" s="1"/>
  <c r="C1538" i="34"/>
  <c r="C1537" i="34"/>
  <c r="I1536" i="34"/>
  <c r="H1536" i="34"/>
  <c r="G1536" i="34"/>
  <c r="F1536" i="34"/>
  <c r="E1536" i="34"/>
  <c r="C1536" i="34" s="1"/>
  <c r="D1536" i="34"/>
  <c r="I1535" i="34"/>
  <c r="H1535" i="34"/>
  <c r="G1535" i="34"/>
  <c r="F1535" i="34"/>
  <c r="E1535" i="34"/>
  <c r="D1535" i="34"/>
  <c r="C1535" i="34" s="1"/>
  <c r="C1534" i="34"/>
  <c r="C1533" i="34"/>
  <c r="C1532" i="34"/>
  <c r="C1531" i="34"/>
  <c r="C1530" i="34"/>
  <c r="C1529" i="34"/>
  <c r="C1528" i="34"/>
  <c r="C1527" i="34"/>
  <c r="C1526" i="34"/>
  <c r="C1525" i="34"/>
  <c r="C1524" i="34"/>
  <c r="C1523" i="34"/>
  <c r="C1522" i="34"/>
  <c r="C1521" i="34"/>
  <c r="C1520" i="34"/>
  <c r="C1519" i="34"/>
  <c r="C1518" i="34"/>
  <c r="C1517" i="34"/>
  <c r="C1516" i="34"/>
  <c r="I1515" i="34"/>
  <c r="I1505" i="34" s="1"/>
  <c r="I1503" i="34" s="1"/>
  <c r="I1501" i="34" s="1"/>
  <c r="I1499" i="34" s="1"/>
  <c r="I1497" i="34" s="1"/>
  <c r="H1515" i="34"/>
  <c r="H1505" i="34" s="1"/>
  <c r="G1515" i="34"/>
  <c r="G1505" i="34" s="1"/>
  <c r="G1503" i="34" s="1"/>
  <c r="G1501" i="34" s="1"/>
  <c r="G1499" i="34" s="1"/>
  <c r="G1497" i="34" s="1"/>
  <c r="F1515" i="34"/>
  <c r="F1505" i="34" s="1"/>
  <c r="D1515" i="34"/>
  <c r="C1515" i="34"/>
  <c r="C1514" i="34"/>
  <c r="D1513" i="34"/>
  <c r="C1513" i="34" s="1"/>
  <c r="C1512" i="34"/>
  <c r="E1511" i="34"/>
  <c r="D1511" i="34"/>
  <c r="C1511" i="34" s="1"/>
  <c r="C1510" i="34"/>
  <c r="E1509" i="34"/>
  <c r="E1508" i="34" s="1"/>
  <c r="C1508" i="34" s="1"/>
  <c r="D1509" i="34"/>
  <c r="D1507" i="34"/>
  <c r="I1506" i="34"/>
  <c r="H1506" i="34"/>
  <c r="G1506" i="34"/>
  <c r="F1506" i="34"/>
  <c r="D1506" i="34"/>
  <c r="D1504" i="34" s="1"/>
  <c r="D1502" i="34" s="1"/>
  <c r="D1500" i="34" s="1"/>
  <c r="D1498" i="34" s="1"/>
  <c r="H1504" i="34"/>
  <c r="H1502" i="34" s="1"/>
  <c r="H1500" i="34" s="1"/>
  <c r="H1498" i="34" s="1"/>
  <c r="F1504" i="34"/>
  <c r="F1502" i="34" s="1"/>
  <c r="F1500" i="34" s="1"/>
  <c r="F1498" i="34" s="1"/>
  <c r="C1495" i="34"/>
  <c r="E1494" i="34"/>
  <c r="E1488" i="34" s="1"/>
  <c r="E1486" i="34" s="1"/>
  <c r="E1484" i="34" s="1"/>
  <c r="E1482" i="34" s="1"/>
  <c r="E1480" i="34" s="1"/>
  <c r="E1478" i="34" s="1"/>
  <c r="D1494" i="34"/>
  <c r="D1493" i="34"/>
  <c r="C1493" i="34" s="1"/>
  <c r="C1491" i="34"/>
  <c r="D1490" i="34"/>
  <c r="C1490" i="34" s="1"/>
  <c r="E1489" i="34"/>
  <c r="E1487" i="34" s="1"/>
  <c r="E1485" i="34" s="1"/>
  <c r="E1483" i="34" s="1"/>
  <c r="E1481" i="34" s="1"/>
  <c r="E1479" i="34" s="1"/>
  <c r="I1488" i="34"/>
  <c r="I1486" i="34" s="1"/>
  <c r="I1484" i="34" s="1"/>
  <c r="I1482" i="34" s="1"/>
  <c r="I1480" i="34" s="1"/>
  <c r="I1478" i="34" s="1"/>
  <c r="H1488" i="34"/>
  <c r="H1486" i="34" s="1"/>
  <c r="H1484" i="34" s="1"/>
  <c r="H1482" i="34" s="1"/>
  <c r="H1480" i="34" s="1"/>
  <c r="H1478" i="34" s="1"/>
  <c r="G1488" i="34"/>
  <c r="G1486" i="34" s="1"/>
  <c r="G1484" i="34" s="1"/>
  <c r="G1482" i="34" s="1"/>
  <c r="G1480" i="34" s="1"/>
  <c r="G1478" i="34" s="1"/>
  <c r="F1488" i="34"/>
  <c r="F1486" i="34" s="1"/>
  <c r="F1484" i="34" s="1"/>
  <c r="F1482" i="34" s="1"/>
  <c r="F1480" i="34" s="1"/>
  <c r="F1478" i="34" s="1"/>
  <c r="I1487" i="34"/>
  <c r="I1485" i="34" s="1"/>
  <c r="I1483" i="34" s="1"/>
  <c r="I1481" i="34" s="1"/>
  <c r="I1479" i="34" s="1"/>
  <c r="H1487" i="34"/>
  <c r="H1485" i="34" s="1"/>
  <c r="H1483" i="34" s="1"/>
  <c r="H1481" i="34" s="1"/>
  <c r="H1479" i="34" s="1"/>
  <c r="G1487" i="34"/>
  <c r="G1485" i="34" s="1"/>
  <c r="G1483" i="34" s="1"/>
  <c r="G1481" i="34" s="1"/>
  <c r="G1479" i="34" s="1"/>
  <c r="F1487" i="34"/>
  <c r="F1485" i="34" s="1"/>
  <c r="F1483" i="34" s="1"/>
  <c r="F1481" i="34" s="1"/>
  <c r="F1479" i="34" s="1"/>
  <c r="C1476" i="34"/>
  <c r="D1475" i="34"/>
  <c r="C1475" i="34" s="1"/>
  <c r="I1474" i="34"/>
  <c r="H1474" i="34"/>
  <c r="G1474" i="34"/>
  <c r="F1474" i="34"/>
  <c r="E1474" i="34"/>
  <c r="D1474" i="34"/>
  <c r="I1473" i="34"/>
  <c r="H1473" i="34"/>
  <c r="G1473" i="34"/>
  <c r="F1473" i="34"/>
  <c r="E1473" i="34"/>
  <c r="C1472" i="34"/>
  <c r="C1471" i="34"/>
  <c r="I1470" i="34"/>
  <c r="H1470" i="34"/>
  <c r="H1468" i="34" s="1"/>
  <c r="G1470" i="34"/>
  <c r="F1470" i="34"/>
  <c r="E1470" i="34"/>
  <c r="D1470" i="34"/>
  <c r="I1469" i="34"/>
  <c r="H1469" i="34"/>
  <c r="G1469" i="34"/>
  <c r="F1469" i="34"/>
  <c r="E1469" i="34"/>
  <c r="D1469" i="34"/>
  <c r="F1467" i="34"/>
  <c r="C1466" i="34"/>
  <c r="C1465" i="34"/>
  <c r="C1464" i="34"/>
  <c r="C1463" i="34"/>
  <c r="C1462" i="34"/>
  <c r="C1461" i="34"/>
  <c r="C1460" i="34"/>
  <c r="D1459" i="34"/>
  <c r="C1459" i="34" s="1"/>
  <c r="I1458" i="34"/>
  <c r="H1458" i="34"/>
  <c r="H1452" i="34" s="1"/>
  <c r="G1458" i="34"/>
  <c r="G1452" i="34" s="1"/>
  <c r="F1458" i="34"/>
  <c r="F1452" i="34" s="1"/>
  <c r="F1451" i="34" s="1"/>
  <c r="E1458" i="34"/>
  <c r="E1457" i="34" s="1"/>
  <c r="D1458" i="34"/>
  <c r="I1457" i="34"/>
  <c r="H1457" i="34"/>
  <c r="G1457" i="34"/>
  <c r="F1457" i="34"/>
  <c r="C1456" i="34"/>
  <c r="E1455" i="34"/>
  <c r="C1455" i="34" s="1"/>
  <c r="E1454" i="34"/>
  <c r="I1453" i="34"/>
  <c r="H1453" i="34"/>
  <c r="G1453" i="34"/>
  <c r="F1453" i="34"/>
  <c r="I1452" i="34"/>
  <c r="I1451" i="34"/>
  <c r="C1450" i="34"/>
  <c r="E1449" i="34"/>
  <c r="C1449" i="34" s="1"/>
  <c r="C1448" i="34"/>
  <c r="E1447" i="34"/>
  <c r="C1447" i="34" s="1"/>
  <c r="I1446" i="34"/>
  <c r="H1446" i="34"/>
  <c r="G1446" i="34"/>
  <c r="F1446" i="34"/>
  <c r="E1446" i="34"/>
  <c r="D1446" i="34"/>
  <c r="I1445" i="34"/>
  <c r="H1445" i="34"/>
  <c r="G1445" i="34"/>
  <c r="F1445" i="34"/>
  <c r="D1445" i="34"/>
  <c r="C1444" i="34"/>
  <c r="E1443" i="34"/>
  <c r="E1441" i="34" s="1"/>
  <c r="D1443" i="34"/>
  <c r="C1443" i="34" s="1"/>
  <c r="I1442" i="34"/>
  <c r="H1442" i="34"/>
  <c r="G1442" i="34"/>
  <c r="F1442" i="34"/>
  <c r="E1442" i="34"/>
  <c r="D1442" i="34"/>
  <c r="I1441" i="34"/>
  <c r="H1441" i="34"/>
  <c r="G1441" i="34"/>
  <c r="F1441" i="34"/>
  <c r="C1440" i="34"/>
  <c r="C1439" i="34"/>
  <c r="C1438" i="34"/>
  <c r="C1437" i="34"/>
  <c r="C1436" i="34"/>
  <c r="C1435" i="34"/>
  <c r="I1434" i="34"/>
  <c r="H1434" i="34"/>
  <c r="G1434" i="34"/>
  <c r="F1434" i="34"/>
  <c r="E1434" i="34"/>
  <c r="D1434" i="34"/>
  <c r="I1433" i="34"/>
  <c r="H1433" i="34"/>
  <c r="G1433" i="34"/>
  <c r="F1433" i="34"/>
  <c r="E1433" i="34"/>
  <c r="D1433" i="34"/>
  <c r="C1432" i="34"/>
  <c r="C1431" i="34" s="1"/>
  <c r="C1430" i="34"/>
  <c r="C1429" i="34" s="1"/>
  <c r="C1428" i="34"/>
  <c r="E1427" i="34"/>
  <c r="C1427" i="34" s="1"/>
  <c r="C1426" i="34"/>
  <c r="E1425" i="34"/>
  <c r="C1425" i="34" s="1"/>
  <c r="C1424" i="34"/>
  <c r="E1423" i="34"/>
  <c r="C1423" i="34" s="1"/>
  <c r="C1422" i="34"/>
  <c r="E1421" i="34"/>
  <c r="C1421" i="34" s="1"/>
  <c r="I1420" i="34"/>
  <c r="H1420" i="34"/>
  <c r="G1420" i="34"/>
  <c r="F1420" i="34"/>
  <c r="E1420" i="34"/>
  <c r="E1419" i="34" s="1"/>
  <c r="D1420" i="34"/>
  <c r="I1419" i="34"/>
  <c r="H1419" i="34"/>
  <c r="G1419" i="34"/>
  <c r="F1419" i="34"/>
  <c r="D1419" i="34"/>
  <c r="G1418" i="34"/>
  <c r="C1410" i="34"/>
  <c r="E1409" i="34"/>
  <c r="C1409" i="34"/>
  <c r="C1408" i="34"/>
  <c r="C1407" i="34" s="1"/>
  <c r="E1407" i="34"/>
  <c r="C1406" i="34"/>
  <c r="C1405" i="34" s="1"/>
  <c r="E1405" i="34"/>
  <c r="E1404" i="34"/>
  <c r="C1404" i="34" s="1"/>
  <c r="I1403" i="34"/>
  <c r="H1403" i="34"/>
  <c r="G1403" i="34"/>
  <c r="F1403" i="34"/>
  <c r="E1403" i="34"/>
  <c r="C1403" i="34" s="1"/>
  <c r="D1403" i="34"/>
  <c r="C1402" i="34"/>
  <c r="C1401" i="34"/>
  <c r="C1400" i="34"/>
  <c r="C1399" i="34"/>
  <c r="C1398" i="34"/>
  <c r="C1397" i="34"/>
  <c r="E1396" i="34"/>
  <c r="C1396" i="34"/>
  <c r="I1395" i="34"/>
  <c r="H1395" i="34"/>
  <c r="G1395" i="34"/>
  <c r="F1395" i="34"/>
  <c r="E1395" i="34"/>
  <c r="D1395" i="34"/>
  <c r="C1395" i="34" s="1"/>
  <c r="C1394" i="34"/>
  <c r="D1393" i="34"/>
  <c r="C1393" i="34" s="1"/>
  <c r="C1392" i="34"/>
  <c r="D1391" i="34"/>
  <c r="C1391" i="34" s="1"/>
  <c r="C1390" i="34"/>
  <c r="D1389" i="34"/>
  <c r="C1389" i="34" s="1"/>
  <c r="D1388" i="34"/>
  <c r="C1388" i="34" s="1"/>
  <c r="I1387" i="34"/>
  <c r="H1387" i="34"/>
  <c r="G1387" i="34"/>
  <c r="F1387" i="34"/>
  <c r="E1387" i="34"/>
  <c r="C1386" i="34"/>
  <c r="E1385" i="34"/>
  <c r="C1385" i="34"/>
  <c r="C1384" i="34"/>
  <c r="C1383" i="34" s="1"/>
  <c r="E1383" i="34"/>
  <c r="C1382" i="34"/>
  <c r="C1381" i="34" s="1"/>
  <c r="E1381" i="34"/>
  <c r="E1380" i="34"/>
  <c r="C1380" i="34" s="1"/>
  <c r="C1379" i="34" s="1"/>
  <c r="I1379" i="34"/>
  <c r="H1379" i="34"/>
  <c r="G1379" i="34"/>
  <c r="F1379" i="34"/>
  <c r="D1379" i="34"/>
  <c r="I1378" i="34"/>
  <c r="H1378" i="34"/>
  <c r="G1378" i="34"/>
  <c r="F1378" i="34"/>
  <c r="C1376" i="34"/>
  <c r="C1375" i="34"/>
  <c r="I1374" i="34"/>
  <c r="H1374" i="34"/>
  <c r="G1374" i="34"/>
  <c r="F1374" i="34"/>
  <c r="E1374" i="34"/>
  <c r="D1374" i="34"/>
  <c r="C1374" i="34"/>
  <c r="I1373" i="34"/>
  <c r="H1373" i="34"/>
  <c r="G1373" i="34"/>
  <c r="F1373" i="34"/>
  <c r="E1373" i="34"/>
  <c r="D1373" i="34"/>
  <c r="C1372" i="34"/>
  <c r="E1371" i="34"/>
  <c r="C1371" i="34" s="1"/>
  <c r="C1370" i="34"/>
  <c r="C1369" i="34"/>
  <c r="C1368" i="34"/>
  <c r="C1367" i="34"/>
  <c r="I1366" i="34"/>
  <c r="H1366" i="34"/>
  <c r="G1366" i="34"/>
  <c r="F1366" i="34"/>
  <c r="E1366" i="34"/>
  <c r="D1366" i="34"/>
  <c r="D1360" i="34" s="1"/>
  <c r="I1365" i="34"/>
  <c r="H1365" i="34"/>
  <c r="G1365" i="34"/>
  <c r="F1365" i="34"/>
  <c r="D1365" i="34"/>
  <c r="C1364" i="34"/>
  <c r="C1363" i="34"/>
  <c r="I1362" i="34"/>
  <c r="H1362" i="34"/>
  <c r="G1362" i="34"/>
  <c r="F1362" i="34"/>
  <c r="E1362" i="34"/>
  <c r="D1362" i="34"/>
  <c r="I1361" i="34"/>
  <c r="H1361" i="34"/>
  <c r="G1361" i="34"/>
  <c r="G1359" i="34" s="1"/>
  <c r="F1361" i="34"/>
  <c r="E1361" i="34"/>
  <c r="D1361" i="34"/>
  <c r="H1360" i="34"/>
  <c r="H1288" i="34" s="1"/>
  <c r="H1286" i="34" s="1"/>
  <c r="H1284" i="34" s="1"/>
  <c r="C1358" i="34"/>
  <c r="C1357" i="34"/>
  <c r="C1356" i="34"/>
  <c r="C1355" i="34"/>
  <c r="C1354" i="34"/>
  <c r="C1353" i="34"/>
  <c r="I1352" i="34"/>
  <c r="H1352" i="34"/>
  <c r="H1351" i="34" s="1"/>
  <c r="G1352" i="34"/>
  <c r="G1351" i="34" s="1"/>
  <c r="F1352" i="34"/>
  <c r="F1351" i="34" s="1"/>
  <c r="E1352" i="34"/>
  <c r="D1352" i="34"/>
  <c r="I1351" i="34"/>
  <c r="E1351" i="34"/>
  <c r="D1351" i="34"/>
  <c r="C1350" i="34"/>
  <c r="C1349" i="34" s="1"/>
  <c r="C1348" i="34"/>
  <c r="C1347" i="34" s="1"/>
  <c r="C1346" i="34"/>
  <c r="D1345" i="34"/>
  <c r="C1345" i="34" s="1"/>
  <c r="C1344" i="34"/>
  <c r="D1343" i="34"/>
  <c r="C1343" i="34" s="1"/>
  <c r="E1342" i="34"/>
  <c r="E1341" i="34" s="1"/>
  <c r="D1342" i="34"/>
  <c r="I1341" i="34"/>
  <c r="I1329" i="34" s="1"/>
  <c r="H1341" i="34"/>
  <c r="H1329" i="34" s="1"/>
  <c r="G1341" i="34"/>
  <c r="G1329" i="34" s="1"/>
  <c r="F1341" i="34"/>
  <c r="F1329" i="34" s="1"/>
  <c r="D1339" i="34"/>
  <c r="C1339" i="34"/>
  <c r="D1337" i="34"/>
  <c r="C1337" i="34"/>
  <c r="D1335" i="34"/>
  <c r="C1335" i="34"/>
  <c r="C1334" i="34"/>
  <c r="C1333" i="34" s="1"/>
  <c r="E1333" i="34"/>
  <c r="C1332" i="34"/>
  <c r="C1331" i="34" s="1"/>
  <c r="E1331" i="34"/>
  <c r="I1330" i="34"/>
  <c r="H1330" i="34"/>
  <c r="G1330" i="34"/>
  <c r="F1330" i="34"/>
  <c r="E1330" i="34"/>
  <c r="E1329" i="34"/>
  <c r="D1329" i="34"/>
  <c r="C1328" i="34"/>
  <c r="D1327" i="34"/>
  <c r="C1327" i="34"/>
  <c r="C1326" i="34"/>
  <c r="C1325" i="34" s="1"/>
  <c r="E1325" i="34"/>
  <c r="E1323" i="34" s="1"/>
  <c r="I1324" i="34"/>
  <c r="H1324" i="34"/>
  <c r="G1324" i="34"/>
  <c r="F1324" i="34"/>
  <c r="E1324" i="34"/>
  <c r="E1290" i="34" s="1"/>
  <c r="D1324" i="34"/>
  <c r="I1323" i="34"/>
  <c r="H1323" i="34"/>
  <c r="G1323" i="34"/>
  <c r="F1323" i="34"/>
  <c r="D1323" i="34"/>
  <c r="C1322" i="34"/>
  <c r="D1321" i="34"/>
  <c r="C1321" i="34"/>
  <c r="C1320" i="34"/>
  <c r="D1319" i="34"/>
  <c r="C1319" i="34" s="1"/>
  <c r="D1318" i="34"/>
  <c r="C1318" i="34" s="1"/>
  <c r="D1317" i="34"/>
  <c r="C1317" i="34" s="1"/>
  <c r="C1316" i="34"/>
  <c r="C1315" i="34"/>
  <c r="I1314" i="34"/>
  <c r="H1314" i="34"/>
  <c r="G1314" i="34"/>
  <c r="F1314" i="34"/>
  <c r="E1314" i="34"/>
  <c r="E1313" i="34" s="1"/>
  <c r="I1313" i="34"/>
  <c r="H1313" i="34"/>
  <c r="G1313" i="34"/>
  <c r="F1313" i="34"/>
  <c r="C1312" i="34"/>
  <c r="C1311" i="34"/>
  <c r="C1310" i="34"/>
  <c r="C1309" i="34"/>
  <c r="C1308" i="34"/>
  <c r="C1307" i="34"/>
  <c r="C1306" i="34"/>
  <c r="C1305" i="34"/>
  <c r="C1304" i="34"/>
  <c r="C1303" i="34"/>
  <c r="C1302" i="34"/>
  <c r="C1301" i="34"/>
  <c r="C1300" i="34"/>
  <c r="C1299" i="34"/>
  <c r="C1298" i="34"/>
  <c r="C1297" i="34"/>
  <c r="C1296" i="34"/>
  <c r="C1295" i="34"/>
  <c r="C1294" i="34"/>
  <c r="D1293" i="34"/>
  <c r="C1293" i="34" s="1"/>
  <c r="D1292" i="34"/>
  <c r="C1292" i="34" s="1"/>
  <c r="I1291" i="34"/>
  <c r="H1291" i="34"/>
  <c r="G1291" i="34"/>
  <c r="F1291" i="34"/>
  <c r="E1291" i="34"/>
  <c r="I1289" i="34"/>
  <c r="H1289" i="34"/>
  <c r="G1289" i="34"/>
  <c r="F1289" i="34"/>
  <c r="C1279" i="34"/>
  <c r="E1278" i="34"/>
  <c r="C1278" i="34"/>
  <c r="E1277" i="34"/>
  <c r="C1277" i="34" s="1"/>
  <c r="C1276" i="34" s="1"/>
  <c r="C1275" i="34"/>
  <c r="D1274" i="34"/>
  <c r="C1274" i="34" s="1"/>
  <c r="I1273" i="34"/>
  <c r="I1272" i="34" s="1"/>
  <c r="H1273" i="34"/>
  <c r="H1272" i="34" s="1"/>
  <c r="G1273" i="34"/>
  <c r="G1272" i="34" s="1"/>
  <c r="F1273" i="34"/>
  <c r="F1272" i="34" s="1"/>
  <c r="E1273" i="34"/>
  <c r="E1272" i="34" s="1"/>
  <c r="D1273" i="34"/>
  <c r="D1272" i="34" s="1"/>
  <c r="C1271" i="34"/>
  <c r="I1270" i="34"/>
  <c r="H1270" i="34"/>
  <c r="H1268" i="34" s="1"/>
  <c r="G1270" i="34"/>
  <c r="G1268" i="34" s="1"/>
  <c r="F1270" i="34"/>
  <c r="F1268" i="34" s="1"/>
  <c r="E1270" i="34"/>
  <c r="E1268" i="34" s="1"/>
  <c r="D1270" i="34"/>
  <c r="I1269" i="34"/>
  <c r="H1269" i="34"/>
  <c r="G1269" i="34"/>
  <c r="F1269" i="34"/>
  <c r="E1269" i="34"/>
  <c r="D1269" i="34"/>
  <c r="I1268" i="34"/>
  <c r="C1267" i="34"/>
  <c r="C1266" i="34"/>
  <c r="I1265" i="34"/>
  <c r="H1265" i="34"/>
  <c r="G1265" i="34"/>
  <c r="F1265" i="34"/>
  <c r="E1265" i="34"/>
  <c r="D1265" i="34"/>
  <c r="I1264" i="34"/>
  <c r="H1264" i="34"/>
  <c r="G1264" i="34"/>
  <c r="F1264" i="34"/>
  <c r="E1264" i="34"/>
  <c r="D1264" i="34"/>
  <c r="I1262" i="34"/>
  <c r="H1262" i="34"/>
  <c r="G1262" i="34"/>
  <c r="F1262" i="34"/>
  <c r="C1261" i="34"/>
  <c r="E1260" i="34"/>
  <c r="D1260" i="34"/>
  <c r="C1259" i="34"/>
  <c r="D1258" i="34"/>
  <c r="C1258" i="34" s="1"/>
  <c r="E1257" i="34"/>
  <c r="C1257" i="34" s="1"/>
  <c r="C1255" i="34"/>
  <c r="D1254" i="34"/>
  <c r="C1254" i="34" s="1"/>
  <c r="C1253" i="34"/>
  <c r="D1252" i="34"/>
  <c r="C1252" i="34" s="1"/>
  <c r="E1251" i="34"/>
  <c r="E1245" i="34" s="1"/>
  <c r="E1244" i="34" s="1"/>
  <c r="D1251" i="34"/>
  <c r="I1250" i="34"/>
  <c r="H1250" i="34"/>
  <c r="G1250" i="34"/>
  <c r="F1250" i="34"/>
  <c r="C1249" i="34"/>
  <c r="C1248" i="34"/>
  <c r="E1247" i="34"/>
  <c r="C1247" i="34"/>
  <c r="C1246" i="34" s="1"/>
  <c r="I1246" i="34"/>
  <c r="H1246" i="34"/>
  <c r="H1244" i="34" s="1"/>
  <c r="G1246" i="34"/>
  <c r="F1246" i="34"/>
  <c r="F1244" i="34" s="1"/>
  <c r="E1246" i="34"/>
  <c r="D1246" i="34"/>
  <c r="I1245" i="34"/>
  <c r="I1179" i="34" s="1"/>
  <c r="I1177" i="34" s="1"/>
  <c r="H1245" i="34"/>
  <c r="H1179" i="34" s="1"/>
  <c r="H1177" i="34" s="1"/>
  <c r="G1245" i="34"/>
  <c r="G1179" i="34" s="1"/>
  <c r="G1177" i="34" s="1"/>
  <c r="F1245" i="34"/>
  <c r="F1179" i="34" s="1"/>
  <c r="F1177" i="34" s="1"/>
  <c r="I1244" i="34"/>
  <c r="G1244" i="34"/>
  <c r="C1243" i="34"/>
  <c r="E1242" i="34"/>
  <c r="C1242" i="34" s="1"/>
  <c r="E1241" i="34"/>
  <c r="C1241" i="34" s="1"/>
  <c r="I1240" i="34"/>
  <c r="H1240" i="34"/>
  <c r="G1240" i="34"/>
  <c r="F1240" i="34"/>
  <c r="D1240" i="34"/>
  <c r="C1239" i="34"/>
  <c r="E1238" i="34"/>
  <c r="C1238" i="34" s="1"/>
  <c r="C1237" i="34"/>
  <c r="E1236" i="34"/>
  <c r="C1236" i="34" s="1"/>
  <c r="E1235" i="34"/>
  <c r="C1235" i="34" s="1"/>
  <c r="I1234" i="34"/>
  <c r="H1234" i="34"/>
  <c r="G1234" i="34"/>
  <c r="F1234" i="34"/>
  <c r="D1234" i="34"/>
  <c r="C1233" i="34"/>
  <c r="D1232" i="34"/>
  <c r="C1232" i="34" s="1"/>
  <c r="C1231" i="34"/>
  <c r="D1230" i="34"/>
  <c r="C1230" i="34"/>
  <c r="C1229" i="34"/>
  <c r="D1228" i="34"/>
  <c r="C1228" i="34" s="1"/>
  <c r="I1227" i="34"/>
  <c r="H1227" i="34"/>
  <c r="G1227" i="34"/>
  <c r="F1227" i="34"/>
  <c r="E1227" i="34"/>
  <c r="D1227" i="34"/>
  <c r="I1226" i="34"/>
  <c r="H1226" i="34"/>
  <c r="G1226" i="34"/>
  <c r="F1226" i="34"/>
  <c r="E1226" i="34"/>
  <c r="C1225" i="34"/>
  <c r="E1224" i="34"/>
  <c r="C1224" i="34"/>
  <c r="I1223" i="34"/>
  <c r="I1222" i="34" s="1"/>
  <c r="H1223" i="34"/>
  <c r="H1222" i="34" s="1"/>
  <c r="G1223" i="34"/>
  <c r="F1223" i="34"/>
  <c r="F1222" i="34" s="1"/>
  <c r="E1223" i="34"/>
  <c r="D1223" i="34"/>
  <c r="C1223" i="34" s="1"/>
  <c r="G1222" i="34"/>
  <c r="E1222" i="34"/>
  <c r="D1222" i="34"/>
  <c r="C1221" i="34"/>
  <c r="D1220" i="34"/>
  <c r="C1220" i="34" s="1"/>
  <c r="C1219" i="34"/>
  <c r="D1218" i="34"/>
  <c r="C1218" i="34" s="1"/>
  <c r="C1217" i="34"/>
  <c r="D1216" i="34"/>
  <c r="C1216" i="34" s="1"/>
  <c r="C1215" i="34"/>
  <c r="D1214" i="34"/>
  <c r="C1214" i="34" s="1"/>
  <c r="C1213" i="34"/>
  <c r="E1212" i="34"/>
  <c r="E1210" i="34" s="1"/>
  <c r="D1212" i="34"/>
  <c r="I1211" i="34"/>
  <c r="H1211" i="34"/>
  <c r="G1211" i="34"/>
  <c r="F1211" i="34"/>
  <c r="E1211" i="34"/>
  <c r="D1211" i="34"/>
  <c r="I1210" i="34"/>
  <c r="H1210" i="34"/>
  <c r="G1210" i="34"/>
  <c r="F1210" i="34"/>
  <c r="C1209" i="34"/>
  <c r="E1208" i="34"/>
  <c r="C1208" i="34"/>
  <c r="C1207" i="34"/>
  <c r="C1206" i="34" s="1"/>
  <c r="E1206" i="34"/>
  <c r="C1205" i="34"/>
  <c r="C1204" i="34" s="1"/>
  <c r="E1204" i="34"/>
  <c r="C1203" i="34"/>
  <c r="D1202" i="34"/>
  <c r="C1202" i="34" s="1"/>
  <c r="C1201" i="34"/>
  <c r="D1200" i="34"/>
  <c r="C1200" i="34" s="1"/>
  <c r="C1199" i="34"/>
  <c r="D1198" i="34"/>
  <c r="C1198" i="34" s="1"/>
  <c r="C1197" i="34"/>
  <c r="D1196" i="34"/>
  <c r="C1196" i="34" s="1"/>
  <c r="C1195" i="34"/>
  <c r="D1194" i="34"/>
  <c r="C1194" i="34" s="1"/>
  <c r="E1193" i="34"/>
  <c r="D1193" i="34"/>
  <c r="D1181" i="34" s="1"/>
  <c r="I1192" i="34"/>
  <c r="H1192" i="34"/>
  <c r="G1192" i="34"/>
  <c r="F1192" i="34"/>
  <c r="E1192" i="34"/>
  <c r="C1191" i="34"/>
  <c r="I1190" i="34"/>
  <c r="H1190" i="34"/>
  <c r="G1190" i="34"/>
  <c r="F1190" i="34"/>
  <c r="E1190" i="34"/>
  <c r="D1190" i="34"/>
  <c r="C1189" i="34"/>
  <c r="I1188" i="34"/>
  <c r="H1188" i="34"/>
  <c r="G1188" i="34"/>
  <c r="F1188" i="34"/>
  <c r="E1188" i="34"/>
  <c r="D1188" i="34"/>
  <c r="C1187" i="34"/>
  <c r="C1186" i="34"/>
  <c r="C1185" i="34"/>
  <c r="C1184" i="34"/>
  <c r="E1183" i="34"/>
  <c r="D1183" i="34"/>
  <c r="I1182" i="34"/>
  <c r="H1182" i="34"/>
  <c r="G1182" i="34"/>
  <c r="F1182" i="34"/>
  <c r="E1182" i="34"/>
  <c r="I1180" i="34"/>
  <c r="H1180" i="34"/>
  <c r="G1180" i="34"/>
  <c r="F1180" i="34"/>
  <c r="I1174" i="34"/>
  <c r="I1172" i="34" s="1"/>
  <c r="D1174" i="34"/>
  <c r="D1172" i="34" s="1"/>
  <c r="D2294" i="34" s="1"/>
  <c r="C1174" i="34"/>
  <c r="I1173" i="34"/>
  <c r="I2295" i="34" s="1"/>
  <c r="H1173" i="34"/>
  <c r="H2295" i="34" s="1"/>
  <c r="G1173" i="34"/>
  <c r="G2295" i="34" s="1"/>
  <c r="F1173" i="34"/>
  <c r="F2295" i="34" s="1"/>
  <c r="E1173" i="34"/>
  <c r="E2295" i="34" s="1"/>
  <c r="D1173" i="34"/>
  <c r="D2295" i="34" s="1"/>
  <c r="H1172" i="34"/>
  <c r="H2294" i="34" s="1"/>
  <c r="G1172" i="34"/>
  <c r="G2294" i="34" s="1"/>
  <c r="F1172" i="34"/>
  <c r="F2294" i="34" s="1"/>
  <c r="E1172" i="34"/>
  <c r="E2294" i="34" s="1"/>
  <c r="G1170" i="34"/>
  <c r="G1168" i="34"/>
  <c r="C1162" i="34"/>
  <c r="C1161" i="34"/>
  <c r="C1160" i="34"/>
  <c r="C1159" i="34"/>
  <c r="I1158" i="34"/>
  <c r="H1158" i="34"/>
  <c r="G1158" i="34"/>
  <c r="F1158" i="34"/>
  <c r="E1158" i="34"/>
  <c r="D1158" i="34"/>
  <c r="I1157" i="34"/>
  <c r="H1157" i="34"/>
  <c r="G1157" i="34"/>
  <c r="F1157" i="34"/>
  <c r="E1157" i="34"/>
  <c r="D1157" i="34"/>
  <c r="C1156" i="34"/>
  <c r="E1155" i="34"/>
  <c r="D1155" i="34"/>
  <c r="D1154" i="34"/>
  <c r="C1154" i="34" s="1"/>
  <c r="D1153" i="34"/>
  <c r="C1153" i="34" s="1"/>
  <c r="C1152" i="34"/>
  <c r="C1151" i="34"/>
  <c r="I1150" i="34"/>
  <c r="H1150" i="34"/>
  <c r="G1150" i="34"/>
  <c r="F1150" i="34"/>
  <c r="E1150" i="34"/>
  <c r="D1150" i="34"/>
  <c r="I1149" i="34"/>
  <c r="H1149" i="34"/>
  <c r="G1149" i="34"/>
  <c r="F1149" i="34"/>
  <c r="E1149" i="34"/>
  <c r="D1149" i="34"/>
  <c r="C1148" i="34"/>
  <c r="E1147" i="34"/>
  <c r="D1147" i="34"/>
  <c r="C1146" i="34"/>
  <c r="E1145" i="34"/>
  <c r="D1145" i="34"/>
  <c r="I1144" i="34"/>
  <c r="H1144" i="34"/>
  <c r="G1144" i="34"/>
  <c r="F1144" i="34"/>
  <c r="E1144" i="34"/>
  <c r="D1144" i="34"/>
  <c r="I1143" i="34"/>
  <c r="H1143" i="34"/>
  <c r="G1143" i="34"/>
  <c r="F1143" i="34"/>
  <c r="C1142" i="34"/>
  <c r="D1141" i="34"/>
  <c r="C1141" i="34" s="1"/>
  <c r="I1140" i="34"/>
  <c r="H1140" i="34"/>
  <c r="G1140" i="34"/>
  <c r="F1140" i="34"/>
  <c r="E1140" i="34"/>
  <c r="D1140" i="34"/>
  <c r="I1139" i="34"/>
  <c r="H1139" i="34"/>
  <c r="G1139" i="34"/>
  <c r="F1139" i="34"/>
  <c r="E1139" i="34"/>
  <c r="C1138" i="34"/>
  <c r="C1137" i="34" s="1"/>
  <c r="E1136" i="34"/>
  <c r="C1136" i="34" s="1"/>
  <c r="C1135" i="34" s="1"/>
  <c r="I1135" i="34"/>
  <c r="H1135" i="34"/>
  <c r="G1135" i="34"/>
  <c r="F1135" i="34"/>
  <c r="E1135" i="34"/>
  <c r="D1135" i="34"/>
  <c r="C1066" i="34"/>
  <c r="C1065" i="34"/>
  <c r="I1064" i="34"/>
  <c r="H1064" i="34"/>
  <c r="G1064" i="34"/>
  <c r="F1064" i="34"/>
  <c r="E1064" i="34"/>
  <c r="D1064" i="34"/>
  <c r="I1063" i="34"/>
  <c r="H1063" i="34"/>
  <c r="G1063" i="34"/>
  <c r="F1063" i="34"/>
  <c r="E1063" i="34"/>
  <c r="D1063" i="34"/>
  <c r="C1062" i="34"/>
  <c r="E1061" i="34"/>
  <c r="D1061" i="34"/>
  <c r="D1060" i="34"/>
  <c r="C1060" i="34" s="1"/>
  <c r="I1059" i="34"/>
  <c r="H1059" i="34"/>
  <c r="G1059" i="34"/>
  <c r="F1059" i="34"/>
  <c r="E1059" i="34"/>
  <c r="C1058" i="34"/>
  <c r="C1057" i="34"/>
  <c r="E1056" i="34"/>
  <c r="D1056" i="34"/>
  <c r="I1055" i="34"/>
  <c r="H1055" i="34"/>
  <c r="G1055" i="34"/>
  <c r="F1055" i="34"/>
  <c r="E1055" i="34"/>
  <c r="D1055" i="34"/>
  <c r="C1054" i="34"/>
  <c r="C1053" i="34" s="1"/>
  <c r="C1052" i="34"/>
  <c r="C1051" i="34" s="1"/>
  <c r="E1050" i="34"/>
  <c r="C1050" i="34" s="1"/>
  <c r="C1049" i="34" s="1"/>
  <c r="E1049" i="34"/>
  <c r="I1047" i="34"/>
  <c r="I1027" i="34" s="1"/>
  <c r="H1047" i="34"/>
  <c r="H1027" i="34" s="1"/>
  <c r="G1047" i="34"/>
  <c r="G1027" i="34" s="1"/>
  <c r="F1047" i="34"/>
  <c r="F1027" i="34" s="1"/>
  <c r="E1047" i="34"/>
  <c r="D1047" i="34"/>
  <c r="I1045" i="34"/>
  <c r="H1045" i="34"/>
  <c r="G1045" i="34"/>
  <c r="F1045" i="34"/>
  <c r="C1044" i="34"/>
  <c r="C1043" i="34"/>
  <c r="C1042" i="34"/>
  <c r="I1041" i="34"/>
  <c r="H1041" i="34"/>
  <c r="G1041" i="34"/>
  <c r="F1041" i="34"/>
  <c r="E1041" i="34"/>
  <c r="D1041" i="34"/>
  <c r="C1040" i="34"/>
  <c r="I1039" i="34"/>
  <c r="H1039" i="34"/>
  <c r="G1039" i="34"/>
  <c r="F1039" i="34"/>
  <c r="C1038" i="34"/>
  <c r="I1037" i="34"/>
  <c r="H1037" i="34"/>
  <c r="G1037" i="34"/>
  <c r="F1037" i="34"/>
  <c r="E1037" i="34"/>
  <c r="D1037" i="34"/>
  <c r="C1036" i="34"/>
  <c r="I1035" i="34"/>
  <c r="H1035" i="34"/>
  <c r="G1035" i="34"/>
  <c r="F1035" i="34"/>
  <c r="E1035" i="34"/>
  <c r="D1035" i="34"/>
  <c r="C1034" i="34"/>
  <c r="I1033" i="34"/>
  <c r="H1033" i="34"/>
  <c r="G1033" i="34"/>
  <c r="F1033" i="34"/>
  <c r="E1033" i="34"/>
  <c r="D1033" i="34"/>
  <c r="C1032" i="34"/>
  <c r="I1031" i="34"/>
  <c r="H1031" i="34"/>
  <c r="G1031" i="34"/>
  <c r="F1031" i="34"/>
  <c r="E1031" i="34"/>
  <c r="D1031" i="34"/>
  <c r="C1030" i="34"/>
  <c r="I1029" i="34"/>
  <c r="H1029" i="34"/>
  <c r="G1029" i="34"/>
  <c r="F1029" i="34"/>
  <c r="E1029" i="34"/>
  <c r="D1029" i="34"/>
  <c r="I1028" i="34"/>
  <c r="I1022" i="34" s="1"/>
  <c r="H1028" i="34"/>
  <c r="H1022" i="34" s="1"/>
  <c r="G1028" i="34"/>
  <c r="G1022" i="34" s="1"/>
  <c r="F1028" i="34"/>
  <c r="E1027" i="34"/>
  <c r="D1027" i="34"/>
  <c r="C1026" i="34"/>
  <c r="C1025" i="34"/>
  <c r="C1024" i="34"/>
  <c r="C1023" i="34"/>
  <c r="E1022" i="34"/>
  <c r="E1021" i="34" s="1"/>
  <c r="D1022" i="34"/>
  <c r="C1020" i="34"/>
  <c r="C1019" i="34"/>
  <c r="C1018" i="34"/>
  <c r="I1017" i="34"/>
  <c r="H1017" i="34"/>
  <c r="G1017" i="34"/>
  <c r="F1017" i="34"/>
  <c r="D1017" i="34"/>
  <c r="C1016" i="34"/>
  <c r="C1015" i="34" s="1"/>
  <c r="I1015" i="34"/>
  <c r="H1015" i="34"/>
  <c r="G1015" i="34"/>
  <c r="F1015" i="34"/>
  <c r="D1015" i="34"/>
  <c r="C1014" i="34"/>
  <c r="E1013" i="34"/>
  <c r="C1013" i="34" s="1"/>
  <c r="D1012" i="34"/>
  <c r="C1012" i="34" s="1"/>
  <c r="D1010" i="34"/>
  <c r="C1010" i="34" s="1"/>
  <c r="C1008" i="34"/>
  <c r="D1007" i="34"/>
  <c r="C1007" i="34" s="1"/>
  <c r="D1006" i="34"/>
  <c r="C1006" i="34" s="1"/>
  <c r="C1004" i="34"/>
  <c r="D1003" i="34"/>
  <c r="C1003" i="34" s="1"/>
  <c r="D1002" i="34"/>
  <c r="C1002" i="34" s="1"/>
  <c r="D1000" i="34"/>
  <c r="C1000" i="34" s="1"/>
  <c r="D998" i="34"/>
  <c r="C998" i="34" s="1"/>
  <c r="D996" i="34"/>
  <c r="C996" i="34" s="1"/>
  <c r="D994" i="34"/>
  <c r="C994" i="34" s="1"/>
  <c r="D992" i="34"/>
  <c r="C992" i="34" s="1"/>
  <c r="C990" i="34"/>
  <c r="D989" i="34"/>
  <c r="C989" i="34" s="1"/>
  <c r="E988" i="34"/>
  <c r="E987" i="34" s="1"/>
  <c r="I987" i="34"/>
  <c r="H987" i="34"/>
  <c r="G987" i="34"/>
  <c r="F987" i="34"/>
  <c r="C986" i="34"/>
  <c r="C985" i="34"/>
  <c r="C984" i="34"/>
  <c r="C983" i="34"/>
  <c r="C982" i="34"/>
  <c r="C981" i="34"/>
  <c r="C980" i="34"/>
  <c r="C979" i="34"/>
  <c r="C978" i="34"/>
  <c r="C977" i="34"/>
  <c r="C976" i="34"/>
  <c r="E975" i="34"/>
  <c r="D975" i="34"/>
  <c r="C974" i="34"/>
  <c r="E973" i="34"/>
  <c r="D973" i="34"/>
  <c r="C972" i="34"/>
  <c r="E971" i="34"/>
  <c r="D971" i="34"/>
  <c r="C970" i="34"/>
  <c r="E969" i="34"/>
  <c r="D969" i="34"/>
  <c r="C968" i="34"/>
  <c r="E967" i="34"/>
  <c r="D967" i="34"/>
  <c r="C966" i="34"/>
  <c r="E965" i="34"/>
  <c r="D965" i="34"/>
  <c r="E964" i="34"/>
  <c r="E963" i="34"/>
  <c r="E962" i="34"/>
  <c r="E961" i="34"/>
  <c r="E960" i="34"/>
  <c r="E959" i="34"/>
  <c r="E958" i="34"/>
  <c r="E957" i="34"/>
  <c r="I956" i="34"/>
  <c r="H956" i="34"/>
  <c r="G956" i="34"/>
  <c r="F956" i="34"/>
  <c r="E956" i="34"/>
  <c r="I955" i="34"/>
  <c r="H955" i="34"/>
  <c r="G955" i="34"/>
  <c r="F955" i="34"/>
  <c r="E955" i="34"/>
  <c r="E954" i="34"/>
  <c r="E953" i="34"/>
  <c r="I952" i="34"/>
  <c r="H952" i="34"/>
  <c r="G952" i="34"/>
  <c r="F952" i="34"/>
  <c r="E952" i="34"/>
  <c r="I951" i="34"/>
  <c r="H951" i="34"/>
  <c r="G951" i="34"/>
  <c r="F951" i="34"/>
  <c r="E951" i="34"/>
  <c r="E950" i="34"/>
  <c r="E949" i="34" s="1"/>
  <c r="D950" i="34"/>
  <c r="D949" i="34" s="1"/>
  <c r="I949" i="34"/>
  <c r="I2317" i="34" s="1"/>
  <c r="H949" i="34"/>
  <c r="H2317" i="34" s="1"/>
  <c r="G949" i="34"/>
  <c r="G2317" i="34" s="1"/>
  <c r="F949" i="34"/>
  <c r="F2317" i="34" s="1"/>
  <c r="C948" i="34"/>
  <c r="D947" i="34"/>
  <c r="C947" i="34" s="1"/>
  <c r="C946" i="34"/>
  <c r="D945" i="34"/>
  <c r="C945" i="34" s="1"/>
  <c r="C944" i="34"/>
  <c r="D943" i="34"/>
  <c r="C943" i="34" s="1"/>
  <c r="C942" i="34"/>
  <c r="D941" i="34"/>
  <c r="C941" i="34" s="1"/>
  <c r="C940" i="34"/>
  <c r="D939" i="34"/>
  <c r="C939" i="34" s="1"/>
  <c r="C928" i="34"/>
  <c r="C927" i="34" s="1"/>
  <c r="C926" i="34"/>
  <c r="C925" i="34" s="1"/>
  <c r="C924" i="34"/>
  <c r="C923" i="34" s="1"/>
  <c r="C922" i="34"/>
  <c r="C921" i="34" s="1"/>
  <c r="C920" i="34"/>
  <c r="C919" i="34" s="1"/>
  <c r="C918" i="34"/>
  <c r="C917" i="34" s="1"/>
  <c r="E916" i="34"/>
  <c r="E915" i="34" s="1"/>
  <c r="D916" i="34"/>
  <c r="H915" i="34"/>
  <c r="G915" i="34"/>
  <c r="F915" i="34"/>
  <c r="C914" i="34"/>
  <c r="C913" i="34"/>
  <c r="C912" i="34"/>
  <c r="C911" i="34"/>
  <c r="C910" i="34"/>
  <c r="C909" i="34"/>
  <c r="C908" i="34"/>
  <c r="C907" i="34"/>
  <c r="C906" i="34"/>
  <c r="E905" i="34"/>
  <c r="D905" i="34"/>
  <c r="C904" i="34"/>
  <c r="E903" i="34"/>
  <c r="D903" i="34"/>
  <c r="C902" i="34"/>
  <c r="E901" i="34"/>
  <c r="D901" i="34"/>
  <c r="C900" i="34"/>
  <c r="E899" i="34"/>
  <c r="D899" i="34"/>
  <c r="C898" i="34"/>
  <c r="E897" i="34"/>
  <c r="D897" i="34"/>
  <c r="C896" i="34"/>
  <c r="E895" i="34"/>
  <c r="D895" i="34"/>
  <c r="C894" i="34"/>
  <c r="E893" i="34"/>
  <c r="D893" i="34"/>
  <c r="C892" i="34"/>
  <c r="E891" i="34"/>
  <c r="D891" i="34"/>
  <c r="C890" i="34"/>
  <c r="E889" i="34"/>
  <c r="D889" i="34"/>
  <c r="C888" i="34"/>
  <c r="E887" i="34"/>
  <c r="D887" i="34"/>
  <c r="C886" i="34"/>
  <c r="E885" i="34"/>
  <c r="D885" i="34"/>
  <c r="C884" i="34"/>
  <c r="E883" i="34"/>
  <c r="D883" i="34"/>
  <c r="C882" i="34"/>
  <c r="E881" i="34"/>
  <c r="D881" i="34"/>
  <c r="C880" i="34"/>
  <c r="E879" i="34"/>
  <c r="D879" i="34"/>
  <c r="C878" i="34"/>
  <c r="E877" i="34"/>
  <c r="D877" i="34"/>
  <c r="C876" i="34"/>
  <c r="E875" i="34"/>
  <c r="D875" i="34"/>
  <c r="C874" i="34"/>
  <c r="E873" i="34"/>
  <c r="D873" i="34"/>
  <c r="C872" i="34"/>
  <c r="E871" i="34"/>
  <c r="D871" i="34"/>
  <c r="C870" i="34"/>
  <c r="E869" i="34"/>
  <c r="D869" i="34"/>
  <c r="C868" i="34"/>
  <c r="E867" i="34"/>
  <c r="D867" i="34"/>
  <c r="C866" i="34"/>
  <c r="E865" i="34"/>
  <c r="D865" i="34"/>
  <c r="C864" i="34"/>
  <c r="E863" i="34"/>
  <c r="D863" i="34"/>
  <c r="C862" i="34"/>
  <c r="E861" i="34"/>
  <c r="D861" i="34"/>
  <c r="C860" i="34"/>
  <c r="E859" i="34"/>
  <c r="D859" i="34"/>
  <c r="C858" i="34"/>
  <c r="C857" i="34"/>
  <c r="E856" i="34"/>
  <c r="E855" i="34" s="1"/>
  <c r="D856" i="34"/>
  <c r="D855" i="34" s="1"/>
  <c r="I855" i="34"/>
  <c r="H855" i="34"/>
  <c r="G855" i="34"/>
  <c r="F855" i="34"/>
  <c r="C854" i="34"/>
  <c r="C853" i="34"/>
  <c r="C852" i="34"/>
  <c r="C851" i="34"/>
  <c r="C850" i="34"/>
  <c r="I849" i="34"/>
  <c r="D849" i="34"/>
  <c r="C848" i="34"/>
  <c r="I847" i="34"/>
  <c r="D847" i="34"/>
  <c r="C846" i="34"/>
  <c r="I845" i="34"/>
  <c r="D845" i="34"/>
  <c r="C844" i="34"/>
  <c r="C843" i="34" s="1"/>
  <c r="D843" i="34"/>
  <c r="I841" i="34"/>
  <c r="D841" i="34"/>
  <c r="C840" i="34"/>
  <c r="I839" i="34"/>
  <c r="D839" i="34"/>
  <c r="C838" i="34"/>
  <c r="I837" i="34"/>
  <c r="D837" i="34"/>
  <c r="C836" i="34"/>
  <c r="C835" i="34"/>
  <c r="C834" i="34"/>
  <c r="C833" i="34"/>
  <c r="C832" i="34"/>
  <c r="C831" i="34"/>
  <c r="C830" i="34"/>
  <c r="C829" i="34"/>
  <c r="C828" i="34"/>
  <c r="C827" i="34"/>
  <c r="C826" i="34"/>
  <c r="C825" i="34"/>
  <c r="C824" i="34"/>
  <c r="C823" i="34"/>
  <c r="C822" i="34"/>
  <c r="C821" i="34"/>
  <c r="C820" i="34"/>
  <c r="C819" i="34"/>
  <c r="C818" i="34"/>
  <c r="C817" i="34"/>
  <c r="C816" i="34"/>
  <c r="C815" i="34"/>
  <c r="E814" i="34"/>
  <c r="E813" i="34"/>
  <c r="C813" i="34" s="1"/>
  <c r="I812" i="34"/>
  <c r="D812" i="34"/>
  <c r="I811" i="34"/>
  <c r="H811" i="34"/>
  <c r="G811" i="34"/>
  <c r="F811" i="34"/>
  <c r="C810" i="34"/>
  <c r="D809" i="34"/>
  <c r="C809" i="34" s="1"/>
  <c r="I808" i="34"/>
  <c r="I807" i="34" s="1"/>
  <c r="H808" i="34"/>
  <c r="H807" i="34" s="1"/>
  <c r="G808" i="34"/>
  <c r="G807" i="34" s="1"/>
  <c r="F808" i="34"/>
  <c r="F807" i="34" s="1"/>
  <c r="E808" i="34"/>
  <c r="E807" i="34" s="1"/>
  <c r="D808" i="34"/>
  <c r="D807" i="34"/>
  <c r="C806" i="34"/>
  <c r="C805" i="34"/>
  <c r="C804" i="34"/>
  <c r="C803" i="34"/>
  <c r="C802" i="34"/>
  <c r="D801" i="34"/>
  <c r="C801" i="34" s="1"/>
  <c r="C800" i="34"/>
  <c r="D799" i="34"/>
  <c r="C799" i="34" s="1"/>
  <c r="E798" i="34"/>
  <c r="E797" i="34" s="1"/>
  <c r="D798" i="34"/>
  <c r="I797" i="34"/>
  <c r="H797" i="34"/>
  <c r="G797" i="34"/>
  <c r="F797" i="34"/>
  <c r="C796" i="34"/>
  <c r="C795" i="34"/>
  <c r="C794" i="34"/>
  <c r="C793" i="34"/>
  <c r="C792" i="34"/>
  <c r="C791" i="34"/>
  <c r="C790" i="34"/>
  <c r="C789" i="34"/>
  <c r="C788" i="34"/>
  <c r="C787" i="34"/>
  <c r="C786" i="34"/>
  <c r="C785" i="34"/>
  <c r="C784" i="34"/>
  <c r="C783" i="34"/>
  <c r="C782" i="34"/>
  <c r="C781" i="34"/>
  <c r="C780" i="34"/>
  <c r="C779" i="34"/>
  <c r="C778" i="34"/>
  <c r="C777" i="34"/>
  <c r="C776" i="34"/>
  <c r="C775" i="34"/>
  <c r="C774" i="34"/>
  <c r="C773" i="34"/>
  <c r="C772" i="34"/>
  <c r="C771" i="34"/>
  <c r="C770" i="34"/>
  <c r="C769" i="34"/>
  <c r="C768" i="34"/>
  <c r="C767" i="34"/>
  <c r="C766" i="34"/>
  <c r="C765" i="34"/>
  <c r="C764" i="34"/>
  <c r="C763" i="34"/>
  <c r="C762" i="34"/>
  <c r="C761" i="34"/>
  <c r="C760" i="34"/>
  <c r="C759" i="34"/>
  <c r="C758" i="34"/>
  <c r="C757" i="34"/>
  <c r="C756" i="34"/>
  <c r="C755" i="34"/>
  <c r="C754" i="34"/>
  <c r="C753" i="34"/>
  <c r="C752" i="34"/>
  <c r="C751" i="34"/>
  <c r="C750" i="34"/>
  <c r="C749" i="34"/>
  <c r="C748" i="34"/>
  <c r="C747" i="34"/>
  <c r="C746" i="34"/>
  <c r="C745" i="34"/>
  <c r="C744" i="34"/>
  <c r="C743" i="34"/>
  <c r="C742" i="34"/>
  <c r="C741" i="34"/>
  <c r="C740" i="34"/>
  <c r="C739" i="34"/>
  <c r="C738" i="34"/>
  <c r="C737" i="34"/>
  <c r="C736" i="34"/>
  <c r="C735" i="34"/>
  <c r="C734" i="34"/>
  <c r="C733" i="34"/>
  <c r="C732" i="34"/>
  <c r="C731" i="34"/>
  <c r="C730" i="34"/>
  <c r="C729" i="34"/>
  <c r="C728" i="34"/>
  <c r="C727" i="34"/>
  <c r="C726" i="34"/>
  <c r="C725" i="34"/>
  <c r="C724" i="34"/>
  <c r="C723" i="34"/>
  <c r="C722" i="34"/>
  <c r="C721" i="34"/>
  <c r="C720" i="34"/>
  <c r="C719" i="34"/>
  <c r="C718" i="34"/>
  <c r="C717" i="34"/>
  <c r="C716" i="34"/>
  <c r="C715" i="34"/>
  <c r="C714" i="34"/>
  <c r="C713" i="34"/>
  <c r="C712" i="34"/>
  <c r="C711" i="34"/>
  <c r="C710" i="34"/>
  <c r="C709" i="34"/>
  <c r="C708" i="34"/>
  <c r="C707" i="34"/>
  <c r="C706" i="34"/>
  <c r="C705" i="34"/>
  <c r="C704" i="34"/>
  <c r="C703" i="34"/>
  <c r="C702" i="34"/>
  <c r="C701" i="34"/>
  <c r="C700" i="34"/>
  <c r="C699" i="34"/>
  <c r="C698" i="34"/>
  <c r="C697" i="34"/>
  <c r="C696" i="34"/>
  <c r="C695" i="34"/>
  <c r="C694" i="34"/>
  <c r="C693" i="34"/>
  <c r="C692" i="34"/>
  <c r="C691" i="34"/>
  <c r="C690" i="34"/>
  <c r="C689" i="34"/>
  <c r="C688" i="34"/>
  <c r="C687" i="34"/>
  <c r="C686" i="34"/>
  <c r="C685" i="34"/>
  <c r="C684" i="34"/>
  <c r="C683" i="34"/>
  <c r="C682" i="34"/>
  <c r="C681" i="34"/>
  <c r="C680" i="34"/>
  <c r="C679" i="34"/>
  <c r="C678" i="34"/>
  <c r="C677" i="34"/>
  <c r="C676" i="34"/>
  <c r="C675" i="34"/>
  <c r="C674" i="34"/>
  <c r="C673" i="34"/>
  <c r="C672" i="34"/>
  <c r="C671" i="34"/>
  <c r="C670" i="34"/>
  <c r="C669" i="34"/>
  <c r="C668" i="34"/>
  <c r="C667" i="34"/>
  <c r="C666" i="34"/>
  <c r="C665" i="34"/>
  <c r="C664" i="34"/>
  <c r="C663" i="34"/>
  <c r="C662" i="34"/>
  <c r="C661" i="34"/>
  <c r="C660" i="34"/>
  <c r="C659" i="34"/>
  <c r="C658" i="34"/>
  <c r="C657" i="34"/>
  <c r="C656" i="34"/>
  <c r="C655" i="34"/>
  <c r="C654" i="34"/>
  <c r="C653" i="34"/>
  <c r="C652" i="34"/>
  <c r="C651" i="34"/>
  <c r="C650" i="34"/>
  <c r="C649" i="34"/>
  <c r="C648" i="34"/>
  <c r="C647" i="34"/>
  <c r="C646" i="34"/>
  <c r="C645" i="34"/>
  <c r="C644" i="34"/>
  <c r="C643" i="34"/>
  <c r="C642" i="34"/>
  <c r="C641" i="34"/>
  <c r="C640" i="34"/>
  <c r="C639" i="34"/>
  <c r="C638" i="34"/>
  <c r="C637" i="34"/>
  <c r="C636" i="34"/>
  <c r="C635" i="34"/>
  <c r="C634" i="34"/>
  <c r="C633" i="34"/>
  <c r="C632" i="34"/>
  <c r="D631" i="34"/>
  <c r="C631" i="34" s="1"/>
  <c r="C630" i="34"/>
  <c r="D629" i="34"/>
  <c r="C629" i="34" s="1"/>
  <c r="C628" i="34"/>
  <c r="D627" i="34"/>
  <c r="C627" i="34" s="1"/>
  <c r="C626" i="34"/>
  <c r="D625" i="34"/>
  <c r="C625" i="34" s="1"/>
  <c r="C624" i="34"/>
  <c r="D623" i="34"/>
  <c r="C623" i="34" s="1"/>
  <c r="C622" i="34"/>
  <c r="D621" i="34"/>
  <c r="C621" i="34" s="1"/>
  <c r="C620" i="34"/>
  <c r="D619" i="34"/>
  <c r="C619" i="34" s="1"/>
  <c r="C618" i="34"/>
  <c r="D617" i="34"/>
  <c r="C617" i="34" s="1"/>
  <c r="C616" i="34"/>
  <c r="D615" i="34"/>
  <c r="C615" i="34" s="1"/>
  <c r="C614" i="34"/>
  <c r="D613" i="34"/>
  <c r="C613" i="34" s="1"/>
  <c r="C612" i="34"/>
  <c r="D611" i="34"/>
  <c r="C611" i="34" s="1"/>
  <c r="C610" i="34"/>
  <c r="D609" i="34"/>
  <c r="C609" i="34" s="1"/>
  <c r="C608" i="34"/>
  <c r="D607" i="34"/>
  <c r="C607" i="34" s="1"/>
  <c r="C606" i="34"/>
  <c r="D605" i="34"/>
  <c r="C605" i="34" s="1"/>
  <c r="C604" i="34"/>
  <c r="D603" i="34"/>
  <c r="C603" i="34" s="1"/>
  <c r="E602" i="34"/>
  <c r="E601" i="34" s="1"/>
  <c r="D602" i="34"/>
  <c r="D601" i="34" s="1"/>
  <c r="I601" i="34"/>
  <c r="H601" i="34"/>
  <c r="G601" i="34"/>
  <c r="F601" i="34"/>
  <c r="C589" i="34"/>
  <c r="C588" i="34"/>
  <c r="I587" i="34"/>
  <c r="H587" i="34"/>
  <c r="G587" i="34"/>
  <c r="F587" i="34"/>
  <c r="E587" i="34"/>
  <c r="D587" i="34"/>
  <c r="I586" i="34"/>
  <c r="H586" i="34"/>
  <c r="G586" i="34"/>
  <c r="F586" i="34"/>
  <c r="E586" i="34"/>
  <c r="D586" i="34"/>
  <c r="C585" i="34"/>
  <c r="C584" i="34"/>
  <c r="I583" i="34"/>
  <c r="H583" i="34"/>
  <c r="G583" i="34"/>
  <c r="F583" i="34"/>
  <c r="E583" i="34"/>
  <c r="D583" i="34"/>
  <c r="I582" i="34"/>
  <c r="H582" i="34"/>
  <c r="G582" i="34"/>
  <c r="F582" i="34"/>
  <c r="E582" i="34"/>
  <c r="D582" i="34"/>
  <c r="C581" i="34"/>
  <c r="D580" i="34"/>
  <c r="C580" i="34" s="1"/>
  <c r="I579" i="34"/>
  <c r="H579" i="34"/>
  <c r="G579" i="34"/>
  <c r="F579" i="34"/>
  <c r="E579" i="34"/>
  <c r="D579" i="34"/>
  <c r="I578" i="34"/>
  <c r="H578" i="34"/>
  <c r="G578" i="34"/>
  <c r="F578" i="34"/>
  <c r="E578" i="34"/>
  <c r="I576" i="34"/>
  <c r="H576" i="34"/>
  <c r="G576" i="34"/>
  <c r="F576" i="34"/>
  <c r="C575" i="34"/>
  <c r="C574" i="34"/>
  <c r="I573" i="34"/>
  <c r="I571" i="34" s="1"/>
  <c r="I569" i="34" s="1"/>
  <c r="I567" i="34" s="1"/>
  <c r="I565" i="34" s="1"/>
  <c r="I563" i="34" s="1"/>
  <c r="H573" i="34"/>
  <c r="H571" i="34" s="1"/>
  <c r="G573" i="34"/>
  <c r="G571" i="34" s="1"/>
  <c r="G569" i="34" s="1"/>
  <c r="G567" i="34" s="1"/>
  <c r="G565" i="34" s="1"/>
  <c r="G563" i="34" s="1"/>
  <c r="F573" i="34"/>
  <c r="F571" i="34" s="1"/>
  <c r="D573" i="34"/>
  <c r="I572" i="34"/>
  <c r="I570" i="34" s="1"/>
  <c r="H572" i="34"/>
  <c r="H570" i="34" s="1"/>
  <c r="G572" i="34"/>
  <c r="G570" i="34" s="1"/>
  <c r="F572" i="34"/>
  <c r="F570" i="34" s="1"/>
  <c r="E572" i="34"/>
  <c r="E570" i="34" s="1"/>
  <c r="D572" i="34"/>
  <c r="E571" i="34"/>
  <c r="C560" i="34"/>
  <c r="E559" i="34"/>
  <c r="C559" i="34" s="1"/>
  <c r="C558" i="34"/>
  <c r="E557" i="34"/>
  <c r="C557" i="34" s="1"/>
  <c r="C556" i="34"/>
  <c r="E555" i="34"/>
  <c r="C555" i="34" s="1"/>
  <c r="I554" i="34"/>
  <c r="I552" i="34" s="1"/>
  <c r="I422" i="34" s="1"/>
  <c r="H554" i="34"/>
  <c r="G554" i="34"/>
  <c r="G552" i="34" s="1"/>
  <c r="G422" i="34" s="1"/>
  <c r="F554" i="34"/>
  <c r="F552" i="34" s="1"/>
  <c r="F422" i="34" s="1"/>
  <c r="E554" i="34"/>
  <c r="E552" i="34" s="1"/>
  <c r="D554" i="34"/>
  <c r="I553" i="34"/>
  <c r="I551" i="34" s="1"/>
  <c r="H553" i="34"/>
  <c r="H551" i="34" s="1"/>
  <c r="G553" i="34"/>
  <c r="G551" i="34" s="1"/>
  <c r="F553" i="34"/>
  <c r="D553" i="34"/>
  <c r="H552" i="34"/>
  <c r="H422" i="34" s="1"/>
  <c r="D552" i="34"/>
  <c r="F551" i="34"/>
  <c r="D551" i="34"/>
  <c r="C550" i="34"/>
  <c r="E549" i="34"/>
  <c r="E537" i="34" s="1"/>
  <c r="C548" i="34"/>
  <c r="D547" i="34"/>
  <c r="C547" i="34" s="1"/>
  <c r="C542" i="34"/>
  <c r="D541" i="34"/>
  <c r="C540" i="34"/>
  <c r="D539" i="34"/>
  <c r="C539" i="34" s="1"/>
  <c r="I538" i="34"/>
  <c r="I536" i="34" s="1"/>
  <c r="H538" i="34"/>
  <c r="H536" i="34" s="1"/>
  <c r="G538" i="34"/>
  <c r="G536" i="34" s="1"/>
  <c r="F538" i="34"/>
  <c r="F536" i="34" s="1"/>
  <c r="E538" i="34"/>
  <c r="D538" i="34"/>
  <c r="D536" i="34" s="1"/>
  <c r="I537" i="34"/>
  <c r="I535" i="34" s="1"/>
  <c r="H537" i="34"/>
  <c r="H535" i="34" s="1"/>
  <c r="G537" i="34"/>
  <c r="G535" i="34" s="1"/>
  <c r="F537" i="34"/>
  <c r="F535" i="34" s="1"/>
  <c r="E536" i="34"/>
  <c r="C525" i="34"/>
  <c r="E524" i="34"/>
  <c r="C524" i="34" s="1"/>
  <c r="C523" i="34"/>
  <c r="D522" i="34"/>
  <c r="C522" i="34" s="1"/>
  <c r="C521" i="34"/>
  <c r="D520" i="34"/>
  <c r="C520" i="34" s="1"/>
  <c r="E519" i="34"/>
  <c r="D519" i="34"/>
  <c r="D518" i="34" s="1"/>
  <c r="I518" i="34"/>
  <c r="I516" i="34" s="1"/>
  <c r="I514" i="34" s="1"/>
  <c r="I512" i="34" s="1"/>
  <c r="H518" i="34"/>
  <c r="H516" i="34" s="1"/>
  <c r="H514" i="34" s="1"/>
  <c r="H512" i="34" s="1"/>
  <c r="G518" i="34"/>
  <c r="G516" i="34" s="1"/>
  <c r="G514" i="34" s="1"/>
  <c r="G512" i="34" s="1"/>
  <c r="G510" i="34" s="1"/>
  <c r="G508" i="34" s="1"/>
  <c r="F518" i="34"/>
  <c r="F516" i="34" s="1"/>
  <c r="F514" i="34" s="1"/>
  <c r="F512" i="34" s="1"/>
  <c r="I517" i="34"/>
  <c r="I515" i="34" s="1"/>
  <c r="I513" i="34" s="1"/>
  <c r="H517" i="34"/>
  <c r="H515" i="34" s="1"/>
  <c r="H513" i="34" s="1"/>
  <c r="G517" i="34"/>
  <c r="F517" i="34"/>
  <c r="F515" i="34" s="1"/>
  <c r="F513" i="34" s="1"/>
  <c r="D517" i="34"/>
  <c r="G515" i="34"/>
  <c r="G513" i="34" s="1"/>
  <c r="G511" i="34" s="1"/>
  <c r="G509" i="34" s="1"/>
  <c r="C506" i="34"/>
  <c r="I505" i="34"/>
  <c r="C505" i="34" s="1"/>
  <c r="I504" i="34"/>
  <c r="I502" i="34" s="1"/>
  <c r="I500" i="34" s="1"/>
  <c r="I498" i="34" s="1"/>
  <c r="H504" i="34"/>
  <c r="G504" i="34"/>
  <c r="G502" i="34" s="1"/>
  <c r="G500" i="34" s="1"/>
  <c r="G498" i="34" s="1"/>
  <c r="F504" i="34"/>
  <c r="F502" i="34" s="1"/>
  <c r="E504" i="34"/>
  <c r="E502" i="34" s="1"/>
  <c r="E500" i="34" s="1"/>
  <c r="E498" i="34" s="1"/>
  <c r="D504" i="34"/>
  <c r="D502" i="34" s="1"/>
  <c r="H503" i="34"/>
  <c r="H501" i="34" s="1"/>
  <c r="H499" i="34" s="1"/>
  <c r="H497" i="34" s="1"/>
  <c r="G503" i="34"/>
  <c r="G501" i="34" s="1"/>
  <c r="F503" i="34"/>
  <c r="E503" i="34"/>
  <c r="E501" i="34" s="1"/>
  <c r="D503" i="34"/>
  <c r="H502" i="34"/>
  <c r="F501" i="34"/>
  <c r="F499" i="34" s="1"/>
  <c r="F497" i="34" s="1"/>
  <c r="C491" i="34"/>
  <c r="D490" i="34"/>
  <c r="C490" i="34" s="1"/>
  <c r="C489" i="34"/>
  <c r="E488" i="34"/>
  <c r="C488" i="34" s="1"/>
  <c r="E487" i="34"/>
  <c r="D487" i="34"/>
  <c r="I486" i="34"/>
  <c r="H486" i="34"/>
  <c r="G486" i="34"/>
  <c r="F486" i="34"/>
  <c r="E486" i="34"/>
  <c r="C485" i="34"/>
  <c r="D484" i="34"/>
  <c r="C484" i="34" s="1"/>
  <c r="C483" i="34"/>
  <c r="D482" i="34"/>
  <c r="C482" i="34" s="1"/>
  <c r="D479" i="34"/>
  <c r="C479" i="34" s="1"/>
  <c r="I478" i="34"/>
  <c r="H478" i="34"/>
  <c r="G478" i="34"/>
  <c r="F478" i="34"/>
  <c r="E478" i="34"/>
  <c r="C477" i="34"/>
  <c r="C476" i="34"/>
  <c r="C475" i="34"/>
  <c r="C474" i="34"/>
  <c r="C473" i="34"/>
  <c r="C472" i="34"/>
  <c r="C471" i="34"/>
  <c r="D470" i="34"/>
  <c r="C470" i="34" s="1"/>
  <c r="C469" i="34"/>
  <c r="D468" i="34"/>
  <c r="C468" i="34" s="1"/>
  <c r="C467" i="34"/>
  <c r="D466" i="34"/>
  <c r="C466" i="34" s="1"/>
  <c r="C465" i="34"/>
  <c r="D464" i="34"/>
  <c r="C464" i="34" s="1"/>
  <c r="C463" i="34"/>
  <c r="D462" i="34"/>
  <c r="C462" i="34" s="1"/>
  <c r="C461" i="34"/>
  <c r="D460" i="34"/>
  <c r="C460" i="34" s="1"/>
  <c r="C459" i="34"/>
  <c r="E458" i="34"/>
  <c r="C458" i="34" s="1"/>
  <c r="C457" i="34"/>
  <c r="E456" i="34"/>
  <c r="C456" i="34" s="1"/>
  <c r="C455" i="34"/>
  <c r="E454" i="34"/>
  <c r="C454" i="34" s="1"/>
  <c r="C453" i="34"/>
  <c r="E452" i="34"/>
  <c r="C452" i="34" s="1"/>
  <c r="C451" i="34"/>
  <c r="E450" i="34"/>
  <c r="C450" i="34" s="1"/>
  <c r="C449" i="34"/>
  <c r="E448" i="34"/>
  <c r="E447" i="34"/>
  <c r="D447" i="34"/>
  <c r="I446" i="34"/>
  <c r="H446" i="34"/>
  <c r="G446" i="34"/>
  <c r="F446" i="34"/>
  <c r="I445" i="34"/>
  <c r="I443" i="34" s="1"/>
  <c r="H445" i="34"/>
  <c r="H443" i="34" s="1"/>
  <c r="G445" i="34"/>
  <c r="G443" i="34" s="1"/>
  <c r="F445" i="34"/>
  <c r="F443" i="34" s="1"/>
  <c r="F2248" i="34" s="1"/>
  <c r="H444" i="34"/>
  <c r="H442" i="34" s="1"/>
  <c r="I434" i="34"/>
  <c r="G434" i="34"/>
  <c r="F434" i="34"/>
  <c r="I433" i="34"/>
  <c r="I397" i="34" s="1"/>
  <c r="I57" i="34" s="1"/>
  <c r="I426" i="34"/>
  <c r="H426" i="34"/>
  <c r="H390" i="34" s="1"/>
  <c r="H48" i="34" s="1"/>
  <c r="G426" i="34"/>
  <c r="G390" i="34" s="1"/>
  <c r="F426" i="34"/>
  <c r="F390" i="34" s="1"/>
  <c r="F48" i="34" s="1"/>
  <c r="E426" i="34"/>
  <c r="D426" i="34"/>
  <c r="H425" i="34"/>
  <c r="G425" i="34"/>
  <c r="G389" i="34" s="1"/>
  <c r="G47" i="34" s="1"/>
  <c r="F425" i="34"/>
  <c r="F389" i="34" s="1"/>
  <c r="E425" i="34"/>
  <c r="E389" i="34" s="1"/>
  <c r="E47" i="34" s="1"/>
  <c r="D425" i="34"/>
  <c r="I418" i="34"/>
  <c r="C406" i="34"/>
  <c r="C405" i="34"/>
  <c r="I398" i="34"/>
  <c r="I58" i="34" s="1"/>
  <c r="G398" i="34"/>
  <c r="G58" i="34" s="1"/>
  <c r="F398" i="34"/>
  <c r="C368" i="34"/>
  <c r="E367" i="34"/>
  <c r="C367" i="34" s="1"/>
  <c r="C366" i="34"/>
  <c r="C365" i="34"/>
  <c r="C364" i="34"/>
  <c r="C363" i="34"/>
  <c r="C362" i="34"/>
  <c r="C361" i="34"/>
  <c r="C360" i="34"/>
  <c r="C359" i="34"/>
  <c r="C358" i="34"/>
  <c r="C357" i="34"/>
  <c r="C356" i="34"/>
  <c r="C355" i="34"/>
  <c r="C354" i="34"/>
  <c r="C353" i="34"/>
  <c r="C352" i="34"/>
  <c r="C351" i="34"/>
  <c r="C350" i="34"/>
  <c r="C349" i="34"/>
  <c r="I348" i="34"/>
  <c r="I346" i="34" s="1"/>
  <c r="H348" i="34"/>
  <c r="H346" i="34" s="1"/>
  <c r="H344" i="34" s="1"/>
  <c r="G348" i="34"/>
  <c r="G346" i="34" s="1"/>
  <c r="F348" i="34"/>
  <c r="F346" i="34" s="1"/>
  <c r="F344" i="34" s="1"/>
  <c r="E348" i="34"/>
  <c r="D348" i="34"/>
  <c r="I347" i="34"/>
  <c r="I345" i="34" s="1"/>
  <c r="H347" i="34"/>
  <c r="H345" i="34" s="1"/>
  <c r="G347" i="34"/>
  <c r="G345" i="34" s="1"/>
  <c r="F347" i="34"/>
  <c r="F345" i="34" s="1"/>
  <c r="F343" i="34" s="1"/>
  <c r="D347" i="34"/>
  <c r="D345" i="34" s="1"/>
  <c r="D341" i="34" s="1"/>
  <c r="E346" i="34"/>
  <c r="F341" i="34"/>
  <c r="C340" i="34"/>
  <c r="I339" i="34"/>
  <c r="H339" i="34"/>
  <c r="H337" i="34" s="1"/>
  <c r="G339" i="34"/>
  <c r="G337" i="34" s="1"/>
  <c r="F339" i="34"/>
  <c r="F337" i="34" s="1"/>
  <c r="E339" i="34"/>
  <c r="E337" i="34" s="1"/>
  <c r="D339" i="34"/>
  <c r="I338" i="34"/>
  <c r="H338" i="34"/>
  <c r="G338" i="34"/>
  <c r="F338" i="34"/>
  <c r="E338" i="34"/>
  <c r="D338" i="34"/>
  <c r="I337" i="34"/>
  <c r="C331" i="34"/>
  <c r="C330" i="34"/>
  <c r="I329" i="34"/>
  <c r="H329" i="34"/>
  <c r="G329" i="34"/>
  <c r="F329" i="34"/>
  <c r="E329" i="34"/>
  <c r="D329" i="34"/>
  <c r="I328" i="34"/>
  <c r="I326" i="34" s="1"/>
  <c r="H328" i="34"/>
  <c r="G328" i="34"/>
  <c r="G326" i="34" s="1"/>
  <c r="G324" i="34" s="1"/>
  <c r="G322" i="34" s="1"/>
  <c r="G320" i="34" s="1"/>
  <c r="G318" i="34" s="1"/>
  <c r="F328" i="34"/>
  <c r="F326" i="34" s="1"/>
  <c r="F324" i="34" s="1"/>
  <c r="F322" i="34" s="1"/>
  <c r="F320" i="34" s="1"/>
  <c r="F318" i="34" s="1"/>
  <c r="E328" i="34"/>
  <c r="E326" i="34" s="1"/>
  <c r="E324" i="34" s="1"/>
  <c r="E322" i="34" s="1"/>
  <c r="E320" i="34" s="1"/>
  <c r="E318" i="34" s="1"/>
  <c r="D328" i="34"/>
  <c r="C328" i="34" s="1"/>
  <c r="H326" i="34"/>
  <c r="H324" i="34" s="1"/>
  <c r="H322" i="34" s="1"/>
  <c r="H320" i="34" s="1"/>
  <c r="H318" i="34" s="1"/>
  <c r="D326" i="34"/>
  <c r="I324" i="34"/>
  <c r="I322" i="34" s="1"/>
  <c r="I320" i="34" s="1"/>
  <c r="I318" i="34" s="1"/>
  <c r="C316" i="34"/>
  <c r="C314" i="34" s="1"/>
  <c r="I315" i="34"/>
  <c r="I313" i="34" s="1"/>
  <c r="I311" i="34" s="1"/>
  <c r="I309" i="34" s="1"/>
  <c r="I307" i="34" s="1"/>
  <c r="I305" i="34" s="1"/>
  <c r="I303" i="34" s="1"/>
  <c r="H315" i="34"/>
  <c r="H313" i="34" s="1"/>
  <c r="H311" i="34" s="1"/>
  <c r="H309" i="34" s="1"/>
  <c r="H307" i="34" s="1"/>
  <c r="H305" i="34" s="1"/>
  <c r="H303" i="34" s="1"/>
  <c r="G315" i="34"/>
  <c r="G313" i="34" s="1"/>
  <c r="G311" i="34" s="1"/>
  <c r="G309" i="34" s="1"/>
  <c r="G307" i="34" s="1"/>
  <c r="G305" i="34" s="1"/>
  <c r="G303" i="34" s="1"/>
  <c r="F315" i="34"/>
  <c r="F313" i="34" s="1"/>
  <c r="F311" i="34" s="1"/>
  <c r="F309" i="34" s="1"/>
  <c r="F307" i="34" s="1"/>
  <c r="F305" i="34" s="1"/>
  <c r="F303" i="34" s="1"/>
  <c r="E315" i="34"/>
  <c r="E313" i="34" s="1"/>
  <c r="E311" i="34" s="1"/>
  <c r="E309" i="34" s="1"/>
  <c r="E307" i="34" s="1"/>
  <c r="E305" i="34" s="1"/>
  <c r="E303" i="34" s="1"/>
  <c r="D315" i="34"/>
  <c r="D313" i="34" s="1"/>
  <c r="I314" i="34"/>
  <c r="H314" i="34"/>
  <c r="G314" i="34"/>
  <c r="F314" i="34"/>
  <c r="E314" i="34"/>
  <c r="D314" i="34"/>
  <c r="D312" i="34" s="1"/>
  <c r="D310" i="34" s="1"/>
  <c r="D308" i="34" s="1"/>
  <c r="D306" i="34" s="1"/>
  <c r="D304" i="34" s="1"/>
  <c r="C301" i="34"/>
  <c r="C300" i="34"/>
  <c r="I299" i="34"/>
  <c r="I297" i="34" s="1"/>
  <c r="I295" i="34" s="1"/>
  <c r="I293" i="34" s="1"/>
  <c r="I291" i="34" s="1"/>
  <c r="I289" i="34" s="1"/>
  <c r="H299" i="34"/>
  <c r="H297" i="34" s="1"/>
  <c r="H295" i="34" s="1"/>
  <c r="H293" i="34" s="1"/>
  <c r="H291" i="34" s="1"/>
  <c r="H289" i="34" s="1"/>
  <c r="G299" i="34"/>
  <c r="G297" i="34" s="1"/>
  <c r="G295" i="34" s="1"/>
  <c r="G293" i="34" s="1"/>
  <c r="G291" i="34" s="1"/>
  <c r="G289" i="34" s="1"/>
  <c r="F299" i="34"/>
  <c r="F297" i="34" s="1"/>
  <c r="F219" i="34" s="1"/>
  <c r="F217" i="34" s="1"/>
  <c r="F215" i="34" s="1"/>
  <c r="E299" i="34"/>
  <c r="E297" i="34" s="1"/>
  <c r="E295" i="34" s="1"/>
  <c r="E293" i="34" s="1"/>
  <c r="E291" i="34" s="1"/>
  <c r="E289" i="34" s="1"/>
  <c r="D299" i="34"/>
  <c r="I298" i="34"/>
  <c r="I296" i="34" s="1"/>
  <c r="H298" i="34"/>
  <c r="H296" i="34" s="1"/>
  <c r="H218" i="34" s="1"/>
  <c r="G298" i="34"/>
  <c r="G296" i="34" s="1"/>
  <c r="F298" i="34"/>
  <c r="E298" i="34"/>
  <c r="E296" i="34" s="1"/>
  <c r="E294" i="34" s="1"/>
  <c r="E292" i="34" s="1"/>
  <c r="E290" i="34" s="1"/>
  <c r="E288" i="34" s="1"/>
  <c r="D298" i="34"/>
  <c r="D297" i="34"/>
  <c r="C286" i="34"/>
  <c r="E285" i="34"/>
  <c r="E283" i="34" s="1"/>
  <c r="C285" i="34"/>
  <c r="I284" i="34"/>
  <c r="H284" i="34"/>
  <c r="G284" i="34"/>
  <c r="F284" i="34"/>
  <c r="E284" i="34"/>
  <c r="E282" i="34" s="1"/>
  <c r="D284" i="34"/>
  <c r="I283" i="34"/>
  <c r="H283" i="34"/>
  <c r="G283" i="34"/>
  <c r="F283" i="34"/>
  <c r="D283" i="34"/>
  <c r="I281" i="34"/>
  <c r="I279" i="34" s="1"/>
  <c r="I277" i="34" s="1"/>
  <c r="I275" i="34" s="1"/>
  <c r="I273" i="34" s="1"/>
  <c r="H281" i="34"/>
  <c r="H279" i="34" s="1"/>
  <c r="H277" i="34" s="1"/>
  <c r="H275" i="34" s="1"/>
  <c r="H273" i="34" s="1"/>
  <c r="G281" i="34"/>
  <c r="F281" i="34"/>
  <c r="D281" i="34"/>
  <c r="D279" i="34" s="1"/>
  <c r="D277" i="34" s="1"/>
  <c r="D275" i="34" s="1"/>
  <c r="D273" i="34" s="1"/>
  <c r="I280" i="34"/>
  <c r="I278" i="34" s="1"/>
  <c r="I276" i="34" s="1"/>
  <c r="I274" i="34" s="1"/>
  <c r="H280" i="34"/>
  <c r="G280" i="34"/>
  <c r="F280" i="34"/>
  <c r="F278" i="34" s="1"/>
  <c r="F276" i="34" s="1"/>
  <c r="F274" i="34" s="1"/>
  <c r="D280" i="34"/>
  <c r="D278" i="34" s="1"/>
  <c r="D276" i="34" s="1"/>
  <c r="D274" i="34" s="1"/>
  <c r="G279" i="34"/>
  <c r="G277" i="34" s="1"/>
  <c r="G275" i="34" s="1"/>
  <c r="G273" i="34" s="1"/>
  <c r="F279" i="34"/>
  <c r="F277" i="34" s="1"/>
  <c r="F275" i="34" s="1"/>
  <c r="F273" i="34" s="1"/>
  <c r="H278" i="34"/>
  <c r="H276" i="34" s="1"/>
  <c r="H274" i="34" s="1"/>
  <c r="G278" i="34"/>
  <c r="G276" i="34" s="1"/>
  <c r="G274" i="34" s="1"/>
  <c r="C271" i="34"/>
  <c r="I270" i="34"/>
  <c r="H270" i="34"/>
  <c r="G270" i="34"/>
  <c r="F270" i="34"/>
  <c r="D270" i="34"/>
  <c r="E269" i="34"/>
  <c r="I268" i="34"/>
  <c r="H268" i="34"/>
  <c r="G268" i="34"/>
  <c r="F268" i="34"/>
  <c r="E268" i="34"/>
  <c r="C268" i="34" s="1"/>
  <c r="D268" i="34"/>
  <c r="C267" i="34"/>
  <c r="C266" i="34"/>
  <c r="C265" i="34"/>
  <c r="C264" i="34"/>
  <c r="C263" i="34"/>
  <c r="C262" i="34"/>
  <c r="C261" i="34"/>
  <c r="C260" i="34"/>
  <c r="C259" i="34"/>
  <c r="C258" i="34"/>
  <c r="I257" i="34"/>
  <c r="H257" i="34"/>
  <c r="G257" i="34"/>
  <c r="F257" i="34"/>
  <c r="F255" i="34" s="1"/>
  <c r="D257" i="34"/>
  <c r="I256" i="34"/>
  <c r="H256" i="34"/>
  <c r="G256" i="34"/>
  <c r="G254" i="34" s="1"/>
  <c r="F256" i="34"/>
  <c r="D256" i="34"/>
  <c r="I255" i="34"/>
  <c r="H255" i="34"/>
  <c r="H227" i="34" s="1"/>
  <c r="H225" i="34" s="1"/>
  <c r="H223" i="34" s="1"/>
  <c r="H221" i="34" s="1"/>
  <c r="G255" i="34"/>
  <c r="D255" i="34"/>
  <c r="I254" i="34"/>
  <c r="I252" i="34" s="1"/>
  <c r="I250" i="34" s="1"/>
  <c r="I248" i="34" s="1"/>
  <c r="I246" i="34" s="1"/>
  <c r="H254" i="34"/>
  <c r="F254" i="34"/>
  <c r="D254" i="34"/>
  <c r="D252" i="34" s="1"/>
  <c r="D250" i="34" s="1"/>
  <c r="D248" i="34" s="1"/>
  <c r="D246" i="34" s="1"/>
  <c r="I253" i="34"/>
  <c r="G253" i="34"/>
  <c r="D253" i="34"/>
  <c r="H252" i="34"/>
  <c r="F252" i="34"/>
  <c r="I251" i="34"/>
  <c r="G251" i="34"/>
  <c r="D251" i="34"/>
  <c r="H250" i="34"/>
  <c r="F250" i="34"/>
  <c r="I249" i="34"/>
  <c r="G249" i="34"/>
  <c r="D249" i="34"/>
  <c r="H248" i="34"/>
  <c r="F248" i="34"/>
  <c r="I247" i="34"/>
  <c r="G247" i="34"/>
  <c r="D247" i="34"/>
  <c r="H246" i="34"/>
  <c r="F246" i="34"/>
  <c r="C242" i="34"/>
  <c r="I241" i="34"/>
  <c r="E241" i="34"/>
  <c r="D241" i="34"/>
  <c r="C241" i="34"/>
  <c r="C240" i="34"/>
  <c r="C239" i="34" s="1"/>
  <c r="I239" i="34"/>
  <c r="H239" i="34"/>
  <c r="G239" i="34"/>
  <c r="F239" i="34"/>
  <c r="C238" i="34"/>
  <c r="I237" i="34"/>
  <c r="H237" i="34"/>
  <c r="G237" i="34"/>
  <c r="F237" i="34"/>
  <c r="D237" i="34"/>
  <c r="C237" i="34" s="1"/>
  <c r="C236" i="34"/>
  <c r="I235" i="34"/>
  <c r="H235" i="34"/>
  <c r="G235" i="34"/>
  <c r="F235" i="34"/>
  <c r="E235" i="34"/>
  <c r="E233" i="34" s="1"/>
  <c r="D235" i="34"/>
  <c r="H234" i="34"/>
  <c r="G234" i="34"/>
  <c r="F234" i="34"/>
  <c r="F2246" i="34" s="1"/>
  <c r="I232" i="34"/>
  <c r="D232" i="34"/>
  <c r="I230" i="34"/>
  <c r="I229" i="34" s="1"/>
  <c r="D230" i="34"/>
  <c r="I227" i="34"/>
  <c r="I225" i="34" s="1"/>
  <c r="I223" i="34" s="1"/>
  <c r="I221" i="34" s="1"/>
  <c r="G227" i="34"/>
  <c r="G225" i="34" s="1"/>
  <c r="G223" i="34" s="1"/>
  <c r="G221" i="34" s="1"/>
  <c r="H226" i="34"/>
  <c r="F226" i="34"/>
  <c r="H224" i="34"/>
  <c r="H222" i="34" s="1"/>
  <c r="H220" i="34" s="1"/>
  <c r="F224" i="34"/>
  <c r="F222" i="34" s="1"/>
  <c r="F220" i="34" s="1"/>
  <c r="H216" i="34"/>
  <c r="H214" i="34" s="1"/>
  <c r="I213" i="34"/>
  <c r="I212" i="34" s="1"/>
  <c r="D213" i="34"/>
  <c r="C205" i="34"/>
  <c r="I204" i="34"/>
  <c r="H204" i="34"/>
  <c r="G204" i="34"/>
  <c r="F204" i="34"/>
  <c r="E204" i="34"/>
  <c r="D204" i="34"/>
  <c r="C203" i="34"/>
  <c r="F202" i="34"/>
  <c r="E202" i="34"/>
  <c r="D202" i="34"/>
  <c r="C201" i="34"/>
  <c r="C200" i="34"/>
  <c r="C199" i="34"/>
  <c r="I198" i="34"/>
  <c r="E198" i="34"/>
  <c r="D198" i="34"/>
  <c r="C198" i="34" s="1"/>
  <c r="C197" i="34"/>
  <c r="I196" i="34"/>
  <c r="E196" i="34"/>
  <c r="D196" i="34"/>
  <c r="C195" i="34"/>
  <c r="C194" i="34"/>
  <c r="C193" i="34"/>
  <c r="D192" i="34"/>
  <c r="C192" i="34" s="1"/>
  <c r="C191" i="34"/>
  <c r="I190" i="34"/>
  <c r="E190" i="34"/>
  <c r="D190" i="34"/>
  <c r="C189" i="34"/>
  <c r="I188" i="34"/>
  <c r="E188" i="34"/>
  <c r="C187" i="34"/>
  <c r="C186" i="34"/>
  <c r="E185" i="34"/>
  <c r="C185" i="34" s="1"/>
  <c r="E184" i="34"/>
  <c r="C184" i="34" s="1"/>
  <c r="C183" i="34"/>
  <c r="I182" i="34"/>
  <c r="E182" i="34"/>
  <c r="D182" i="34"/>
  <c r="C181" i="34"/>
  <c r="D180" i="34"/>
  <c r="C180" i="34" s="1"/>
  <c r="C179" i="34"/>
  <c r="I178" i="34"/>
  <c r="H178" i="34"/>
  <c r="H166" i="34" s="1"/>
  <c r="H164" i="34" s="1"/>
  <c r="H162" i="34" s="1"/>
  <c r="E178" i="34"/>
  <c r="D178" i="34"/>
  <c r="C177" i="34"/>
  <c r="C176" i="34"/>
  <c r="C175" i="34"/>
  <c r="C174" i="34"/>
  <c r="C173" i="34"/>
  <c r="I172" i="34"/>
  <c r="E172" i="34"/>
  <c r="D172" i="34"/>
  <c r="I171" i="34"/>
  <c r="I167" i="34" s="1"/>
  <c r="I165" i="34" s="1"/>
  <c r="I163" i="34" s="1"/>
  <c r="I161" i="34" s="1"/>
  <c r="I159" i="34" s="1"/>
  <c r="E171" i="34"/>
  <c r="I170" i="34"/>
  <c r="E170" i="34"/>
  <c r="C170" i="34" s="1"/>
  <c r="C169" i="34"/>
  <c r="C168" i="34"/>
  <c r="H167" i="34"/>
  <c r="H165" i="34" s="1"/>
  <c r="H163" i="34" s="1"/>
  <c r="G167" i="34"/>
  <c r="F167" i="34"/>
  <c r="F165" i="34" s="1"/>
  <c r="F163" i="34" s="1"/>
  <c r="D167" i="34"/>
  <c r="G166" i="34"/>
  <c r="G164" i="34" s="1"/>
  <c r="G162" i="34" s="1"/>
  <c r="G165" i="34"/>
  <c r="G163" i="34" s="1"/>
  <c r="G161" i="34" s="1"/>
  <c r="G159" i="34" s="1"/>
  <c r="C155" i="34"/>
  <c r="D154" i="34"/>
  <c r="C154" i="34" s="1"/>
  <c r="I153" i="34"/>
  <c r="I2326" i="34" s="1"/>
  <c r="I2324" i="34" s="1"/>
  <c r="I2322" i="34" s="1"/>
  <c r="H153" i="34"/>
  <c r="H2326" i="34" s="1"/>
  <c r="H2324" i="34" s="1"/>
  <c r="H2322" i="34" s="1"/>
  <c r="G153" i="34"/>
  <c r="G2326" i="34" s="1"/>
  <c r="G2324" i="34" s="1"/>
  <c r="G2322" i="34" s="1"/>
  <c r="F153" i="34"/>
  <c r="F2326" i="34" s="1"/>
  <c r="F2324" i="34" s="1"/>
  <c r="F2322" i="34" s="1"/>
  <c r="E153" i="34"/>
  <c r="E2326" i="34" s="1"/>
  <c r="E2324" i="34" s="1"/>
  <c r="E2322" i="34" s="1"/>
  <c r="D153" i="34"/>
  <c r="D2326" i="34" s="1"/>
  <c r="I152" i="34"/>
  <c r="I2325" i="34" s="1"/>
  <c r="I2323" i="34" s="1"/>
  <c r="I2321" i="34" s="1"/>
  <c r="H152" i="34"/>
  <c r="H2325" i="34" s="1"/>
  <c r="H2323" i="34" s="1"/>
  <c r="H2321" i="34" s="1"/>
  <c r="G152" i="34"/>
  <c r="G2325" i="34" s="1"/>
  <c r="G2323" i="34" s="1"/>
  <c r="G2321" i="34" s="1"/>
  <c r="F152" i="34"/>
  <c r="F2325" i="34" s="1"/>
  <c r="F2323" i="34" s="1"/>
  <c r="F2321" i="34" s="1"/>
  <c r="E152" i="34"/>
  <c r="E2325" i="34" s="1"/>
  <c r="E2323" i="34" s="1"/>
  <c r="E2321" i="34" s="1"/>
  <c r="H151" i="34"/>
  <c r="H149" i="34" s="1"/>
  <c r="C145" i="34"/>
  <c r="I144" i="34"/>
  <c r="H144" i="34"/>
  <c r="G144" i="34"/>
  <c r="F144" i="34"/>
  <c r="E144" i="34"/>
  <c r="E142" i="34" s="1"/>
  <c r="D144" i="34"/>
  <c r="E143" i="34"/>
  <c r="E2316" i="34" s="1"/>
  <c r="C2316" i="34" s="1"/>
  <c r="I142" i="34"/>
  <c r="I2315" i="34" s="1"/>
  <c r="H142" i="34"/>
  <c r="H2315" i="34" s="1"/>
  <c r="G142" i="34"/>
  <c r="G2315" i="34" s="1"/>
  <c r="F142" i="34"/>
  <c r="F2315" i="34" s="1"/>
  <c r="D142" i="34"/>
  <c r="D2315" i="34" s="1"/>
  <c r="I141" i="34"/>
  <c r="I140" i="34" s="1"/>
  <c r="I138" i="34" s="1"/>
  <c r="H141" i="34"/>
  <c r="H140" i="34" s="1"/>
  <c r="H138" i="34" s="1"/>
  <c r="G141" i="34"/>
  <c r="G140" i="34" s="1"/>
  <c r="G138" i="34" s="1"/>
  <c r="F141" i="34"/>
  <c r="F140" i="34" s="1"/>
  <c r="F138" i="34" s="1"/>
  <c r="E141" i="34"/>
  <c r="D141" i="34"/>
  <c r="D140" i="34"/>
  <c r="D138" i="34" s="1"/>
  <c r="I139" i="34"/>
  <c r="H139" i="34"/>
  <c r="G139" i="34"/>
  <c r="F139" i="34"/>
  <c r="E139" i="34"/>
  <c r="D139" i="34"/>
  <c r="C136" i="34"/>
  <c r="F135" i="34"/>
  <c r="E135" i="34"/>
  <c r="E133" i="34" s="1"/>
  <c r="E131" i="34" s="1"/>
  <c r="D135" i="34"/>
  <c r="C135" i="34" s="1"/>
  <c r="I134" i="34"/>
  <c r="H134" i="34"/>
  <c r="H132" i="34" s="1"/>
  <c r="H130" i="34" s="1"/>
  <c r="H128" i="34" s="1"/>
  <c r="H126" i="34" s="1"/>
  <c r="G134" i="34"/>
  <c r="G132" i="34" s="1"/>
  <c r="G130" i="34" s="1"/>
  <c r="G128" i="34" s="1"/>
  <c r="G126" i="34" s="1"/>
  <c r="F134" i="34"/>
  <c r="F132" i="34" s="1"/>
  <c r="F130" i="34" s="1"/>
  <c r="F128" i="34" s="1"/>
  <c r="F126" i="34" s="1"/>
  <c r="E134" i="34"/>
  <c r="D134" i="34"/>
  <c r="I133" i="34"/>
  <c r="H133" i="34"/>
  <c r="H131" i="34" s="1"/>
  <c r="H129" i="34" s="1"/>
  <c r="H127" i="34" s="1"/>
  <c r="H125" i="34" s="1"/>
  <c r="G133" i="34"/>
  <c r="F133" i="34"/>
  <c r="F131" i="34" s="1"/>
  <c r="F129" i="34" s="1"/>
  <c r="F127" i="34" s="1"/>
  <c r="F125" i="34" s="1"/>
  <c r="D133" i="34"/>
  <c r="I132" i="34"/>
  <c r="I130" i="34" s="1"/>
  <c r="I128" i="34" s="1"/>
  <c r="I126" i="34" s="1"/>
  <c r="E132" i="34"/>
  <c r="E130" i="34" s="1"/>
  <c r="E128" i="34" s="1"/>
  <c r="E126" i="34" s="1"/>
  <c r="I131" i="34"/>
  <c r="I129" i="34" s="1"/>
  <c r="I127" i="34" s="1"/>
  <c r="I125" i="34" s="1"/>
  <c r="G131" i="34"/>
  <c r="G129" i="34" s="1"/>
  <c r="G127" i="34" s="1"/>
  <c r="G125" i="34" s="1"/>
  <c r="E124" i="34"/>
  <c r="C124" i="34" s="1"/>
  <c r="C123" i="34"/>
  <c r="I122" i="34"/>
  <c r="I120" i="34" s="1"/>
  <c r="I118" i="34" s="1"/>
  <c r="I116" i="34" s="1"/>
  <c r="I114" i="34" s="1"/>
  <c r="I112" i="34" s="1"/>
  <c r="H122" i="34"/>
  <c r="H120" i="34" s="1"/>
  <c r="G122" i="34"/>
  <c r="F122" i="34"/>
  <c r="F120" i="34" s="1"/>
  <c r="D122" i="34"/>
  <c r="D76" i="34" s="1"/>
  <c r="D74" i="34" s="1"/>
  <c r="D72" i="34" s="1"/>
  <c r="I121" i="34"/>
  <c r="I119" i="34" s="1"/>
  <c r="I117" i="34" s="1"/>
  <c r="I115" i="34" s="1"/>
  <c r="I113" i="34" s="1"/>
  <c r="H121" i="34"/>
  <c r="G121" i="34"/>
  <c r="G119" i="34" s="1"/>
  <c r="F121" i="34"/>
  <c r="F119" i="34" s="1"/>
  <c r="F117" i="34" s="1"/>
  <c r="F115" i="34" s="1"/>
  <c r="F113" i="34" s="1"/>
  <c r="E121" i="34"/>
  <c r="E122" i="34" s="1"/>
  <c r="E120" i="34" s="1"/>
  <c r="E118" i="34" s="1"/>
  <c r="E116" i="34" s="1"/>
  <c r="E114" i="34" s="1"/>
  <c r="E112" i="34" s="1"/>
  <c r="D121" i="34"/>
  <c r="G120" i="34"/>
  <c r="H119" i="34"/>
  <c r="H75" i="34" s="1"/>
  <c r="D119" i="34"/>
  <c r="D117" i="34" s="1"/>
  <c r="C109" i="34"/>
  <c r="D108" i="34"/>
  <c r="C108" i="34" s="1"/>
  <c r="I107" i="34"/>
  <c r="H107" i="34"/>
  <c r="H105" i="34" s="1"/>
  <c r="G107" i="34"/>
  <c r="G105" i="34" s="1"/>
  <c r="F107" i="34"/>
  <c r="F105" i="34" s="1"/>
  <c r="E107" i="34"/>
  <c r="D107" i="34"/>
  <c r="I106" i="34"/>
  <c r="I104" i="34" s="1"/>
  <c r="H106" i="34"/>
  <c r="H104" i="34" s="1"/>
  <c r="G106" i="34"/>
  <c r="F106" i="34"/>
  <c r="F104" i="34" s="1"/>
  <c r="E106" i="34"/>
  <c r="E104" i="34" s="1"/>
  <c r="E102" i="34" s="1"/>
  <c r="E100" i="34" s="1"/>
  <c r="E98" i="34" s="1"/>
  <c r="E96" i="34" s="1"/>
  <c r="I105" i="34"/>
  <c r="I103" i="34" s="1"/>
  <c r="I101" i="34" s="1"/>
  <c r="I99" i="34" s="1"/>
  <c r="I97" i="34" s="1"/>
  <c r="E105" i="34"/>
  <c r="E103" i="34" s="1"/>
  <c r="E101" i="34" s="1"/>
  <c r="E99" i="34" s="1"/>
  <c r="E97" i="34" s="1"/>
  <c r="G104" i="34"/>
  <c r="G102" i="34" s="1"/>
  <c r="G100" i="34" s="1"/>
  <c r="G98" i="34" s="1"/>
  <c r="G96" i="34" s="1"/>
  <c r="C94" i="34"/>
  <c r="C93" i="34"/>
  <c r="I92" i="34"/>
  <c r="I2244" i="34" s="1"/>
  <c r="H92" i="34"/>
  <c r="H2244" i="34" s="1"/>
  <c r="G92" i="34"/>
  <c r="G2244" i="34" s="1"/>
  <c r="F92" i="34"/>
  <c r="F2244" i="34" s="1"/>
  <c r="E92" i="34"/>
  <c r="E2244" i="34" s="1"/>
  <c r="D92" i="34"/>
  <c r="D2244" i="34" s="1"/>
  <c r="I91" i="34"/>
  <c r="I2243" i="34" s="1"/>
  <c r="H91" i="34"/>
  <c r="H2243" i="34" s="1"/>
  <c r="G91" i="34"/>
  <c r="G2243" i="34" s="1"/>
  <c r="F91" i="34"/>
  <c r="F2243" i="34" s="1"/>
  <c r="E91" i="34"/>
  <c r="E2243" i="34" s="1"/>
  <c r="D91" i="34"/>
  <c r="D2243" i="34" s="1"/>
  <c r="I90" i="34"/>
  <c r="I88" i="34" s="1"/>
  <c r="E90" i="34"/>
  <c r="E88" i="34" s="1"/>
  <c r="G89" i="34"/>
  <c r="G87" i="34" s="1"/>
  <c r="I84" i="34"/>
  <c r="I82" i="34" s="1"/>
  <c r="I80" i="34" s="1"/>
  <c r="I78" i="34" s="1"/>
  <c r="G83" i="34"/>
  <c r="G81" i="34" s="1"/>
  <c r="G79" i="34" s="1"/>
  <c r="G77" i="34" s="1"/>
  <c r="I70" i="34"/>
  <c r="I30" i="34" s="1"/>
  <c r="E70" i="34"/>
  <c r="E30" i="34" s="1"/>
  <c r="G69" i="34"/>
  <c r="G29" i="34" s="1"/>
  <c r="F58" i="34"/>
  <c r="I28" i="34"/>
  <c r="I27" i="34" s="1"/>
  <c r="D28" i="34"/>
  <c r="G1964" i="34" l="1"/>
  <c r="G1962" i="34" s="1"/>
  <c r="G1960" i="34" s="1"/>
  <c r="G1957" i="34"/>
  <c r="G1955" i="34" s="1"/>
  <c r="G1953" i="34" s="1"/>
  <c r="G252" i="34"/>
  <c r="G250" i="34" s="1"/>
  <c r="G248" i="34" s="1"/>
  <c r="G246" i="34" s="1"/>
  <c r="G226" i="34"/>
  <c r="G224" i="34" s="1"/>
  <c r="G222" i="34" s="1"/>
  <c r="G220" i="34" s="1"/>
  <c r="F227" i="34"/>
  <c r="F225" i="34" s="1"/>
  <c r="F223" i="34" s="1"/>
  <c r="F221" i="34" s="1"/>
  <c r="F253" i="34"/>
  <c r="F251" i="34" s="1"/>
  <c r="F249" i="34" s="1"/>
  <c r="F247" i="34" s="1"/>
  <c r="C172" i="34"/>
  <c r="D226" i="34"/>
  <c r="D224" i="34" s="1"/>
  <c r="D222" i="34" s="1"/>
  <c r="D220" i="34" s="1"/>
  <c r="I226" i="34"/>
  <c r="I224" i="34" s="1"/>
  <c r="I222" i="34" s="1"/>
  <c r="I220" i="34" s="1"/>
  <c r="H253" i="34"/>
  <c r="H251" i="34" s="1"/>
  <c r="H249" i="34" s="1"/>
  <c r="H247" i="34" s="1"/>
  <c r="C270" i="34"/>
  <c r="C426" i="34"/>
  <c r="E1048" i="34"/>
  <c r="E1046" i="34" s="1"/>
  <c r="C1158" i="34"/>
  <c r="I1171" i="34"/>
  <c r="I1169" i="34" s="1"/>
  <c r="C1190" i="34"/>
  <c r="C1227" i="34"/>
  <c r="E1240" i="34"/>
  <c r="E1250" i="34"/>
  <c r="D1313" i="34"/>
  <c r="C1313" i="34" s="1"/>
  <c r="C1324" i="34"/>
  <c r="E1289" i="34"/>
  <c r="C1373" i="34"/>
  <c r="E1453" i="34"/>
  <c r="C1458" i="34"/>
  <c r="F150" i="34"/>
  <c r="F148" i="34" s="1"/>
  <c r="D993" i="34"/>
  <c r="C993" i="34" s="1"/>
  <c r="D997" i="34"/>
  <c r="C997" i="34" s="1"/>
  <c r="D1001" i="34"/>
  <c r="C1001" i="34" s="1"/>
  <c r="C1028" i="34"/>
  <c r="G1021" i="34"/>
  <c r="C1055" i="34"/>
  <c r="C1150" i="34"/>
  <c r="I1178" i="34"/>
  <c r="I1176" i="34" s="1"/>
  <c r="I1548" i="34"/>
  <c r="I1546" i="34" s="1"/>
  <c r="I1544" i="34" s="1"/>
  <c r="E1823" i="34"/>
  <c r="C1855" i="34"/>
  <c r="E1887" i="34"/>
  <c r="C1941" i="34"/>
  <c r="G1945" i="34"/>
  <c r="D1978" i="34"/>
  <c r="D1976" i="34" s="1"/>
  <c r="D1974" i="34" s="1"/>
  <c r="C2233" i="34"/>
  <c r="C1851" i="34"/>
  <c r="C1873" i="34"/>
  <c r="E1888" i="34"/>
  <c r="E1886" i="34" s="1"/>
  <c r="E1884" i="34" s="1"/>
  <c r="F2050" i="34"/>
  <c r="F2048" i="34" s="1"/>
  <c r="F2046" i="34" s="1"/>
  <c r="F2044" i="34" s="1"/>
  <c r="C2053" i="34"/>
  <c r="H2053" i="34"/>
  <c r="H2070" i="34"/>
  <c r="C2157" i="34"/>
  <c r="I1994" i="34"/>
  <c r="I1992" i="34" s="1"/>
  <c r="D2194" i="34"/>
  <c r="C2194" i="34" s="1"/>
  <c r="C134" i="34"/>
  <c r="C298" i="34"/>
  <c r="C808" i="34"/>
  <c r="D991" i="34"/>
  <c r="C991" i="34" s="1"/>
  <c r="D995" i="34"/>
  <c r="C995" i="34" s="1"/>
  <c r="D999" i="34"/>
  <c r="C999" i="34" s="1"/>
  <c r="H600" i="34"/>
  <c r="E1045" i="34"/>
  <c r="D1263" i="34"/>
  <c r="I1417" i="34"/>
  <c r="D1468" i="34"/>
  <c r="G1644" i="34"/>
  <c r="H1777" i="34"/>
  <c r="H1775" i="34" s="1"/>
  <c r="H1773" i="34" s="1"/>
  <c r="H1771" i="34" s="1"/>
  <c r="H1769" i="34" s="1"/>
  <c r="E1822" i="34"/>
  <c r="E1821" i="34" s="1"/>
  <c r="E1819" i="34" s="1"/>
  <c r="E1817" i="34" s="1"/>
  <c r="E1815" i="34" s="1"/>
  <c r="C1937" i="34"/>
  <c r="G1993" i="34"/>
  <c r="G1991" i="34" s="1"/>
  <c r="C2038" i="34"/>
  <c r="E2174" i="34"/>
  <c r="C2234" i="34"/>
  <c r="C2340" i="34"/>
  <c r="E1134" i="34"/>
  <c r="E1610" i="34"/>
  <c r="E1608" i="34" s="1"/>
  <c r="E1606" i="34" s="1"/>
  <c r="E1604" i="34" s="1"/>
  <c r="E1550" i="34"/>
  <c r="E1548" i="34" s="1"/>
  <c r="E1547" i="34" s="1"/>
  <c r="E1545" i="34" s="1"/>
  <c r="E1543" i="34" s="1"/>
  <c r="H2068" i="34"/>
  <c r="H2004" i="34"/>
  <c r="H2002" i="34" s="1"/>
  <c r="E84" i="34"/>
  <c r="E82" i="34" s="1"/>
  <c r="E80" i="34" s="1"/>
  <c r="E78" i="34" s="1"/>
  <c r="G76" i="34"/>
  <c r="C141" i="34"/>
  <c r="C144" i="34"/>
  <c r="D151" i="34"/>
  <c r="D149" i="34" s="1"/>
  <c r="H294" i="34"/>
  <c r="H292" i="34" s="1"/>
  <c r="H290" i="34" s="1"/>
  <c r="H288" i="34" s="1"/>
  <c r="D296" i="34"/>
  <c r="D294" i="34" s="1"/>
  <c r="D292" i="34" s="1"/>
  <c r="D290" i="34" s="1"/>
  <c r="D288" i="34" s="1"/>
  <c r="H342" i="34"/>
  <c r="F533" i="34"/>
  <c r="F531" i="34" s="1"/>
  <c r="F529" i="34" s="1"/>
  <c r="F527" i="34" s="1"/>
  <c r="C573" i="34"/>
  <c r="C587" i="34"/>
  <c r="C856" i="34"/>
  <c r="C950" i="34"/>
  <c r="C1064" i="34"/>
  <c r="E1133" i="34"/>
  <c r="C1144" i="34"/>
  <c r="C1145" i="34"/>
  <c r="E1143" i="34"/>
  <c r="C1149" i="34"/>
  <c r="C1157" i="34"/>
  <c r="F1170" i="34"/>
  <c r="F1168" i="34" s="1"/>
  <c r="H1170" i="34"/>
  <c r="H1168" i="34" s="1"/>
  <c r="C1188" i="34"/>
  <c r="C1273" i="34"/>
  <c r="E1276" i="34"/>
  <c r="C1419" i="34"/>
  <c r="F1417" i="34"/>
  <c r="H1417" i="34"/>
  <c r="C1420" i="34"/>
  <c r="F1418" i="34"/>
  <c r="H1418" i="34"/>
  <c r="G1417" i="34"/>
  <c r="E1418" i="34"/>
  <c r="I1418" i="34"/>
  <c r="C1469" i="34"/>
  <c r="H1467" i="34"/>
  <c r="F1468" i="34"/>
  <c r="C1649" i="34"/>
  <c r="G1643" i="34"/>
  <c r="G1641" i="34" s="1"/>
  <c r="G1639" i="34" s="1"/>
  <c r="G1637" i="34" s="1"/>
  <c r="G1635" i="34" s="1"/>
  <c r="E1720" i="34"/>
  <c r="E1719" i="34" s="1"/>
  <c r="I1776" i="34"/>
  <c r="I1774" i="34" s="1"/>
  <c r="I1772" i="34" s="1"/>
  <c r="I1770" i="34" s="1"/>
  <c r="I1768" i="34" s="1"/>
  <c r="C1799" i="34"/>
  <c r="C1798" i="34" s="1"/>
  <c r="C1807" i="34"/>
  <c r="C1853" i="34"/>
  <c r="C1917" i="34"/>
  <c r="F1903" i="34"/>
  <c r="F1901" i="34" s="1"/>
  <c r="F1899" i="34" s="1"/>
  <c r="F1897" i="34" s="1"/>
  <c r="F1895" i="34" s="1"/>
  <c r="F1893" i="34" s="1"/>
  <c r="C1925" i="34"/>
  <c r="C1927" i="34"/>
  <c r="C1931" i="34"/>
  <c r="E1903" i="34"/>
  <c r="E1901" i="34" s="1"/>
  <c r="E1899" i="34" s="1"/>
  <c r="E1897" i="34" s="1"/>
  <c r="E1895" i="34" s="1"/>
  <c r="E1893" i="34" s="1"/>
  <c r="E2015" i="34"/>
  <c r="E2013" i="34" s="1"/>
  <c r="E2011" i="34" s="1"/>
  <c r="E2009" i="34" s="1"/>
  <c r="C2052" i="34"/>
  <c r="E2051" i="34"/>
  <c r="E2049" i="34" s="1"/>
  <c r="E2047" i="34" s="1"/>
  <c r="E2045" i="34" s="1"/>
  <c r="G2051" i="34"/>
  <c r="G2049" i="34" s="1"/>
  <c r="G2047" i="34" s="1"/>
  <c r="G2045" i="34" s="1"/>
  <c r="I2051" i="34"/>
  <c r="I2049" i="34" s="1"/>
  <c r="I2047" i="34" s="1"/>
  <c r="I2045" i="34" s="1"/>
  <c r="C2058" i="34"/>
  <c r="F2070" i="34"/>
  <c r="C2073" i="34"/>
  <c r="C2077" i="34"/>
  <c r="C2220" i="34"/>
  <c r="C2334" i="34"/>
  <c r="E312" i="34"/>
  <c r="G599" i="34"/>
  <c r="G1549" i="34"/>
  <c r="I2294" i="34"/>
  <c r="I1170" i="34"/>
  <c r="I1168" i="34" s="1"/>
  <c r="I425" i="34"/>
  <c r="I389" i="34" s="1"/>
  <c r="I47" i="34" s="1"/>
  <c r="C139" i="34"/>
  <c r="C143" i="34"/>
  <c r="H2246" i="34"/>
  <c r="H213" i="34"/>
  <c r="H212" i="34" s="1"/>
  <c r="H341" i="34"/>
  <c r="H343" i="34"/>
  <c r="H1451" i="34"/>
  <c r="H433" i="34" s="1"/>
  <c r="H397" i="34" s="1"/>
  <c r="H57" i="34" s="1"/>
  <c r="H434" i="34"/>
  <c r="H398" i="34" s="1"/>
  <c r="H58" i="34" s="1"/>
  <c r="G1610" i="34"/>
  <c r="G1550" i="34"/>
  <c r="F1964" i="34"/>
  <c r="F1962" i="34" s="1"/>
  <c r="F1960" i="34" s="1"/>
  <c r="F1957" i="34"/>
  <c r="F1955" i="34" s="1"/>
  <c r="F1953" i="34" s="1"/>
  <c r="H1964" i="34"/>
  <c r="H1962" i="34" s="1"/>
  <c r="H1960" i="34" s="1"/>
  <c r="H1957" i="34"/>
  <c r="H1955" i="34" s="1"/>
  <c r="H1953" i="34" s="1"/>
  <c r="F312" i="34"/>
  <c r="F310" i="34" s="1"/>
  <c r="F308" i="34" s="1"/>
  <c r="F306" i="34" s="1"/>
  <c r="F304" i="34" s="1"/>
  <c r="C196" i="34"/>
  <c r="F335" i="34"/>
  <c r="F333" i="34" s="1"/>
  <c r="F342" i="34"/>
  <c r="F336" i="34" s="1"/>
  <c r="F334" i="34" s="1"/>
  <c r="E347" i="34"/>
  <c r="E345" i="34" s="1"/>
  <c r="H417" i="34"/>
  <c r="H379" i="34" s="1"/>
  <c r="C447" i="34"/>
  <c r="G419" i="34"/>
  <c r="G381" i="34" s="1"/>
  <c r="G39" i="34" s="1"/>
  <c r="E445" i="34"/>
  <c r="E443" i="34" s="1"/>
  <c r="D501" i="34"/>
  <c r="D499" i="34" s="1"/>
  <c r="D497" i="34" s="1"/>
  <c r="I503" i="34"/>
  <c r="I501" i="34" s="1"/>
  <c r="G2266" i="34"/>
  <c r="G2264" i="34" s="1"/>
  <c r="G2262" i="34" s="1"/>
  <c r="I534" i="34"/>
  <c r="I532" i="34" s="1"/>
  <c r="I530" i="34" s="1"/>
  <c r="I528" i="34" s="1"/>
  <c r="D578" i="34"/>
  <c r="C578" i="34" s="1"/>
  <c r="E576" i="34"/>
  <c r="C602" i="34"/>
  <c r="C798" i="34"/>
  <c r="C839" i="34"/>
  <c r="C845" i="34"/>
  <c r="C849" i="34"/>
  <c r="C861" i="34"/>
  <c r="C865" i="34"/>
  <c r="C869" i="34"/>
  <c r="C873" i="34"/>
  <c r="C877" i="34"/>
  <c r="C881" i="34"/>
  <c r="C885" i="34"/>
  <c r="C889" i="34"/>
  <c r="C893" i="34"/>
  <c r="C897" i="34"/>
  <c r="C901" i="34"/>
  <c r="C905" i="34"/>
  <c r="C967" i="34"/>
  <c r="C971" i="34"/>
  <c r="C975" i="34"/>
  <c r="D1009" i="34"/>
  <c r="C1009" i="34" s="1"/>
  <c r="D1011" i="34"/>
  <c r="C1011" i="34" s="1"/>
  <c r="C1022" i="34"/>
  <c r="F1022" i="34"/>
  <c r="F600" i="34" s="1"/>
  <c r="C1027" i="34"/>
  <c r="F1021" i="34"/>
  <c r="H1021" i="34"/>
  <c r="I1021" i="34"/>
  <c r="C1031" i="34"/>
  <c r="C1035" i="34"/>
  <c r="C1039" i="34"/>
  <c r="C1047" i="34"/>
  <c r="C1048" i="34"/>
  <c r="C1063" i="34"/>
  <c r="F1133" i="34"/>
  <c r="F435" i="34" s="1"/>
  <c r="D1139" i="34"/>
  <c r="C1139" i="34" s="1"/>
  <c r="C1140" i="34"/>
  <c r="F1134" i="34"/>
  <c r="H1134" i="34"/>
  <c r="C1183" i="34"/>
  <c r="C1212" i="34"/>
  <c r="E1256" i="34"/>
  <c r="C1256" i="34" s="1"/>
  <c r="C1265" i="34"/>
  <c r="C1330" i="34"/>
  <c r="C1342" i="34"/>
  <c r="C1341" i="34" s="1"/>
  <c r="E1378" i="34"/>
  <c r="E1379" i="34"/>
  <c r="C1433" i="34"/>
  <c r="D1441" i="34"/>
  <c r="C1441" i="34" s="1"/>
  <c r="D1457" i="34"/>
  <c r="E1467" i="34"/>
  <c r="G1467" i="34"/>
  <c r="I1467" i="34"/>
  <c r="E1468" i="34"/>
  <c r="G1468" i="34"/>
  <c r="I1468" i="34"/>
  <c r="D1492" i="34"/>
  <c r="C1492" i="34" s="1"/>
  <c r="C1494" i="34"/>
  <c r="G1547" i="34"/>
  <c r="G1545" i="34" s="1"/>
  <c r="G1543" i="34" s="1"/>
  <c r="H1550" i="34"/>
  <c r="D1645" i="34"/>
  <c r="C1668" i="34"/>
  <c r="C1683" i="34"/>
  <c r="C1687" i="34"/>
  <c r="C1691" i="34"/>
  <c r="C1698" i="34"/>
  <c r="C1699" i="34"/>
  <c r="C1727" i="34"/>
  <c r="C1731" i="34"/>
  <c r="C1765" i="34"/>
  <c r="F1776" i="34"/>
  <c r="F1774" i="34" s="1"/>
  <c r="F1772" i="34" s="1"/>
  <c r="F1770" i="34" s="1"/>
  <c r="F1768" i="34" s="1"/>
  <c r="H1776" i="34"/>
  <c r="H1774" i="34" s="1"/>
  <c r="H1772" i="34" s="1"/>
  <c r="H1770" i="34" s="1"/>
  <c r="H1768" i="34" s="1"/>
  <c r="C1779" i="34"/>
  <c r="F1777" i="34"/>
  <c r="F1775" i="34" s="1"/>
  <c r="F1773" i="34" s="1"/>
  <c r="F1771" i="34" s="1"/>
  <c r="F1769" i="34" s="1"/>
  <c r="D1796" i="34"/>
  <c r="E1820" i="34"/>
  <c r="E1818" i="34" s="1"/>
  <c r="E1816" i="34" s="1"/>
  <c r="D1871" i="34"/>
  <c r="E1951" i="34"/>
  <c r="E1949" i="34" s="1"/>
  <c r="E1947" i="34" s="1"/>
  <c r="I1951" i="34"/>
  <c r="I1949" i="34" s="1"/>
  <c r="I1947" i="34" s="1"/>
  <c r="C1980" i="34"/>
  <c r="E2022" i="34"/>
  <c r="D2036" i="34"/>
  <c r="C2101" i="34"/>
  <c r="C2111" i="34"/>
  <c r="C2121" i="34"/>
  <c r="F2314" i="34"/>
  <c r="F2312" i="34" s="1"/>
  <c r="F2265" i="34"/>
  <c r="F2263" i="34" s="1"/>
  <c r="F2261" i="34" s="1"/>
  <c r="G2265" i="34"/>
  <c r="G2263" i="34" s="1"/>
  <c r="G2261" i="34" s="1"/>
  <c r="I2266" i="34"/>
  <c r="I2264" i="34" s="1"/>
  <c r="I2262" i="34" s="1"/>
  <c r="E534" i="34"/>
  <c r="E532" i="34" s="1"/>
  <c r="E530" i="34" s="1"/>
  <c r="E528" i="34" s="1"/>
  <c r="I599" i="34"/>
  <c r="G1134" i="34"/>
  <c r="I1134" i="34"/>
  <c r="F1377" i="34"/>
  <c r="F421" i="34" s="1"/>
  <c r="I1415" i="34"/>
  <c r="I1413" i="34" s="1"/>
  <c r="I1411" i="34" s="1"/>
  <c r="H1416" i="34"/>
  <c r="H1414" i="34" s="1"/>
  <c r="H1412" i="34" s="1"/>
  <c r="H1557" i="34"/>
  <c r="H1555" i="34" s="1"/>
  <c r="H1553" i="34" s="1"/>
  <c r="H1551" i="34" s="1"/>
  <c r="I2065" i="34"/>
  <c r="I2063" i="34" s="1"/>
  <c r="I2061" i="34" s="1"/>
  <c r="C2209" i="34"/>
  <c r="C2345" i="34"/>
  <c r="C2346" i="34"/>
  <c r="C2347" i="34"/>
  <c r="I102" i="34"/>
  <c r="I100" i="34" s="1"/>
  <c r="I98" i="34" s="1"/>
  <c r="I96" i="34" s="1"/>
  <c r="I83" i="34"/>
  <c r="I81" i="34" s="1"/>
  <c r="I79" i="34" s="1"/>
  <c r="I77" i="34" s="1"/>
  <c r="F2258" i="34"/>
  <c r="F2256" i="34" s="1"/>
  <c r="F2254" i="34" s="1"/>
  <c r="F2252" i="34" s="1"/>
  <c r="F2250" i="34" s="1"/>
  <c r="F495" i="34"/>
  <c r="F493" i="34" s="1"/>
  <c r="H2265" i="34"/>
  <c r="H2263" i="34" s="1"/>
  <c r="H2261" i="34" s="1"/>
  <c r="H510" i="34"/>
  <c r="H508" i="34" s="1"/>
  <c r="F2266" i="34"/>
  <c r="F2264" i="34" s="1"/>
  <c r="F2262" i="34" s="1"/>
  <c r="F511" i="34"/>
  <c r="F509" i="34" s="1"/>
  <c r="I2265" i="34"/>
  <c r="I2263" i="34" s="1"/>
  <c r="I2261" i="34" s="1"/>
  <c r="I510" i="34"/>
  <c r="I508" i="34" s="1"/>
  <c r="G103" i="34"/>
  <c r="G101" i="34" s="1"/>
  <c r="G99" i="34" s="1"/>
  <c r="G97" i="34" s="1"/>
  <c r="G84" i="34"/>
  <c r="G82" i="34" s="1"/>
  <c r="G80" i="34" s="1"/>
  <c r="G78" i="34" s="1"/>
  <c r="G342" i="34"/>
  <c r="G344" i="34"/>
  <c r="G219" i="34"/>
  <c r="G217" i="34" s="1"/>
  <c r="G215" i="34" s="1"/>
  <c r="D2258" i="34"/>
  <c r="D495" i="34"/>
  <c r="D493" i="34" s="1"/>
  <c r="H2258" i="34"/>
  <c r="H2256" i="34" s="1"/>
  <c r="H2254" i="34" s="1"/>
  <c r="H2252" i="34" s="1"/>
  <c r="H2250" i="34" s="1"/>
  <c r="H495" i="34"/>
  <c r="H493" i="34" s="1"/>
  <c r="H2266" i="34"/>
  <c r="H2264" i="34" s="1"/>
  <c r="H2262" i="34" s="1"/>
  <c r="H511" i="34"/>
  <c r="H509" i="34" s="1"/>
  <c r="D516" i="34"/>
  <c r="E518" i="34"/>
  <c r="E516" i="34" s="1"/>
  <c r="E514" i="34" s="1"/>
  <c r="E512" i="34" s="1"/>
  <c r="E517" i="34"/>
  <c r="E515" i="34" s="1"/>
  <c r="E513" i="34" s="1"/>
  <c r="C579" i="34"/>
  <c r="D577" i="34"/>
  <c r="G1965" i="34"/>
  <c r="G1963" i="34" s="1"/>
  <c r="G1961" i="34" s="1"/>
  <c r="G1958" i="34"/>
  <c r="G1956" i="34" s="1"/>
  <c r="G1954" i="34" s="1"/>
  <c r="F2068" i="34"/>
  <c r="F2066" i="34" s="1"/>
  <c r="F2064" i="34" s="1"/>
  <c r="F2062" i="34" s="1"/>
  <c r="F2004" i="34"/>
  <c r="F2002" i="34" s="1"/>
  <c r="C313" i="34"/>
  <c r="I312" i="34"/>
  <c r="I310" i="34" s="1"/>
  <c r="I308" i="34" s="1"/>
  <c r="I306" i="34" s="1"/>
  <c r="I304" i="34" s="1"/>
  <c r="G312" i="34"/>
  <c r="G310" i="34" s="1"/>
  <c r="G308" i="34" s="1"/>
  <c r="G306" i="34" s="1"/>
  <c r="G304" i="34" s="1"/>
  <c r="G417" i="34"/>
  <c r="I417" i="34"/>
  <c r="E568" i="34"/>
  <c r="E566" i="34" s="1"/>
  <c r="E564" i="34" s="1"/>
  <c r="E562" i="34" s="1"/>
  <c r="D515" i="34"/>
  <c r="C549" i="34"/>
  <c r="E535" i="34"/>
  <c r="I2087" i="34"/>
  <c r="I2039" i="34"/>
  <c r="C2039" i="34" s="1"/>
  <c r="I69" i="34"/>
  <c r="I29" i="34" s="1"/>
  <c r="G70" i="34"/>
  <c r="G30" i="34" s="1"/>
  <c r="E89" i="34"/>
  <c r="E87" i="34" s="1"/>
  <c r="I89" i="34"/>
  <c r="I87" i="34" s="1"/>
  <c r="G90" i="34"/>
  <c r="G88" i="34" s="1"/>
  <c r="F2242" i="34"/>
  <c r="F2240" i="34" s="1"/>
  <c r="D106" i="34"/>
  <c r="C106" i="34" s="1"/>
  <c r="C107" i="34"/>
  <c r="F111" i="34"/>
  <c r="C122" i="34"/>
  <c r="I111" i="34"/>
  <c r="C133" i="34"/>
  <c r="H150" i="34"/>
  <c r="H148" i="34" s="1"/>
  <c r="F151" i="34"/>
  <c r="F149" i="34" s="1"/>
  <c r="C182" i="34"/>
  <c r="C188" i="34"/>
  <c r="C204" i="34"/>
  <c r="F213" i="34"/>
  <c r="I219" i="34"/>
  <c r="I217" i="34" s="1"/>
  <c r="I215" i="34" s="1"/>
  <c r="I211" i="34" s="1"/>
  <c r="I209" i="34" s="1"/>
  <c r="C235" i="34"/>
  <c r="F233" i="34"/>
  <c r="F2245" i="34" s="1"/>
  <c r="C284" i="34"/>
  <c r="D311" i="34"/>
  <c r="C315" i="34"/>
  <c r="H312" i="34"/>
  <c r="H310" i="34" s="1"/>
  <c r="H308" i="34" s="1"/>
  <c r="H306" i="34" s="1"/>
  <c r="H304" i="34" s="1"/>
  <c r="H336" i="34"/>
  <c r="H334" i="34" s="1"/>
  <c r="C347" i="34"/>
  <c r="D390" i="34"/>
  <c r="D48" i="34" s="1"/>
  <c r="C425" i="34"/>
  <c r="D478" i="34"/>
  <c r="C478" i="34" s="1"/>
  <c r="F510" i="34"/>
  <c r="F508" i="34" s="1"/>
  <c r="I511" i="34"/>
  <c r="I509" i="34" s="1"/>
  <c r="E553" i="34"/>
  <c r="G600" i="34"/>
  <c r="I600" i="34"/>
  <c r="H1133" i="34"/>
  <c r="H435" i="34" s="1"/>
  <c r="G1178" i="34"/>
  <c r="G1176" i="34" s="1"/>
  <c r="H1178" i="34"/>
  <c r="H1176" i="34" s="1"/>
  <c r="F1416" i="34"/>
  <c r="F1414" i="34" s="1"/>
  <c r="F1412" i="34" s="1"/>
  <c r="I436" i="34"/>
  <c r="F1503" i="34"/>
  <c r="F1501" i="34" s="1"/>
  <c r="F1499" i="34" s="1"/>
  <c r="F1497" i="34" s="1"/>
  <c r="H1503" i="34"/>
  <c r="H1501" i="34" s="1"/>
  <c r="H1499" i="34" s="1"/>
  <c r="H1497" i="34" s="1"/>
  <c r="G1776" i="34"/>
  <c r="F1814" i="34"/>
  <c r="F1813" i="34"/>
  <c r="H2092" i="34"/>
  <c r="H2066" i="34" s="1"/>
  <c r="H2064" i="34" s="1"/>
  <c r="H2062" i="34" s="1"/>
  <c r="C519" i="34"/>
  <c r="H533" i="34"/>
  <c r="H531" i="34" s="1"/>
  <c r="H529" i="34" s="1"/>
  <c r="H527" i="34" s="1"/>
  <c r="C583" i="34"/>
  <c r="C586" i="34"/>
  <c r="D797" i="34"/>
  <c r="C916" i="34"/>
  <c r="C1017" i="34"/>
  <c r="D1021" i="34"/>
  <c r="G1171" i="34"/>
  <c r="G1169" i="34" s="1"/>
  <c r="C1211" i="34"/>
  <c r="C1240" i="34"/>
  <c r="D1262" i="34"/>
  <c r="C1264" i="34"/>
  <c r="E1263" i="34"/>
  <c r="C1263" i="34" s="1"/>
  <c r="C1269" i="34"/>
  <c r="C1270" i="34"/>
  <c r="C1361" i="34"/>
  <c r="C1362" i="34"/>
  <c r="F1360" i="34"/>
  <c r="F1288" i="34" s="1"/>
  <c r="F1286" i="34" s="1"/>
  <c r="F1284" i="34" s="1"/>
  <c r="E1365" i="34"/>
  <c r="E1359" i="34" s="1"/>
  <c r="E419" i="34" s="1"/>
  <c r="E381" i="34" s="1"/>
  <c r="E39" i="34" s="1"/>
  <c r="I1359" i="34"/>
  <c r="I419" i="34" s="1"/>
  <c r="I381" i="34" s="1"/>
  <c r="I39" i="34" s="1"/>
  <c r="D1378" i="34"/>
  <c r="C1378" i="34" s="1"/>
  <c r="D1387" i="34"/>
  <c r="C1387" i="34" s="1"/>
  <c r="H1377" i="34"/>
  <c r="H421" i="34" s="1"/>
  <c r="C1442" i="34"/>
  <c r="E1445" i="34"/>
  <c r="C1445" i="34" s="1"/>
  <c r="D1454" i="34"/>
  <c r="C1454" i="34" s="1"/>
  <c r="D1473" i="34"/>
  <c r="C1474" i="34"/>
  <c r="D1667" i="34"/>
  <c r="I1667" i="34"/>
  <c r="I1643" i="34" s="1"/>
  <c r="C1675" i="34"/>
  <c r="C1685" i="34"/>
  <c r="C1689" i="34"/>
  <c r="C1725" i="34"/>
  <c r="C1729" i="34"/>
  <c r="C1749" i="34"/>
  <c r="C1750" i="34"/>
  <c r="F1644" i="34"/>
  <c r="H1644" i="34"/>
  <c r="C1759" i="34"/>
  <c r="C1760" i="34"/>
  <c r="E1814" i="34"/>
  <c r="H1813" i="34"/>
  <c r="H1814" i="34"/>
  <c r="E1871" i="34"/>
  <c r="E1869" i="34" s="1"/>
  <c r="E1867" i="34" s="1"/>
  <c r="E1865" i="34" s="1"/>
  <c r="E1863" i="34" s="1"/>
  <c r="C1913" i="34"/>
  <c r="C1921" i="34"/>
  <c r="D1979" i="34"/>
  <c r="C2016" i="34"/>
  <c r="I2050" i="34"/>
  <c r="C2075" i="34"/>
  <c r="C2079" i="34"/>
  <c r="F2069" i="34"/>
  <c r="F2067" i="34" s="1"/>
  <c r="H2069" i="34"/>
  <c r="H2067" i="34" s="1"/>
  <c r="C2080" i="34"/>
  <c r="E2093" i="34"/>
  <c r="C2093" i="34" s="1"/>
  <c r="G2091" i="34"/>
  <c r="G2065" i="34" s="1"/>
  <c r="G2063" i="34" s="1"/>
  <c r="G2061" i="34" s="1"/>
  <c r="D2109" i="34"/>
  <c r="C2109" i="34" s="1"/>
  <c r="C2110" i="34"/>
  <c r="C2128" i="34"/>
  <c r="C2134" i="34"/>
  <c r="C2135" i="34"/>
  <c r="C2149" i="34"/>
  <c r="F2147" i="34"/>
  <c r="H2147" i="34"/>
  <c r="H2145" i="34" s="1"/>
  <c r="H2143" i="34" s="1"/>
  <c r="H2141" i="34" s="1"/>
  <c r="H2139" i="34" s="1"/>
  <c r="D2152" i="34"/>
  <c r="C2152" i="34" s="1"/>
  <c r="E2161" i="34"/>
  <c r="C2179" i="34"/>
  <c r="C2185" i="34"/>
  <c r="I2203" i="34"/>
  <c r="I2201" i="34" s="1"/>
  <c r="C2218" i="34"/>
  <c r="E2202" i="34"/>
  <c r="E2207" i="34"/>
  <c r="G2314" i="34"/>
  <c r="G2312" i="34" s="1"/>
  <c r="I2314" i="34"/>
  <c r="I2312" i="34" s="1"/>
  <c r="F102" i="34"/>
  <c r="F100" i="34" s="1"/>
  <c r="F98" i="34" s="1"/>
  <c r="F96" i="34" s="1"/>
  <c r="F83" i="34"/>
  <c r="H83" i="34"/>
  <c r="H102" i="34"/>
  <c r="H100" i="34" s="1"/>
  <c r="H98" i="34" s="1"/>
  <c r="H96" i="34" s="1"/>
  <c r="F103" i="34"/>
  <c r="F101" i="34" s="1"/>
  <c r="F99" i="34" s="1"/>
  <c r="F97" i="34" s="1"/>
  <c r="F84" i="34"/>
  <c r="H84" i="34"/>
  <c r="H103" i="34"/>
  <c r="H101" i="34" s="1"/>
  <c r="H99" i="34" s="1"/>
  <c r="H97" i="34" s="1"/>
  <c r="D115" i="34"/>
  <c r="G117" i="34"/>
  <c r="G115" i="34" s="1"/>
  <c r="G113" i="34" s="1"/>
  <c r="G75" i="34"/>
  <c r="G73" i="34" s="1"/>
  <c r="G71" i="34" s="1"/>
  <c r="G67" i="34" s="1"/>
  <c r="G65" i="34" s="1"/>
  <c r="F76" i="34"/>
  <c r="F118" i="34"/>
  <c r="F116" i="34" s="1"/>
  <c r="F114" i="34" s="1"/>
  <c r="H118" i="34"/>
  <c r="H116" i="34" s="1"/>
  <c r="H114" i="34" s="1"/>
  <c r="H76" i="34"/>
  <c r="E129" i="34"/>
  <c r="E127" i="34" s="1"/>
  <c r="E125" i="34" s="1"/>
  <c r="E83" i="34"/>
  <c r="E81" i="34" s="1"/>
  <c r="E79" i="34" s="1"/>
  <c r="E77" i="34" s="1"/>
  <c r="G111" i="34"/>
  <c r="F112" i="34"/>
  <c r="H112" i="34"/>
  <c r="F296" i="34"/>
  <c r="F295" i="34"/>
  <c r="F293" i="34" s="1"/>
  <c r="F291" i="34" s="1"/>
  <c r="F289" i="34" s="1"/>
  <c r="C348" i="34"/>
  <c r="D346" i="34"/>
  <c r="H2248" i="34"/>
  <c r="H441" i="34"/>
  <c r="H439" i="34" s="1"/>
  <c r="E1262" i="34"/>
  <c r="E436" i="34"/>
  <c r="F1608" i="34"/>
  <c r="F1548" i="34"/>
  <c r="F1546" i="34" s="1"/>
  <c r="F1544" i="34" s="1"/>
  <c r="G1642" i="34"/>
  <c r="G1640" i="34" s="1"/>
  <c r="G1638" i="34" s="1"/>
  <c r="G1636" i="34" s="1"/>
  <c r="I1641" i="34"/>
  <c r="I1639" i="34" s="1"/>
  <c r="I1637" i="34" s="1"/>
  <c r="I1635" i="34" s="1"/>
  <c r="I1557" i="34"/>
  <c r="I1555" i="34" s="1"/>
  <c r="I1553" i="34" s="1"/>
  <c r="I1551" i="34" s="1"/>
  <c r="H1897" i="34"/>
  <c r="H1895" i="34" s="1"/>
  <c r="H1893" i="34" s="1"/>
  <c r="H1547" i="34"/>
  <c r="H1545" i="34" s="1"/>
  <c r="H1543" i="34" s="1"/>
  <c r="H1541" i="34" s="1"/>
  <c r="G53" i="34"/>
  <c r="I53" i="34"/>
  <c r="G54" i="34"/>
  <c r="I54" i="34"/>
  <c r="F69" i="34"/>
  <c r="F29" i="34" s="1"/>
  <c r="H69" i="34"/>
  <c r="H29" i="34" s="1"/>
  <c r="D70" i="34"/>
  <c r="F70" i="34"/>
  <c r="H70" i="34"/>
  <c r="D89" i="34"/>
  <c r="F89" i="34"/>
  <c r="F87" i="34" s="1"/>
  <c r="H89" i="34"/>
  <c r="H87" i="34" s="1"/>
  <c r="D90" i="34"/>
  <c r="F90" i="34"/>
  <c r="F88" i="34" s="1"/>
  <c r="H90" i="34"/>
  <c r="H88" i="34" s="1"/>
  <c r="C91" i="34"/>
  <c r="D104" i="34"/>
  <c r="D105" i="34"/>
  <c r="H117" i="34"/>
  <c r="H115" i="34" s="1"/>
  <c r="H113" i="34" s="1"/>
  <c r="H111" i="34" s="1"/>
  <c r="G118" i="34"/>
  <c r="G116" i="34" s="1"/>
  <c r="G114" i="34" s="1"/>
  <c r="G112" i="34" s="1"/>
  <c r="E119" i="34"/>
  <c r="E117" i="34" s="1"/>
  <c r="E115" i="34" s="1"/>
  <c r="E113" i="34" s="1"/>
  <c r="D120" i="34"/>
  <c r="C121" i="34"/>
  <c r="D131" i="34"/>
  <c r="D132" i="34"/>
  <c r="E150" i="34"/>
  <c r="E148" i="34" s="1"/>
  <c r="G150" i="34"/>
  <c r="G148" i="34" s="1"/>
  <c r="I150" i="34"/>
  <c r="I148" i="34" s="1"/>
  <c r="E151" i="34"/>
  <c r="E149" i="34" s="1"/>
  <c r="G151" i="34"/>
  <c r="G149" i="34" s="1"/>
  <c r="I151" i="34"/>
  <c r="I149" i="34" s="1"/>
  <c r="D152" i="34"/>
  <c r="E166" i="34"/>
  <c r="C190" i="34"/>
  <c r="I166" i="34"/>
  <c r="C202" i="34"/>
  <c r="F166" i="34"/>
  <c r="F164" i="34" s="1"/>
  <c r="F162" i="34" s="1"/>
  <c r="H210" i="34"/>
  <c r="H208" i="34" s="1"/>
  <c r="D218" i="34"/>
  <c r="D216" i="34" s="1"/>
  <c r="D214" i="34" s="1"/>
  <c r="H219" i="34"/>
  <c r="H217" i="34" s="1"/>
  <c r="H215" i="34" s="1"/>
  <c r="F232" i="34"/>
  <c r="D343" i="34"/>
  <c r="H335" i="34"/>
  <c r="H333" i="34" s="1"/>
  <c r="H327" i="34" s="1"/>
  <c r="H325" i="34" s="1"/>
  <c r="H323" i="34" s="1"/>
  <c r="H321" i="34" s="1"/>
  <c r="H319" i="34" s="1"/>
  <c r="G336" i="34"/>
  <c r="G334" i="34" s="1"/>
  <c r="F441" i="34"/>
  <c r="F439" i="34" s="1"/>
  <c r="D446" i="34"/>
  <c r="F599" i="34"/>
  <c r="H599" i="34"/>
  <c r="H597" i="34" s="1"/>
  <c r="H595" i="34" s="1"/>
  <c r="F1282" i="34"/>
  <c r="I1416" i="34"/>
  <c r="I1414" i="34" s="1"/>
  <c r="I1412" i="34" s="1"/>
  <c r="C297" i="34"/>
  <c r="D295" i="34"/>
  <c r="C326" i="34"/>
  <c r="D324" i="34"/>
  <c r="C339" i="34"/>
  <c r="D337" i="34"/>
  <c r="E344" i="34"/>
  <c r="E336" i="34" s="1"/>
  <c r="E334" i="34" s="1"/>
  <c r="E342" i="34"/>
  <c r="I344" i="34"/>
  <c r="I342" i="34"/>
  <c r="I336" i="34" s="1"/>
  <c r="I334" i="34" s="1"/>
  <c r="I380" i="34"/>
  <c r="E2259" i="34"/>
  <c r="E2257" i="34" s="1"/>
  <c r="E2255" i="34" s="1"/>
  <c r="E2253" i="34" s="1"/>
  <c r="E2251" i="34" s="1"/>
  <c r="E496" i="34"/>
  <c r="E494" i="34" s="1"/>
  <c r="G2259" i="34"/>
  <c r="G2257" i="34" s="1"/>
  <c r="G2255" i="34" s="1"/>
  <c r="G2253" i="34" s="1"/>
  <c r="G2251" i="34" s="1"/>
  <c r="G496" i="34"/>
  <c r="G494" i="34" s="1"/>
  <c r="I2259" i="34"/>
  <c r="I2257" i="34" s="1"/>
  <c r="I2251" i="34" s="1"/>
  <c r="I496" i="34"/>
  <c r="I494" i="34" s="1"/>
  <c r="G534" i="34"/>
  <c r="G532" i="34" s="1"/>
  <c r="G530" i="34" s="1"/>
  <c r="G528" i="34" s="1"/>
  <c r="G418" i="34"/>
  <c r="G598" i="34"/>
  <c r="G596" i="34" s="1"/>
  <c r="G432" i="34"/>
  <c r="F1178" i="34"/>
  <c r="F1176" i="34" s="1"/>
  <c r="F433" i="34"/>
  <c r="F397" i="34" s="1"/>
  <c r="F57" i="34" s="1"/>
  <c r="G1774" i="34"/>
  <c r="G1772" i="34" s="1"/>
  <c r="G1770" i="34" s="1"/>
  <c r="G1768" i="34" s="1"/>
  <c r="G1557" i="34"/>
  <c r="G1555" i="34" s="1"/>
  <c r="G1553" i="34" s="1"/>
  <c r="G1551" i="34" s="1"/>
  <c r="G1541" i="34" s="1"/>
  <c r="C119" i="34"/>
  <c r="F75" i="34"/>
  <c r="I76" i="34"/>
  <c r="C312" i="34"/>
  <c r="C1611" i="34"/>
  <c r="D1609" i="34"/>
  <c r="C1723" i="34"/>
  <c r="D1719" i="34"/>
  <c r="C1719" i="34" s="1"/>
  <c r="C1778" i="34"/>
  <c r="C1804" i="34"/>
  <c r="D1802" i="34"/>
  <c r="C1802" i="34" s="1"/>
  <c r="C1872" i="34"/>
  <c r="D1870" i="34"/>
  <c r="C1904" i="34"/>
  <c r="D1902" i="34"/>
  <c r="C1905" i="34"/>
  <c r="D1903" i="34"/>
  <c r="D1901" i="34" s="1"/>
  <c r="C1970" i="34"/>
  <c r="D1968" i="34"/>
  <c r="D1966" i="34" s="1"/>
  <c r="I1964" i="34"/>
  <c r="I1962" i="34" s="1"/>
  <c r="I1960" i="34" s="1"/>
  <c r="I1957" i="34"/>
  <c r="I1955" i="34" s="1"/>
  <c r="I1953" i="34" s="1"/>
  <c r="G233" i="34"/>
  <c r="H233" i="34"/>
  <c r="C299" i="34"/>
  <c r="C329" i="34"/>
  <c r="F327" i="34"/>
  <c r="F325" i="34" s="1"/>
  <c r="F323" i="34" s="1"/>
  <c r="F321" i="34" s="1"/>
  <c r="F319" i="34" s="1"/>
  <c r="C338" i="34"/>
  <c r="F444" i="34"/>
  <c r="F442" i="34" s="1"/>
  <c r="C504" i="34"/>
  <c r="C538" i="34"/>
  <c r="C554" i="34"/>
  <c r="D571" i="34"/>
  <c r="D420" i="34" s="1"/>
  <c r="D382" i="34" s="1"/>
  <c r="D40" i="34" s="1"/>
  <c r="C572" i="34"/>
  <c r="G568" i="34"/>
  <c r="G566" i="34" s="1"/>
  <c r="G564" i="34" s="1"/>
  <c r="G562" i="34" s="1"/>
  <c r="I568" i="34"/>
  <c r="I566" i="34" s="1"/>
  <c r="I564" i="34" s="1"/>
  <c r="I562" i="34" s="1"/>
  <c r="C601" i="34"/>
  <c r="C807" i="34"/>
  <c r="C837" i="34"/>
  <c r="C841" i="34"/>
  <c r="C847" i="34"/>
  <c r="C855" i="34"/>
  <c r="C859" i="34"/>
  <c r="C863" i="34"/>
  <c r="C867" i="34"/>
  <c r="C871" i="34"/>
  <c r="C875" i="34"/>
  <c r="C879" i="34"/>
  <c r="C883" i="34"/>
  <c r="C887" i="34"/>
  <c r="C891" i="34"/>
  <c r="C895" i="34"/>
  <c r="C899" i="34"/>
  <c r="C903" i="34"/>
  <c r="D915" i="34"/>
  <c r="C915" i="34" s="1"/>
  <c r="C949" i="34"/>
  <c r="C965" i="34"/>
  <c r="C969" i="34"/>
  <c r="C973" i="34"/>
  <c r="D1005" i="34"/>
  <c r="C1005" i="34" s="1"/>
  <c r="C1029" i="34"/>
  <c r="C1033" i="34"/>
  <c r="C1037" i="34"/>
  <c r="C1041" i="34"/>
  <c r="C1056" i="34"/>
  <c r="C1061" i="34"/>
  <c r="G1133" i="34"/>
  <c r="G435" i="34" s="1"/>
  <c r="I1133" i="34"/>
  <c r="D1143" i="34"/>
  <c r="C1143" i="34" s="1"/>
  <c r="C1147" i="34"/>
  <c r="C1155" i="34"/>
  <c r="F1171" i="34"/>
  <c r="F1169" i="34" s="1"/>
  <c r="H1171" i="34"/>
  <c r="H1169" i="34" s="1"/>
  <c r="C1173" i="34"/>
  <c r="C1193" i="34"/>
  <c r="C1192" i="34" s="1"/>
  <c r="D1226" i="34"/>
  <c r="C1226" i="34" s="1"/>
  <c r="E1181" i="34"/>
  <c r="E1179" i="34" s="1"/>
  <c r="E1177" i="34" s="1"/>
  <c r="E1234" i="34"/>
  <c r="C1234" i="34" s="1"/>
  <c r="C1251" i="34"/>
  <c r="C1260" i="34"/>
  <c r="D1268" i="34"/>
  <c r="C1268" i="34" s="1"/>
  <c r="D1291" i="34"/>
  <c r="C1291" i="34" s="1"/>
  <c r="C1329" i="34"/>
  <c r="C1352" i="34"/>
  <c r="C1351" i="34"/>
  <c r="C1366" i="34"/>
  <c r="D1377" i="34"/>
  <c r="D1417" i="34"/>
  <c r="D1418" i="34"/>
  <c r="C1434" i="34"/>
  <c r="C1446" i="34"/>
  <c r="D1452" i="34"/>
  <c r="H1415" i="34"/>
  <c r="H1413" i="34" s="1"/>
  <c r="C1470" i="34"/>
  <c r="D1488" i="34"/>
  <c r="D1489" i="34"/>
  <c r="E1507" i="34"/>
  <c r="E1505" i="34" s="1"/>
  <c r="E1503" i="34" s="1"/>
  <c r="E1501" i="34" s="1"/>
  <c r="E1499" i="34" s="1"/>
  <c r="E1497" i="34" s="1"/>
  <c r="C1509" i="34"/>
  <c r="E1546" i="34"/>
  <c r="E1544" i="34" s="1"/>
  <c r="F1547" i="34"/>
  <c r="F1545" i="34" s="1"/>
  <c r="F1543" i="34" s="1"/>
  <c r="H1548" i="34"/>
  <c r="H1546" i="34" s="1"/>
  <c r="H1544" i="34" s="1"/>
  <c r="F1549" i="34"/>
  <c r="H1549" i="34"/>
  <c r="F1550" i="34"/>
  <c r="F1557" i="34"/>
  <c r="D1697" i="34"/>
  <c r="C1697" i="34" s="1"/>
  <c r="E1777" i="34"/>
  <c r="E1775" i="34" s="1"/>
  <c r="E1773" i="34" s="1"/>
  <c r="E1771" i="34" s="1"/>
  <c r="E1769" i="34" s="1"/>
  <c r="G1777" i="34"/>
  <c r="G1775" i="34" s="1"/>
  <c r="G1773" i="34" s="1"/>
  <c r="G1771" i="34" s="1"/>
  <c r="G1769" i="34" s="1"/>
  <c r="I1777" i="34"/>
  <c r="I1775" i="34" s="1"/>
  <c r="I1773" i="34" s="1"/>
  <c r="I1771" i="34" s="1"/>
  <c r="I1769" i="34" s="1"/>
  <c r="D1806" i="34"/>
  <c r="C1806" i="34" s="1"/>
  <c r="I1903" i="34"/>
  <c r="I1901" i="34" s="1"/>
  <c r="I1899" i="34" s="1"/>
  <c r="F1945" i="34"/>
  <c r="H1945" i="34"/>
  <c r="G1946" i="34"/>
  <c r="C1614" i="34"/>
  <c r="D1612" i="34"/>
  <c r="C1631" i="34"/>
  <c r="D1629" i="34"/>
  <c r="C1632" i="34"/>
  <c r="D1630" i="34"/>
  <c r="D1644" i="34"/>
  <c r="C1660" i="34"/>
  <c r="E1646" i="34"/>
  <c r="C1755" i="34"/>
  <c r="D1753" i="34"/>
  <c r="C1753" i="34" s="1"/>
  <c r="C1871" i="34"/>
  <c r="D1869" i="34"/>
  <c r="H2088" i="34"/>
  <c r="H2006" i="34"/>
  <c r="H2000" i="34" s="1"/>
  <c r="H1998" i="34" s="1"/>
  <c r="G2178" i="34"/>
  <c r="G2176" i="34" s="1"/>
  <c r="G2182" i="34"/>
  <c r="G2184" i="34"/>
  <c r="F2191" i="34"/>
  <c r="F2189" i="34" s="1"/>
  <c r="F2187" i="34" s="1"/>
  <c r="F2003" i="34"/>
  <c r="F2001" i="34" s="1"/>
  <c r="C502" i="34"/>
  <c r="F432" i="34"/>
  <c r="H432" i="34"/>
  <c r="C536" i="34"/>
  <c r="F418" i="34"/>
  <c r="H418" i="34"/>
  <c r="C552" i="34"/>
  <c r="G533" i="34"/>
  <c r="G531" i="34" s="1"/>
  <c r="G529" i="34" s="1"/>
  <c r="G527" i="34" s="1"/>
  <c r="I533" i="34"/>
  <c r="I531" i="34" s="1"/>
  <c r="I529" i="34" s="1"/>
  <c r="I527" i="34" s="1"/>
  <c r="E435" i="34"/>
  <c r="C1181" i="34"/>
  <c r="C1222" i="34"/>
  <c r="C1262" i="34"/>
  <c r="H1282" i="34"/>
  <c r="F1359" i="34"/>
  <c r="F1287" i="34" s="1"/>
  <c r="F1285" i="34" s="1"/>
  <c r="F1283" i="34" s="1"/>
  <c r="H1359" i="34"/>
  <c r="H1287" i="34" s="1"/>
  <c r="H1285" i="34" s="1"/>
  <c r="H1283" i="34" s="1"/>
  <c r="E1360" i="34"/>
  <c r="G1360" i="34"/>
  <c r="I1360" i="34"/>
  <c r="E1377" i="34"/>
  <c r="E1287" i="34" s="1"/>
  <c r="E1285" i="34" s="1"/>
  <c r="E1283" i="34" s="1"/>
  <c r="G1377" i="34"/>
  <c r="G1287" i="34" s="1"/>
  <c r="G1285" i="34" s="1"/>
  <c r="G1283" i="34" s="1"/>
  <c r="I1377" i="34"/>
  <c r="F1415" i="34"/>
  <c r="F1413" i="34" s="1"/>
  <c r="C1468" i="34"/>
  <c r="G1504" i="34"/>
  <c r="G1502" i="34" s="1"/>
  <c r="G1500" i="34" s="1"/>
  <c r="G1498" i="34" s="1"/>
  <c r="I1504" i="34"/>
  <c r="I1502" i="34" s="1"/>
  <c r="I1500" i="34" s="1"/>
  <c r="I1498" i="34" s="1"/>
  <c r="C1796" i="34"/>
  <c r="G1814" i="34"/>
  <c r="E1813" i="34"/>
  <c r="I1813" i="34"/>
  <c r="G1813" i="34"/>
  <c r="E1965" i="34"/>
  <c r="E1963" i="34" s="1"/>
  <c r="E1961" i="34" s="1"/>
  <c r="E1958" i="34"/>
  <c r="E1956" i="34" s="1"/>
  <c r="E1954" i="34" s="1"/>
  <c r="E1946" i="34" s="1"/>
  <c r="I1965" i="34"/>
  <c r="I1963" i="34" s="1"/>
  <c r="I1961" i="34" s="1"/>
  <c r="I1958" i="34"/>
  <c r="I1956" i="34" s="1"/>
  <c r="I1954" i="34" s="1"/>
  <c r="I1946" i="34" s="1"/>
  <c r="G2068" i="34"/>
  <c r="G2004" i="34"/>
  <c r="G2002" i="34" s="1"/>
  <c r="I2068" i="34"/>
  <c r="I2004" i="34"/>
  <c r="I2002" i="34" s="1"/>
  <c r="G2087" i="34"/>
  <c r="G2005" i="34"/>
  <c r="G401" i="34" s="1"/>
  <c r="G61" i="34" s="1"/>
  <c r="F2145" i="34"/>
  <c r="F2143" i="34" s="1"/>
  <c r="F2141" i="34" s="1"/>
  <c r="F2139" i="34" s="1"/>
  <c r="F2006" i="34"/>
  <c r="I2174" i="34"/>
  <c r="I2172" i="34" s="1"/>
  <c r="I2170" i="34" s="1"/>
  <c r="I2175" i="34"/>
  <c r="I1993" i="34" s="1"/>
  <c r="I1991" i="34" s="1"/>
  <c r="H2191" i="34"/>
  <c r="H2189" i="34" s="1"/>
  <c r="H2187" i="34" s="1"/>
  <c r="H2003" i="34"/>
  <c r="C1613" i="34"/>
  <c r="C1651" i="34"/>
  <c r="C1673" i="34"/>
  <c r="C1677" i="34"/>
  <c r="C1720" i="34"/>
  <c r="C1754" i="34"/>
  <c r="C1797" i="34"/>
  <c r="C1824" i="34"/>
  <c r="C1856" i="34"/>
  <c r="C1929" i="34"/>
  <c r="I1945" i="34"/>
  <c r="F2000" i="34"/>
  <c r="F1998" i="34" s="1"/>
  <c r="I2005" i="34"/>
  <c r="I401" i="34" s="1"/>
  <c r="I61" i="34" s="1"/>
  <c r="G2003" i="34"/>
  <c r="G2001" i="34" s="1"/>
  <c r="G1999" i="34" s="1"/>
  <c r="G1997" i="34" s="1"/>
  <c r="G2191" i="34"/>
  <c r="G2189" i="34" s="1"/>
  <c r="G2183" i="34"/>
  <c r="C2013" i="34"/>
  <c r="E1996" i="34"/>
  <c r="E386" i="34" s="1"/>
  <c r="E44" i="34" s="1"/>
  <c r="G1996" i="34"/>
  <c r="G386" i="34" s="1"/>
  <c r="G44" i="34" s="1"/>
  <c r="I2173" i="34"/>
  <c r="I2171" i="34" s="1"/>
  <c r="I2169" i="34" s="1"/>
  <c r="C2219" i="34"/>
  <c r="C2337" i="34"/>
  <c r="C1969" i="34"/>
  <c r="I1996" i="34"/>
  <c r="I386" i="34" s="1"/>
  <c r="I44" i="34" s="1"/>
  <c r="D2011" i="34"/>
  <c r="C2015" i="34"/>
  <c r="F1995" i="34"/>
  <c r="F385" i="34" s="1"/>
  <c r="F43" i="34" s="1"/>
  <c r="D2050" i="34"/>
  <c r="D2048" i="34" s="1"/>
  <c r="D2046" i="34" s="1"/>
  <c r="D2044" i="34" s="1"/>
  <c r="E2050" i="34"/>
  <c r="E2048" i="34" s="1"/>
  <c r="G2056" i="34"/>
  <c r="G2050" i="34" s="1"/>
  <c r="C2057" i="34"/>
  <c r="F2051" i="34"/>
  <c r="H2051" i="34"/>
  <c r="D2070" i="34"/>
  <c r="D2071" i="34"/>
  <c r="C2072" i="34"/>
  <c r="D2092" i="34"/>
  <c r="C2094" i="34"/>
  <c r="F2091" i="34"/>
  <c r="H2091" i="34"/>
  <c r="E2100" i="34"/>
  <c r="E2099" i="34" s="1"/>
  <c r="E2091" i="34" s="1"/>
  <c r="G2092" i="34"/>
  <c r="I2092" i="34"/>
  <c r="C2105" i="34"/>
  <c r="C2122" i="34"/>
  <c r="D2133" i="34"/>
  <c r="C2133" i="34" s="1"/>
  <c r="D2146" i="34"/>
  <c r="D2147" i="34"/>
  <c r="C2148" i="34"/>
  <c r="E2160" i="34"/>
  <c r="E2162" i="34"/>
  <c r="D2182" i="34"/>
  <c r="D2181" i="34" s="1"/>
  <c r="I2192" i="34"/>
  <c r="I2190" i="34" s="1"/>
  <c r="C2197" i="34"/>
  <c r="F2190" i="34"/>
  <c r="F2188" i="34" s="1"/>
  <c r="H2190" i="34"/>
  <c r="H2188" i="34" s="1"/>
  <c r="C2204" i="34"/>
  <c r="C2203" i="34" s="1"/>
  <c r="D2216" i="34"/>
  <c r="D2217" i="34"/>
  <c r="C2221" i="34"/>
  <c r="D2231" i="34"/>
  <c r="D2232" i="34"/>
  <c r="C2333" i="34"/>
  <c r="D2338" i="34"/>
  <c r="C2338" i="34" s="1"/>
  <c r="C2339" i="34"/>
  <c r="D2343" i="34"/>
  <c r="C2343" i="34" s="1"/>
  <c r="D2344" i="34"/>
  <c r="H211" i="34"/>
  <c r="H209" i="34" s="1"/>
  <c r="H28" i="34"/>
  <c r="H27" i="34" s="1"/>
  <c r="H2242" i="34"/>
  <c r="H2240" i="34" s="1"/>
  <c r="E164" i="34"/>
  <c r="E162" i="34" s="1"/>
  <c r="E75" i="34"/>
  <c r="I164" i="34"/>
  <c r="I162" i="34" s="1"/>
  <c r="I75" i="34"/>
  <c r="G294" i="34"/>
  <c r="G292" i="34" s="1"/>
  <c r="C296" i="34"/>
  <c r="G218" i="34"/>
  <c r="I294" i="34"/>
  <c r="I292" i="34" s="1"/>
  <c r="I218" i="34"/>
  <c r="I216" i="34" s="1"/>
  <c r="I214" i="34" s="1"/>
  <c r="I210" i="34" s="1"/>
  <c r="I208" i="34" s="1"/>
  <c r="F47" i="34"/>
  <c r="G48" i="34"/>
  <c r="H2247" i="34"/>
  <c r="H440" i="34"/>
  <c r="H438" i="34" s="1"/>
  <c r="C501" i="34"/>
  <c r="E499" i="34"/>
  <c r="G431" i="34"/>
  <c r="G499" i="34"/>
  <c r="G497" i="34" s="1"/>
  <c r="I431" i="34"/>
  <c r="I499" i="34"/>
  <c r="I497" i="34" s="1"/>
  <c r="H593" i="34"/>
  <c r="H591" i="34" s="1"/>
  <c r="E218" i="34"/>
  <c r="F73" i="34"/>
  <c r="F71" i="34" s="1"/>
  <c r="F67" i="34" s="1"/>
  <c r="H73" i="34"/>
  <c r="H71" i="34" s="1"/>
  <c r="H67" i="34" s="1"/>
  <c r="H35" i="34"/>
  <c r="G74" i="34"/>
  <c r="G72" i="34" s="1"/>
  <c r="G68" i="34" s="1"/>
  <c r="G66" i="34" s="1"/>
  <c r="G36" i="34"/>
  <c r="I74" i="34"/>
  <c r="I72" i="34" s="1"/>
  <c r="I68" i="34" s="1"/>
  <c r="I66" i="34" s="1"/>
  <c r="I36" i="34"/>
  <c r="E2315" i="34"/>
  <c r="E140" i="34"/>
  <c r="E138" i="34" s="1"/>
  <c r="C138" i="34" s="1"/>
  <c r="E69" i="34"/>
  <c r="F2336" i="34"/>
  <c r="F161" i="34"/>
  <c r="F159" i="34" s="1"/>
  <c r="H2336" i="34"/>
  <c r="H161" i="34"/>
  <c r="H159" i="34" s="1"/>
  <c r="G160" i="34"/>
  <c r="G158" i="34" s="1"/>
  <c r="H2245" i="34"/>
  <c r="H232" i="34"/>
  <c r="H231" i="34"/>
  <c r="H230" i="34" s="1"/>
  <c r="H229" i="34" s="1"/>
  <c r="C345" i="34"/>
  <c r="E341" i="34"/>
  <c r="E343" i="34"/>
  <c r="G341" i="34"/>
  <c r="G335" i="34" s="1"/>
  <c r="G333" i="34" s="1"/>
  <c r="G327" i="34" s="1"/>
  <c r="G325" i="34" s="1"/>
  <c r="G323" i="34" s="1"/>
  <c r="G321" i="34" s="1"/>
  <c r="G319" i="34" s="1"/>
  <c r="G343" i="34"/>
  <c r="I341" i="34"/>
  <c r="I335" i="34" s="1"/>
  <c r="I333" i="34" s="1"/>
  <c r="I327" i="34" s="1"/>
  <c r="I325" i="34" s="1"/>
  <c r="I323" i="34" s="1"/>
  <c r="I321" i="34" s="1"/>
  <c r="I319" i="34" s="1"/>
  <c r="I343" i="34"/>
  <c r="E2248" i="34"/>
  <c r="E441" i="34"/>
  <c r="E439" i="34" s="1"/>
  <c r="G2248" i="34"/>
  <c r="G441" i="34"/>
  <c r="G439" i="34" s="1"/>
  <c r="I441" i="34"/>
  <c r="I439" i="34" s="1"/>
  <c r="F2247" i="34"/>
  <c r="F440" i="34"/>
  <c r="F438" i="34" s="1"/>
  <c r="F568" i="34"/>
  <c r="F566" i="34" s="1"/>
  <c r="F564" i="34" s="1"/>
  <c r="F562" i="34" s="1"/>
  <c r="F419" i="34"/>
  <c r="F381" i="34" s="1"/>
  <c r="F39" i="34" s="1"/>
  <c r="H419" i="34"/>
  <c r="H381" i="34" s="1"/>
  <c r="H39" i="34" s="1"/>
  <c r="H568" i="34"/>
  <c r="H566" i="34" s="1"/>
  <c r="H564" i="34" s="1"/>
  <c r="H562" i="34" s="1"/>
  <c r="C2244" i="34"/>
  <c r="D2324" i="34"/>
  <c r="C2326" i="34"/>
  <c r="C171" i="34"/>
  <c r="E167" i="34"/>
  <c r="C167" i="34" s="1"/>
  <c r="F2335" i="34"/>
  <c r="F160" i="34"/>
  <c r="F158" i="34" s="1"/>
  <c r="D229" i="34"/>
  <c r="E2246" i="34"/>
  <c r="C234" i="34"/>
  <c r="E213" i="34"/>
  <c r="G2246" i="34"/>
  <c r="G213" i="34"/>
  <c r="E232" i="34"/>
  <c r="E230" i="34" s="1"/>
  <c r="G2245" i="34"/>
  <c r="G232" i="34"/>
  <c r="G231" i="34"/>
  <c r="G230" i="34" s="1"/>
  <c r="G229" i="34" s="1"/>
  <c r="C269" i="34"/>
  <c r="E257" i="34"/>
  <c r="C282" i="34"/>
  <c r="E280" i="34"/>
  <c r="E278" i="34" s="1"/>
  <c r="E276" i="34" s="1"/>
  <c r="E274" i="34" s="1"/>
  <c r="C274" i="34" s="1"/>
  <c r="F294" i="34"/>
  <c r="F218" i="34"/>
  <c r="F216" i="34" s="1"/>
  <c r="F214" i="34" s="1"/>
  <c r="C487" i="34"/>
  <c r="C486" i="34" s="1"/>
  <c r="D486" i="34"/>
  <c r="D445" i="34"/>
  <c r="D422" i="34"/>
  <c r="F396" i="34"/>
  <c r="H396" i="34"/>
  <c r="G379" i="34"/>
  <c r="I379" i="34"/>
  <c r="C541" i="34"/>
  <c r="D537" i="34"/>
  <c r="F569" i="34"/>
  <c r="F567" i="34" s="1"/>
  <c r="F565" i="34" s="1"/>
  <c r="F563" i="34" s="1"/>
  <c r="F420" i="34"/>
  <c r="F416" i="34" s="1"/>
  <c r="F414" i="34" s="1"/>
  <c r="F412" i="34" s="1"/>
  <c r="H569" i="34"/>
  <c r="H567" i="34" s="1"/>
  <c r="H565" i="34" s="1"/>
  <c r="H563" i="34" s="1"/>
  <c r="H420" i="34"/>
  <c r="H382" i="34" s="1"/>
  <c r="H40" i="34" s="1"/>
  <c r="D569" i="34"/>
  <c r="C2243" i="34"/>
  <c r="C178" i="34"/>
  <c r="D166" i="34"/>
  <c r="D75" i="34" s="1"/>
  <c r="H2335" i="34"/>
  <c r="H160" i="34"/>
  <c r="H158" i="34" s="1"/>
  <c r="E310" i="34"/>
  <c r="E308" i="34" s="1"/>
  <c r="E306" i="34" s="1"/>
  <c r="E304" i="34" s="1"/>
  <c r="E219" i="34"/>
  <c r="E217" i="34" s="1"/>
  <c r="E215" i="34" s="1"/>
  <c r="C448" i="34"/>
  <c r="E446" i="34"/>
  <c r="G444" i="34"/>
  <c r="G442" i="34" s="1"/>
  <c r="G421" i="34"/>
  <c r="G383" i="34" s="1"/>
  <c r="G41" i="34" s="1"/>
  <c r="I444" i="34"/>
  <c r="I442" i="34" s="1"/>
  <c r="I421" i="34"/>
  <c r="I415" i="34" s="1"/>
  <c r="I413" i="34" s="1"/>
  <c r="I411" i="34" s="1"/>
  <c r="E2265" i="34"/>
  <c r="E2263" i="34" s="1"/>
  <c r="E2261" i="34" s="1"/>
  <c r="E510" i="34"/>
  <c r="E508" i="34" s="1"/>
  <c r="F380" i="34"/>
  <c r="H380" i="34"/>
  <c r="C582" i="34"/>
  <c r="D576" i="34"/>
  <c r="C576" i="34" s="1"/>
  <c r="D811" i="34"/>
  <c r="F598" i="34"/>
  <c r="F596" i="34" s="1"/>
  <c r="F436" i="34"/>
  <c r="H598" i="34"/>
  <c r="H596" i="34" s="1"/>
  <c r="H436" i="34"/>
  <c r="F2308" i="34"/>
  <c r="F2306" i="34" s="1"/>
  <c r="F1411" i="34"/>
  <c r="G1451" i="34"/>
  <c r="G1416" i="34"/>
  <c r="G1414" i="34" s="1"/>
  <c r="I1897" i="34"/>
  <c r="I1895" i="34" s="1"/>
  <c r="I1893" i="34" s="1"/>
  <c r="I1547" i="34"/>
  <c r="I1545" i="34" s="1"/>
  <c r="I1543" i="34" s="1"/>
  <c r="I1541" i="34" s="1"/>
  <c r="C2315" i="34"/>
  <c r="C257" i="34"/>
  <c r="C276" i="34"/>
  <c r="C304" i="34"/>
  <c r="C306" i="34"/>
  <c r="C308" i="34"/>
  <c r="C310" i="34"/>
  <c r="H37" i="34"/>
  <c r="I38" i="34"/>
  <c r="F2241" i="34"/>
  <c r="F2239" i="34" s="1"/>
  <c r="H2241" i="34"/>
  <c r="H2239" i="34" s="1"/>
  <c r="C92" i="34"/>
  <c r="E2242" i="34"/>
  <c r="E2240" i="34" s="1"/>
  <c r="G2242" i="34"/>
  <c r="G2240" i="34" s="1"/>
  <c r="C142" i="34"/>
  <c r="C153" i="34"/>
  <c r="D165" i="34"/>
  <c r="F211" i="34"/>
  <c r="F209" i="34" s="1"/>
  <c r="D219" i="34"/>
  <c r="D227" i="34"/>
  <c r="F231" i="34"/>
  <c r="F230" i="34" s="1"/>
  <c r="F229" i="34" s="1"/>
  <c r="C232" i="34"/>
  <c r="E281" i="34"/>
  <c r="C283" i="34"/>
  <c r="D344" i="34"/>
  <c r="C344" i="34" s="1"/>
  <c r="D389" i="34"/>
  <c r="H389" i="34"/>
  <c r="E390" i="34"/>
  <c r="I390" i="34"/>
  <c r="G396" i="34"/>
  <c r="F417" i="34"/>
  <c r="H431" i="34"/>
  <c r="C446" i="34"/>
  <c r="D500" i="34"/>
  <c r="F500" i="34"/>
  <c r="F498" i="34" s="1"/>
  <c r="H500" i="34"/>
  <c r="H498" i="34" s="1"/>
  <c r="D534" i="34"/>
  <c r="F534" i="34"/>
  <c r="F532" i="34" s="1"/>
  <c r="F530" i="34" s="1"/>
  <c r="F528" i="34" s="1"/>
  <c r="H534" i="34"/>
  <c r="H532" i="34" s="1"/>
  <c r="H530" i="34" s="1"/>
  <c r="H528" i="34" s="1"/>
  <c r="D570" i="34"/>
  <c r="C571" i="34"/>
  <c r="E577" i="34"/>
  <c r="G594" i="34"/>
  <c r="G592" i="34" s="1"/>
  <c r="F1281" i="34"/>
  <c r="F1958" i="34"/>
  <c r="F1965" i="34"/>
  <c r="F1963" i="34" s="1"/>
  <c r="F1961" i="34" s="1"/>
  <c r="H1958" i="34"/>
  <c r="H1965" i="34"/>
  <c r="H1963" i="34" s="1"/>
  <c r="H1961" i="34" s="1"/>
  <c r="C1968" i="34"/>
  <c r="E1966" i="34"/>
  <c r="D2256" i="34"/>
  <c r="C814" i="34"/>
  <c r="E812" i="34"/>
  <c r="E811" i="34" s="1"/>
  <c r="E599" i="34" s="1"/>
  <c r="E1171" i="34"/>
  <c r="E1169" i="34" s="1"/>
  <c r="E1168" i="34" s="1"/>
  <c r="H2308" i="34"/>
  <c r="H2306" i="34" s="1"/>
  <c r="H1411" i="34"/>
  <c r="H1281" i="34" s="1"/>
  <c r="E1566" i="34"/>
  <c r="E1564" i="34" s="1"/>
  <c r="E1562" i="34" s="1"/>
  <c r="E1560" i="34" s="1"/>
  <c r="E1549" i="34"/>
  <c r="G2336" i="34"/>
  <c r="I2336" i="34"/>
  <c r="C797" i="34"/>
  <c r="C1021" i="34"/>
  <c r="F2296" i="34"/>
  <c r="H2296" i="34"/>
  <c r="G2297" i="34"/>
  <c r="I2297" i="34"/>
  <c r="I2293" i="34" s="1"/>
  <c r="I2291" i="34" s="1"/>
  <c r="C1272" i="34"/>
  <c r="C1323" i="34"/>
  <c r="I1287" i="34"/>
  <c r="I1285" i="34" s="1"/>
  <c r="I1283" i="34" s="1"/>
  <c r="I1281" i="34" s="1"/>
  <c r="C1377" i="34"/>
  <c r="C1457" i="34"/>
  <c r="C1903" i="34"/>
  <c r="C2295" i="34"/>
  <c r="C1979" i="34"/>
  <c r="D1951" i="34"/>
  <c r="E2046" i="34"/>
  <c r="E2044" i="34" s="1"/>
  <c r="E2280" i="34"/>
  <c r="E2278" i="34" s="1"/>
  <c r="E2276" i="34" s="1"/>
  <c r="G2048" i="34"/>
  <c r="G2046" i="34" s="1"/>
  <c r="G2044" i="34" s="1"/>
  <c r="G1995" i="34"/>
  <c r="F2049" i="34"/>
  <c r="F2047" i="34" s="1"/>
  <c r="F2045" i="34" s="1"/>
  <c r="F1996" i="34"/>
  <c r="F386" i="34" s="1"/>
  <c r="F44" i="34" s="1"/>
  <c r="H2049" i="34"/>
  <c r="H2047" i="34" s="1"/>
  <c r="H2045" i="34" s="1"/>
  <c r="H1996" i="34"/>
  <c r="H386" i="34" s="1"/>
  <c r="H44" i="34" s="1"/>
  <c r="C2056" i="34"/>
  <c r="H2050" i="34"/>
  <c r="H2048" i="34" s="1"/>
  <c r="H2046" i="34" s="1"/>
  <c r="H2044" i="34" s="1"/>
  <c r="F2087" i="34"/>
  <c r="F2065" i="34"/>
  <c r="F2063" i="34" s="1"/>
  <c r="F2061" i="34" s="1"/>
  <c r="F2005" i="34"/>
  <c r="H2087" i="34"/>
  <c r="H2065" i="34"/>
  <c r="H2063" i="34" s="1"/>
  <c r="H2061" i="34" s="1"/>
  <c r="H2005" i="34"/>
  <c r="G2066" i="34"/>
  <c r="G2064" i="34" s="1"/>
  <c r="G2062" i="34" s="1"/>
  <c r="G2006" i="34"/>
  <c r="G2088" i="34"/>
  <c r="I2066" i="34"/>
  <c r="I2064" i="34" s="1"/>
  <c r="I2062" i="34" s="1"/>
  <c r="I2006" i="34"/>
  <c r="I2088" i="34"/>
  <c r="G2174" i="34"/>
  <c r="G2172" i="34" s="1"/>
  <c r="G2170" i="34" s="1"/>
  <c r="G2168" i="34" s="1"/>
  <c r="G1994" i="34"/>
  <c r="F2184" i="34"/>
  <c r="F2182" i="34"/>
  <c r="F2178" i="34"/>
  <c r="F2176" i="34" s="1"/>
  <c r="H2184" i="34"/>
  <c r="H2182" i="34"/>
  <c r="H2178" i="34"/>
  <c r="H2176" i="34" s="1"/>
  <c r="G2313" i="34"/>
  <c r="G2311" i="34" s="1"/>
  <c r="I2313" i="34"/>
  <c r="I2311" i="34" s="1"/>
  <c r="D988" i="34"/>
  <c r="D600" i="34" s="1"/>
  <c r="D1046" i="34"/>
  <c r="D1059" i="34"/>
  <c r="D1134" i="34"/>
  <c r="C1172" i="34"/>
  <c r="D1182" i="34"/>
  <c r="D1192" i="34"/>
  <c r="D1210" i="34"/>
  <c r="C1210" i="34" s="1"/>
  <c r="D1245" i="34"/>
  <c r="D1250" i="34"/>
  <c r="D1314" i="34"/>
  <c r="D1341" i="34"/>
  <c r="D1359" i="34"/>
  <c r="D1451" i="34"/>
  <c r="E1452" i="34"/>
  <c r="C1452" i="34" s="1"/>
  <c r="D1453" i="34"/>
  <c r="C1453" i="34" s="1"/>
  <c r="D1505" i="34"/>
  <c r="C1505" i="34" s="1"/>
  <c r="E1506" i="34"/>
  <c r="E418" i="34" s="1"/>
  <c r="I1568" i="34"/>
  <c r="I1569" i="34"/>
  <c r="C1950" i="34"/>
  <c r="H1995" i="34"/>
  <c r="H385" i="34" s="1"/>
  <c r="H43" i="34" s="1"/>
  <c r="C2294" i="34"/>
  <c r="E1990" i="34"/>
  <c r="E1988" i="34" s="1"/>
  <c r="E1995" i="34"/>
  <c r="I2048" i="34"/>
  <c r="I1995" i="34"/>
  <c r="F2177" i="34"/>
  <c r="F2175" i="34" s="1"/>
  <c r="F2183" i="34"/>
  <c r="F2181" i="34"/>
  <c r="I2191" i="34"/>
  <c r="I2189" i="34" s="1"/>
  <c r="I2187" i="34" s="1"/>
  <c r="I2167" i="34" s="1"/>
  <c r="I2003" i="34"/>
  <c r="E2201" i="34"/>
  <c r="E2192" i="34"/>
  <c r="E2190" i="34" s="1"/>
  <c r="E2188" i="34" s="1"/>
  <c r="F2313" i="34"/>
  <c r="F2311" i="34" s="1"/>
  <c r="H2313" i="34"/>
  <c r="H2311" i="34" s="1"/>
  <c r="F2292" i="34"/>
  <c r="F2290" i="34" s="1"/>
  <c r="H2292" i="34"/>
  <c r="H2290" i="34" s="1"/>
  <c r="G2293" i="34"/>
  <c r="G2291" i="34" s="1"/>
  <c r="G2296" i="34"/>
  <c r="G2292" i="34" s="1"/>
  <c r="G2290" i="34" s="1"/>
  <c r="I2296" i="34"/>
  <c r="I2292" i="34" s="1"/>
  <c r="I2290" i="34" s="1"/>
  <c r="F2297" i="34"/>
  <c r="F2293" i="34" s="1"/>
  <c r="F2291" i="34" s="1"/>
  <c r="H2297" i="34"/>
  <c r="H2293" i="34" s="1"/>
  <c r="H2291" i="34" s="1"/>
  <c r="F2309" i="34"/>
  <c r="F2307" i="34" s="1"/>
  <c r="H2309" i="34"/>
  <c r="H2307" i="34" s="1"/>
  <c r="E2318" i="34"/>
  <c r="E2273" i="34"/>
  <c r="E2271" i="34" s="1"/>
  <c r="E2269" i="34" s="1"/>
  <c r="D1803" i="34"/>
  <c r="D1822" i="34"/>
  <c r="D1823" i="34"/>
  <c r="D1948" i="34"/>
  <c r="C1952" i="34"/>
  <c r="D1967" i="34"/>
  <c r="D1977" i="34"/>
  <c r="F1977" i="34"/>
  <c r="F1975" i="34" s="1"/>
  <c r="H1977" i="34"/>
  <c r="H1975" i="34" s="1"/>
  <c r="E1978" i="34"/>
  <c r="G1978" i="34"/>
  <c r="G1976" i="34" s="1"/>
  <c r="I1978" i="34"/>
  <c r="I1976" i="34" s="1"/>
  <c r="I2281" i="34"/>
  <c r="I2279" i="34" s="1"/>
  <c r="I2277" i="34" s="1"/>
  <c r="C2099" i="34"/>
  <c r="C2178" i="34"/>
  <c r="G2331" i="34"/>
  <c r="G2329" i="34" s="1"/>
  <c r="F2332" i="34"/>
  <c r="F2330" i="34" s="1"/>
  <c r="H2332" i="34"/>
  <c r="H2330" i="34" s="1"/>
  <c r="D2014" i="34"/>
  <c r="I2037" i="34"/>
  <c r="I2035" i="34" s="1"/>
  <c r="I2033" i="34" s="1"/>
  <c r="I2031" i="34" s="1"/>
  <c r="I2029" i="34" s="1"/>
  <c r="C2029" i="34" s="1"/>
  <c r="D2051" i="34"/>
  <c r="E2070" i="34"/>
  <c r="C2070" i="34" s="1"/>
  <c r="E2092" i="34"/>
  <c r="D2127" i="34"/>
  <c r="C2127" i="34" s="1"/>
  <c r="E2172" i="34"/>
  <c r="D2177" i="34"/>
  <c r="E2195" i="34"/>
  <c r="E2193" i="34" s="1"/>
  <c r="D2203" i="34"/>
  <c r="C517" i="34" l="1"/>
  <c r="C1887" i="34"/>
  <c r="C1886" i="34" s="1"/>
  <c r="E1885" i="34"/>
  <c r="C280" i="34"/>
  <c r="C151" i="34"/>
  <c r="G436" i="34"/>
  <c r="G430" i="34" s="1"/>
  <c r="G428" i="34" s="1"/>
  <c r="G424" i="34" s="1"/>
  <c r="C1884" i="34"/>
  <c r="E1882" i="34"/>
  <c r="C2176" i="34"/>
  <c r="C2088" i="34"/>
  <c r="C2022" i="34"/>
  <c r="E2014" i="34"/>
  <c r="E2012" i="34" s="1"/>
  <c r="E2010" i="34" s="1"/>
  <c r="E2008" i="34" s="1"/>
  <c r="C503" i="34"/>
  <c r="C2036" i="34"/>
  <c r="D2034" i="34"/>
  <c r="G1608" i="34"/>
  <c r="G1606" i="34" s="1"/>
  <c r="G1604" i="34" s="1"/>
  <c r="G1548" i="34"/>
  <c r="G1546" i="34" s="1"/>
  <c r="G1544" i="34" s="1"/>
  <c r="C2048" i="34"/>
  <c r="C278" i="34"/>
  <c r="D1133" i="34"/>
  <c r="C1133" i="34" s="1"/>
  <c r="E1417" i="34"/>
  <c r="C1417" i="34" s="1"/>
  <c r="I2188" i="34"/>
  <c r="I2309" i="34"/>
  <c r="I2307" i="34" s="1"/>
  <c r="H1642" i="34"/>
  <c r="H1640" i="34" s="1"/>
  <c r="H1638" i="34" s="1"/>
  <c r="H1636" i="34" s="1"/>
  <c r="H1558" i="34"/>
  <c r="H1556" i="34" s="1"/>
  <c r="H1554" i="34" s="1"/>
  <c r="H1552" i="34" s="1"/>
  <c r="C1473" i="34"/>
  <c r="D1467" i="34"/>
  <c r="C1467" i="34" s="1"/>
  <c r="I598" i="34"/>
  <c r="I596" i="34" s="1"/>
  <c r="I594" i="34" s="1"/>
  <c r="I592" i="34" s="1"/>
  <c r="I432" i="34"/>
  <c r="E551" i="34"/>
  <c r="C553" i="34"/>
  <c r="F212" i="34"/>
  <c r="F210" i="34" s="1"/>
  <c r="F208" i="34" s="1"/>
  <c r="F28" i="34"/>
  <c r="F27" i="34" s="1"/>
  <c r="C515" i="34"/>
  <c r="D513" i="34"/>
  <c r="E2266" i="34"/>
  <c r="E2264" i="34" s="1"/>
  <c r="E2262" i="34" s="1"/>
  <c r="E511" i="34"/>
  <c r="E509" i="34" s="1"/>
  <c r="C516" i="34"/>
  <c r="D514" i="34"/>
  <c r="H400" i="34"/>
  <c r="H60" i="34" s="1"/>
  <c r="H1542" i="34"/>
  <c r="C1667" i="34"/>
  <c r="C2161" i="34"/>
  <c r="C2160" i="34" s="1"/>
  <c r="E2147" i="34"/>
  <c r="E2006" i="34" s="1"/>
  <c r="E402" i="34" s="1"/>
  <c r="E62" i="34" s="1"/>
  <c r="F1642" i="34"/>
  <c r="F1640" i="34" s="1"/>
  <c r="F1638" i="34" s="1"/>
  <c r="F1636" i="34" s="1"/>
  <c r="F1558" i="34"/>
  <c r="F1556" i="34" s="1"/>
  <c r="F1554" i="34" s="1"/>
  <c r="F1552" i="34" s="1"/>
  <c r="F1542" i="34" s="1"/>
  <c r="C311" i="34"/>
  <c r="D309" i="34"/>
  <c r="C2182" i="34"/>
  <c r="D435" i="34"/>
  <c r="C149" i="34"/>
  <c r="C1365" i="34"/>
  <c r="C518" i="34"/>
  <c r="C2344" i="34"/>
  <c r="D2342" i="34"/>
  <c r="C2342" i="34" s="1"/>
  <c r="C2231" i="34"/>
  <c r="D2229" i="34"/>
  <c r="C2217" i="34"/>
  <c r="D2215" i="34"/>
  <c r="D2145" i="34"/>
  <c r="C2147" i="34"/>
  <c r="D2068" i="34"/>
  <c r="D2066" i="34" s="1"/>
  <c r="D2064" i="34" s="1"/>
  <c r="D2062" i="34" s="1"/>
  <c r="D2004" i="34"/>
  <c r="D2002" i="34" s="1"/>
  <c r="H2177" i="34"/>
  <c r="H2175" i="34" s="1"/>
  <c r="H2183" i="34"/>
  <c r="H2181" i="34"/>
  <c r="C2181" i="34" s="1"/>
  <c r="G1288" i="34"/>
  <c r="G1286" i="34" s="1"/>
  <c r="G1284" i="34" s="1"/>
  <c r="G420" i="34"/>
  <c r="G382" i="34" s="1"/>
  <c r="G40" i="34" s="1"/>
  <c r="C1869" i="34"/>
  <c r="D1867" i="34"/>
  <c r="E1645" i="34"/>
  <c r="C1645" i="34" s="1"/>
  <c r="E1644" i="34"/>
  <c r="C1644" i="34"/>
  <c r="D1642" i="34"/>
  <c r="C1630" i="34"/>
  <c r="D1628" i="34"/>
  <c r="C1629" i="34"/>
  <c r="D1627" i="34"/>
  <c r="C1612" i="34"/>
  <c r="D1610" i="34"/>
  <c r="C1489" i="34"/>
  <c r="D1487" i="34"/>
  <c r="I597" i="34"/>
  <c r="I595" i="34" s="1"/>
  <c r="I435" i="34"/>
  <c r="D1964" i="34"/>
  <c r="D1962" i="34" s="1"/>
  <c r="D1960" i="34" s="1"/>
  <c r="D1957" i="34"/>
  <c r="D1955" i="34" s="1"/>
  <c r="D1953" i="34" s="1"/>
  <c r="C1901" i="34"/>
  <c r="D1899" i="34"/>
  <c r="D1900" i="34"/>
  <c r="C1902" i="34"/>
  <c r="C1870" i="34"/>
  <c r="D1868" i="34"/>
  <c r="C1609" i="34"/>
  <c r="D1607" i="34"/>
  <c r="D1547" i="34"/>
  <c r="F597" i="34"/>
  <c r="F595" i="34" s="1"/>
  <c r="F593" i="34" s="1"/>
  <c r="F591" i="34" s="1"/>
  <c r="F431" i="34"/>
  <c r="C132" i="34"/>
  <c r="D130" i="34"/>
  <c r="C104" i="34"/>
  <c r="D83" i="34"/>
  <c r="D102" i="34"/>
  <c r="C90" i="34"/>
  <c r="D88" i="34"/>
  <c r="C88" i="34" s="1"/>
  <c r="H30" i="34"/>
  <c r="C70" i="34"/>
  <c r="D68" i="34"/>
  <c r="D30" i="34"/>
  <c r="F2273" i="34"/>
  <c r="F1606" i="34"/>
  <c r="F1604" i="34" s="1"/>
  <c r="F74" i="34"/>
  <c r="F72" i="34" s="1"/>
  <c r="F36" i="34"/>
  <c r="H82" i="34"/>
  <c r="H80" i="34" s="1"/>
  <c r="H78" i="34" s="1"/>
  <c r="H54" i="34"/>
  <c r="H81" i="34"/>
  <c r="H79" i="34" s="1"/>
  <c r="H77" i="34" s="1"/>
  <c r="H65" i="34" s="1"/>
  <c r="H53" i="34"/>
  <c r="D2091" i="34"/>
  <c r="C2100" i="34"/>
  <c r="I2168" i="34"/>
  <c r="I1990" i="34"/>
  <c r="I1988" i="34" s="1"/>
  <c r="I1558" i="34"/>
  <c r="C435" i="34"/>
  <c r="D1776" i="34"/>
  <c r="D1643" i="34"/>
  <c r="E1180" i="34"/>
  <c r="E1178" i="34" s="1"/>
  <c r="E1176" i="34" s="1"/>
  <c r="E1170" i="34" s="1"/>
  <c r="E111" i="34"/>
  <c r="C117" i="34"/>
  <c r="C2232" i="34"/>
  <c r="D2230" i="34"/>
  <c r="C2216" i="34"/>
  <c r="D2214" i="34"/>
  <c r="D2144" i="34"/>
  <c r="C2071" i="34"/>
  <c r="D2069" i="34"/>
  <c r="C2011" i="34"/>
  <c r="D2009" i="34"/>
  <c r="C2009" i="34" s="1"/>
  <c r="H2001" i="34"/>
  <c r="H399" i="34"/>
  <c r="H59" i="34" s="1"/>
  <c r="I1288" i="34"/>
  <c r="I1286" i="34" s="1"/>
  <c r="I420" i="34"/>
  <c r="E1288" i="34"/>
  <c r="E1286" i="34" s="1"/>
  <c r="E1284" i="34" s="1"/>
  <c r="E420" i="34"/>
  <c r="E382" i="34" s="1"/>
  <c r="E40" i="34" s="1"/>
  <c r="F1555" i="34"/>
  <c r="F1553" i="34" s="1"/>
  <c r="F1551" i="34" s="1"/>
  <c r="F1541" i="34" s="1"/>
  <c r="F399" i="34"/>
  <c r="F59" i="34" s="1"/>
  <c r="C1488" i="34"/>
  <c r="D1486" i="34"/>
  <c r="C1418" i="34"/>
  <c r="D1416" i="34"/>
  <c r="D1414" i="34" s="1"/>
  <c r="D1412" i="34" s="1"/>
  <c r="G416" i="34"/>
  <c r="G414" i="34" s="1"/>
  <c r="G412" i="34" s="1"/>
  <c r="G380" i="34"/>
  <c r="G38" i="34" s="1"/>
  <c r="D335" i="34"/>
  <c r="D333" i="34" s="1"/>
  <c r="D327" i="34" s="1"/>
  <c r="D325" i="34" s="1"/>
  <c r="D323" i="34" s="1"/>
  <c r="D321" i="34" s="1"/>
  <c r="D319" i="34" s="1"/>
  <c r="C337" i="34"/>
  <c r="D212" i="34"/>
  <c r="C324" i="34"/>
  <c r="D322" i="34"/>
  <c r="C295" i="34"/>
  <c r="D293" i="34"/>
  <c r="D2325" i="34"/>
  <c r="C152" i="34"/>
  <c r="D150" i="34"/>
  <c r="D69" i="34"/>
  <c r="D29" i="34" s="1"/>
  <c r="C131" i="34"/>
  <c r="D129" i="34"/>
  <c r="C120" i="34"/>
  <c r="D118" i="34"/>
  <c r="C105" i="34"/>
  <c r="D103" i="34"/>
  <c r="D84" i="34"/>
  <c r="C89" i="34"/>
  <c r="D87" i="34"/>
  <c r="C87" i="34" s="1"/>
  <c r="F68" i="34"/>
  <c r="F30" i="34"/>
  <c r="C346" i="34"/>
  <c r="D342" i="34"/>
  <c r="H36" i="34"/>
  <c r="H74" i="34"/>
  <c r="H72" i="34" s="1"/>
  <c r="H68" i="34" s="1"/>
  <c r="H66" i="34" s="1"/>
  <c r="C115" i="34"/>
  <c r="D113" i="34"/>
  <c r="F82" i="34"/>
  <c r="F80" i="34" s="1"/>
  <c r="F78" i="34" s="1"/>
  <c r="F54" i="34"/>
  <c r="F53" i="34"/>
  <c r="F81" i="34"/>
  <c r="F79" i="34" s="1"/>
  <c r="F77" i="34" s="1"/>
  <c r="C2183" i="34"/>
  <c r="C2050" i="34"/>
  <c r="D1503" i="34"/>
  <c r="C1503" i="34" s="1"/>
  <c r="F65" i="34"/>
  <c r="D2174" i="34"/>
  <c r="D2172" i="34" s="1"/>
  <c r="D2170" i="34" s="1"/>
  <c r="C1360" i="34"/>
  <c r="C1646" i="34"/>
  <c r="G399" i="34"/>
  <c r="G59" i="34" s="1"/>
  <c r="G597" i="34"/>
  <c r="G595" i="34" s="1"/>
  <c r="C1507" i="34"/>
  <c r="G1558" i="34"/>
  <c r="H416" i="34"/>
  <c r="H414" i="34" s="1"/>
  <c r="H412" i="34" s="1"/>
  <c r="C213" i="34"/>
  <c r="C2246" i="34"/>
  <c r="C230" i="34"/>
  <c r="E597" i="34"/>
  <c r="E595" i="34" s="1"/>
  <c r="E431" i="34"/>
  <c r="D598" i="34"/>
  <c r="D432" i="34"/>
  <c r="C2091" i="34"/>
  <c r="I2332" i="34"/>
  <c r="I2330" i="34" s="1"/>
  <c r="I1974" i="34"/>
  <c r="C1948" i="34"/>
  <c r="I1989" i="34"/>
  <c r="I1987" i="34" s="1"/>
  <c r="I385" i="34"/>
  <c r="I43" i="34" s="1"/>
  <c r="E1989" i="34"/>
  <c r="E1987" i="34" s="1"/>
  <c r="E385" i="34"/>
  <c r="E43" i="34" s="1"/>
  <c r="C1569" i="34"/>
  <c r="I1567" i="34"/>
  <c r="I1550" i="34"/>
  <c r="I384" i="34" s="1"/>
  <c r="E380" i="34"/>
  <c r="D1415" i="34"/>
  <c r="C1359" i="34"/>
  <c r="D419" i="34"/>
  <c r="C1314" i="34"/>
  <c r="D1290" i="34"/>
  <c r="C1245" i="34"/>
  <c r="D1179" i="34"/>
  <c r="C1134" i="34"/>
  <c r="D436" i="34"/>
  <c r="C1046" i="34"/>
  <c r="D434" i="34"/>
  <c r="H2174" i="34"/>
  <c r="H2172" i="34" s="1"/>
  <c r="H1994" i="34"/>
  <c r="G1992" i="34"/>
  <c r="G1990" i="34" s="1"/>
  <c r="G1988" i="34" s="1"/>
  <c r="G384" i="34"/>
  <c r="G2000" i="34"/>
  <c r="G1998" i="34" s="1"/>
  <c r="G402" i="34"/>
  <c r="G62" i="34" s="1"/>
  <c r="H1999" i="34"/>
  <c r="H1997" i="34" s="1"/>
  <c r="H401" i="34"/>
  <c r="H61" i="34" s="1"/>
  <c r="G1989" i="34"/>
  <c r="G1987" i="34" s="1"/>
  <c r="G1985" i="34" s="1"/>
  <c r="G385" i="34"/>
  <c r="G43" i="34" s="1"/>
  <c r="D1949" i="34"/>
  <c r="C1951" i="34"/>
  <c r="D2254" i="34"/>
  <c r="H1956" i="34"/>
  <c r="H1954" i="34" s="1"/>
  <c r="H1946" i="34" s="1"/>
  <c r="H402" i="34"/>
  <c r="H62" i="34" s="1"/>
  <c r="F1956" i="34"/>
  <c r="F1954" i="34" s="1"/>
  <c r="F1946" i="34" s="1"/>
  <c r="F402" i="34"/>
  <c r="F62" i="34" s="1"/>
  <c r="E569" i="34"/>
  <c r="E422" i="34"/>
  <c r="E384" i="34" s="1"/>
  <c r="E42" i="34" s="1"/>
  <c r="C570" i="34"/>
  <c r="D568" i="34"/>
  <c r="H2259" i="34"/>
  <c r="H2257" i="34" s="1"/>
  <c r="H2255" i="34" s="1"/>
  <c r="H2253" i="34" s="1"/>
  <c r="H2251" i="34" s="1"/>
  <c r="H496" i="34"/>
  <c r="H494" i="34" s="1"/>
  <c r="C500" i="34"/>
  <c r="D498" i="34"/>
  <c r="C390" i="34"/>
  <c r="E48" i="34"/>
  <c r="C389" i="34"/>
  <c r="D47" i="34"/>
  <c r="C281" i="34"/>
  <c r="E279" i="34"/>
  <c r="C219" i="34"/>
  <c r="D217" i="34"/>
  <c r="D36" i="34"/>
  <c r="G2309" i="34"/>
  <c r="G2307" i="34" s="1"/>
  <c r="G1412" i="34"/>
  <c r="G1282" i="34" s="1"/>
  <c r="I440" i="34"/>
  <c r="I438" i="34" s="1"/>
  <c r="G2247" i="34"/>
  <c r="G2241" i="34" s="1"/>
  <c r="G2239" i="34" s="1"/>
  <c r="G440" i="34"/>
  <c r="G438" i="34" s="1"/>
  <c r="D443" i="34"/>
  <c r="C445" i="34"/>
  <c r="F292" i="34"/>
  <c r="C294" i="34"/>
  <c r="E255" i="34"/>
  <c r="E256" i="34"/>
  <c r="E2245" i="34"/>
  <c r="C2245" i="34" s="1"/>
  <c r="E231" i="34"/>
  <c r="C233" i="34"/>
  <c r="E212" i="34"/>
  <c r="E165" i="34"/>
  <c r="E163" i="34" s="1"/>
  <c r="E76" i="34"/>
  <c r="C69" i="34"/>
  <c r="E29" i="34"/>
  <c r="I2258" i="34"/>
  <c r="I2256" i="34" s="1"/>
  <c r="I2250" i="34" s="1"/>
  <c r="I495" i="34"/>
  <c r="I493" i="34" s="1"/>
  <c r="G2258" i="34"/>
  <c r="G2256" i="34" s="1"/>
  <c r="G2254" i="34" s="1"/>
  <c r="G2252" i="34" s="1"/>
  <c r="G2250" i="34" s="1"/>
  <c r="G495" i="34"/>
  <c r="G493" i="34" s="1"/>
  <c r="E497" i="34"/>
  <c r="C499" i="34"/>
  <c r="G216" i="34"/>
  <c r="G214" i="34" s="1"/>
  <c r="G35" i="34"/>
  <c r="G2304" i="34"/>
  <c r="G2302" i="34" s="1"/>
  <c r="G290" i="34"/>
  <c r="G288" i="34" s="1"/>
  <c r="I2335" i="34"/>
  <c r="I160" i="34"/>
  <c r="E2335" i="34"/>
  <c r="E160" i="34"/>
  <c r="E158" i="34" s="1"/>
  <c r="C2037" i="34"/>
  <c r="C2035" i="34"/>
  <c r="C2031" i="34"/>
  <c r="G2305" i="34"/>
  <c r="G2303" i="34" s="1"/>
  <c r="G2301" i="34" s="1"/>
  <c r="E1504" i="34"/>
  <c r="C812" i="34"/>
  <c r="C577" i="34"/>
  <c r="G415" i="34"/>
  <c r="G413" i="34" s="1"/>
  <c r="G411" i="34" s="1"/>
  <c r="H430" i="34"/>
  <c r="H428" i="34" s="1"/>
  <c r="H424" i="34" s="1"/>
  <c r="H410" i="34" s="1"/>
  <c r="F430" i="34"/>
  <c r="F428" i="34" s="1"/>
  <c r="F424" i="34" s="1"/>
  <c r="F410" i="34" s="1"/>
  <c r="C343" i="34"/>
  <c r="E335" i="34"/>
  <c r="C140" i="34"/>
  <c r="E2191" i="34"/>
  <c r="E2189" i="34" s="1"/>
  <c r="E2187" i="34" s="1"/>
  <c r="D2175" i="34"/>
  <c r="C2177" i="34"/>
  <c r="D2049" i="34"/>
  <c r="C2051" i="34"/>
  <c r="D1996" i="34"/>
  <c r="C1978" i="34"/>
  <c r="E1976" i="34"/>
  <c r="F2331" i="34"/>
  <c r="F2329" i="34" s="1"/>
  <c r="F1973" i="34"/>
  <c r="C1967" i="34"/>
  <c r="D1958" i="34"/>
  <c r="D1965" i="34"/>
  <c r="D1820" i="34"/>
  <c r="C1822" i="34"/>
  <c r="D1550" i="34"/>
  <c r="C1550" i="34" s="1"/>
  <c r="E2170" i="34"/>
  <c r="E2171" i="34"/>
  <c r="E2068" i="34"/>
  <c r="E2004" i="34"/>
  <c r="E2069" i="34"/>
  <c r="D2012" i="34"/>
  <c r="D1995" i="34"/>
  <c r="C2014" i="34"/>
  <c r="G2332" i="34"/>
  <c r="G2330" i="34" s="1"/>
  <c r="G1974" i="34"/>
  <c r="H2331" i="34"/>
  <c r="H2329" i="34" s="1"/>
  <c r="H1973" i="34"/>
  <c r="C1977" i="34"/>
  <c r="D1975" i="34"/>
  <c r="C1823" i="34"/>
  <c r="D1821" i="34"/>
  <c r="D1777" i="34"/>
  <c r="C1803" i="34"/>
  <c r="E2317" i="34"/>
  <c r="E2313" i="34" s="1"/>
  <c r="E2311" i="34" s="1"/>
  <c r="E2314" i="34"/>
  <c r="E2312" i="34" s="1"/>
  <c r="I2001" i="34"/>
  <c r="I1999" i="34" s="1"/>
  <c r="I1997" i="34" s="1"/>
  <c r="I399" i="34"/>
  <c r="I59" i="34" s="1"/>
  <c r="F2173" i="34"/>
  <c r="F2171" i="34" s="1"/>
  <c r="F2169" i="34" s="1"/>
  <c r="F2167" i="34" s="1"/>
  <c r="F1993" i="34"/>
  <c r="I2046" i="34"/>
  <c r="I2280" i="34"/>
  <c r="I2278" i="34" s="1"/>
  <c r="I2276" i="34" s="1"/>
  <c r="I1566" i="34"/>
  <c r="I1549" i="34"/>
  <c r="E1451" i="34"/>
  <c r="E1416" i="34"/>
  <c r="E434" i="34"/>
  <c r="E398" i="34" s="1"/>
  <c r="E58" i="34" s="1"/>
  <c r="C1250" i="34"/>
  <c r="D1244" i="34"/>
  <c r="C1244" i="34" s="1"/>
  <c r="C1182" i="34"/>
  <c r="D1180" i="34"/>
  <c r="C1059" i="34"/>
  <c r="D1045" i="34"/>
  <c r="C988" i="34"/>
  <c r="D987" i="34"/>
  <c r="D964" i="34"/>
  <c r="C964" i="34" s="1"/>
  <c r="D962" i="34"/>
  <c r="C962" i="34" s="1"/>
  <c r="D960" i="34"/>
  <c r="C960" i="34" s="1"/>
  <c r="D958" i="34"/>
  <c r="C958" i="34" s="1"/>
  <c r="D956" i="34"/>
  <c r="C956" i="34" s="1"/>
  <c r="D954" i="34"/>
  <c r="C954" i="34" s="1"/>
  <c r="D952" i="34"/>
  <c r="C952" i="34" s="1"/>
  <c r="F2174" i="34"/>
  <c r="F1994" i="34"/>
  <c r="I2000" i="34"/>
  <c r="I1998" i="34" s="1"/>
  <c r="I1986" i="34" s="1"/>
  <c r="I402" i="34"/>
  <c r="F1999" i="34"/>
  <c r="F1997" i="34" s="1"/>
  <c r="F401" i="34"/>
  <c r="F61" i="34" s="1"/>
  <c r="E1964" i="34"/>
  <c r="C1966" i="34"/>
  <c r="E1957" i="34"/>
  <c r="C534" i="34"/>
  <c r="D532" i="34"/>
  <c r="F2259" i="34"/>
  <c r="F2257" i="34" s="1"/>
  <c r="F2255" i="34" s="1"/>
  <c r="F2253" i="34" s="1"/>
  <c r="F2251" i="34" s="1"/>
  <c r="F496" i="34"/>
  <c r="F494" i="34" s="1"/>
  <c r="H429" i="34"/>
  <c r="H427" i="34" s="1"/>
  <c r="H423" i="34" s="1"/>
  <c r="H395" i="34"/>
  <c r="F379" i="34"/>
  <c r="F415" i="34"/>
  <c r="F413" i="34" s="1"/>
  <c r="F411" i="34" s="1"/>
  <c r="G56" i="34"/>
  <c r="I48" i="34"/>
  <c r="H47" i="34"/>
  <c r="D225" i="34"/>
  <c r="D54" i="34"/>
  <c r="C165" i="34"/>
  <c r="D163" i="34"/>
  <c r="D73" i="34"/>
  <c r="D35" i="34"/>
  <c r="C75" i="34"/>
  <c r="G1415" i="34"/>
  <c r="G1413" i="34" s="1"/>
  <c r="G433" i="34"/>
  <c r="G397" i="34" s="1"/>
  <c r="G57" i="34" s="1"/>
  <c r="H2288" i="34"/>
  <c r="H2286" i="34" s="1"/>
  <c r="H2284" i="34" s="1"/>
  <c r="H594" i="34"/>
  <c r="H592" i="34" s="1"/>
  <c r="F2288" i="34"/>
  <c r="F2286" i="34" s="1"/>
  <c r="F2284" i="34" s="1"/>
  <c r="F594" i="34"/>
  <c r="F592" i="34" s="1"/>
  <c r="H38" i="34"/>
  <c r="F38" i="34"/>
  <c r="E444" i="34"/>
  <c r="E442" i="34" s="1"/>
  <c r="E417" i="34"/>
  <c r="D164" i="34"/>
  <c r="C166" i="34"/>
  <c r="D567" i="34"/>
  <c r="C569" i="34"/>
  <c r="F382" i="34"/>
  <c r="C420" i="34"/>
  <c r="D535" i="34"/>
  <c r="C537" i="34"/>
  <c r="I37" i="34"/>
  <c r="G377" i="34"/>
  <c r="G375" i="34" s="1"/>
  <c r="G373" i="34" s="1"/>
  <c r="G37" i="34"/>
  <c r="H394" i="34"/>
  <c r="H392" i="34" s="1"/>
  <c r="H388" i="34" s="1"/>
  <c r="H56" i="34"/>
  <c r="H52" i="34" s="1"/>
  <c r="H50" i="34" s="1"/>
  <c r="H46" i="34" s="1"/>
  <c r="F56" i="34"/>
  <c r="D384" i="34"/>
  <c r="C422" i="34"/>
  <c r="D444" i="34"/>
  <c r="D421" i="34"/>
  <c r="G211" i="34"/>
  <c r="G209" i="34" s="1"/>
  <c r="G212" i="34"/>
  <c r="G210" i="34" s="1"/>
  <c r="G208" i="34" s="1"/>
  <c r="G28" i="34"/>
  <c r="G27" i="34" s="1"/>
  <c r="E211" i="34"/>
  <c r="E28" i="34"/>
  <c r="C28" i="34" s="1"/>
  <c r="D2322" i="34"/>
  <c r="C2322" i="34" s="1"/>
  <c r="C2324" i="34"/>
  <c r="C218" i="34"/>
  <c r="E216" i="34"/>
  <c r="I429" i="34"/>
  <c r="I427" i="34" s="1"/>
  <c r="I423" i="34" s="1"/>
  <c r="I409" i="34" s="1"/>
  <c r="I395" i="34"/>
  <c r="G429" i="34"/>
  <c r="G427" i="34" s="1"/>
  <c r="G423" i="34" s="1"/>
  <c r="G395" i="34"/>
  <c r="I2304" i="34"/>
  <c r="I2302" i="34" s="1"/>
  <c r="I290" i="34"/>
  <c r="I288" i="34" s="1"/>
  <c r="I73" i="34"/>
  <c r="I71" i="34" s="1"/>
  <c r="I67" i="34" s="1"/>
  <c r="I65" i="34" s="1"/>
  <c r="I35" i="34"/>
  <c r="E73" i="34"/>
  <c r="E71" i="34" s="1"/>
  <c r="E67" i="34" s="1"/>
  <c r="E65" i="34" s="1"/>
  <c r="E35" i="34"/>
  <c r="C2193" i="34"/>
  <c r="I2308" i="34"/>
  <c r="I2306" i="34" s="1"/>
  <c r="C2195" i="34"/>
  <c r="C2092" i="34"/>
  <c r="C2033" i="34"/>
  <c r="C2184" i="34"/>
  <c r="C2087" i="34"/>
  <c r="E2305" i="34"/>
  <c r="E2303" i="34" s="1"/>
  <c r="C1568" i="34"/>
  <c r="C1506" i="34"/>
  <c r="E600" i="34"/>
  <c r="G2288" i="34"/>
  <c r="G2286" i="34" s="1"/>
  <c r="G2284" i="34" s="1"/>
  <c r="C811" i="34"/>
  <c r="I383" i="34"/>
  <c r="I41" i="34" s="1"/>
  <c r="I2288" i="34"/>
  <c r="I2286" i="34" s="1"/>
  <c r="I2284" i="34" s="1"/>
  <c r="C341" i="34"/>
  <c r="G2335" i="34"/>
  <c r="F35" i="34"/>
  <c r="H415" i="34"/>
  <c r="H413" i="34" s="1"/>
  <c r="H411" i="34" s="1"/>
  <c r="H2287" i="34"/>
  <c r="H2285" i="34" s="1"/>
  <c r="H2283" i="34" s="1"/>
  <c r="F2287" i="34"/>
  <c r="F2285" i="34" s="1"/>
  <c r="F2283" i="34" s="1"/>
  <c r="G410" i="34" l="1"/>
  <c r="C1885" i="34"/>
  <c r="E1883" i="34"/>
  <c r="C1882" i="34"/>
  <c r="E1880" i="34"/>
  <c r="H409" i="34"/>
  <c r="D1501" i="34"/>
  <c r="C2034" i="34"/>
  <c r="D2032" i="34"/>
  <c r="C309" i="34"/>
  <c r="D307" i="34"/>
  <c r="E2146" i="34"/>
  <c r="E2145" i="34"/>
  <c r="E2143" i="34" s="1"/>
  <c r="E533" i="34"/>
  <c r="E531" i="34" s="1"/>
  <c r="E421" i="34"/>
  <c r="E383" i="34" s="1"/>
  <c r="E41" i="34" s="1"/>
  <c r="C551" i="34"/>
  <c r="F400" i="34"/>
  <c r="C514" i="34"/>
  <c r="D512" i="34"/>
  <c r="D2266" i="34"/>
  <c r="D511" i="34"/>
  <c r="C513" i="34"/>
  <c r="I396" i="34"/>
  <c r="I56" i="34" s="1"/>
  <c r="I430" i="34"/>
  <c r="I428" i="34" s="1"/>
  <c r="I424" i="34" s="1"/>
  <c r="G593" i="34"/>
  <c r="G591" i="34" s="1"/>
  <c r="G2287" i="34"/>
  <c r="G2285" i="34" s="1"/>
  <c r="G2283" i="34" s="1"/>
  <c r="C113" i="34"/>
  <c r="C342" i="34"/>
  <c r="D336" i="34"/>
  <c r="C84" i="34"/>
  <c r="D82" i="34"/>
  <c r="C150" i="34"/>
  <c r="D148" i="34"/>
  <c r="C148" i="34" s="1"/>
  <c r="C2325" i="34"/>
  <c r="D2323" i="34"/>
  <c r="C1486" i="34"/>
  <c r="D1484" i="34"/>
  <c r="I382" i="34"/>
  <c r="I40" i="34" s="1"/>
  <c r="I416" i="34"/>
  <c r="I414" i="34" s="1"/>
  <c r="I412" i="34" s="1"/>
  <c r="D2003" i="34"/>
  <c r="D2001" i="34" s="1"/>
  <c r="D2067" i="34"/>
  <c r="D2065" i="34" s="1"/>
  <c r="D2142" i="34"/>
  <c r="C2214" i="34"/>
  <c r="D2212" i="34"/>
  <c r="C2230" i="34"/>
  <c r="D2228" i="34"/>
  <c r="C1776" i="34"/>
  <c r="D1774" i="34"/>
  <c r="F2271" i="34"/>
  <c r="F2269" i="34" s="1"/>
  <c r="F2272" i="34"/>
  <c r="F2270" i="34" s="1"/>
  <c r="F2268" i="34" s="1"/>
  <c r="C102" i="34"/>
  <c r="D100" i="34"/>
  <c r="C1607" i="34"/>
  <c r="D1605" i="34"/>
  <c r="C1868" i="34"/>
  <c r="D1866" i="34"/>
  <c r="D1897" i="34"/>
  <c r="C1899" i="34"/>
  <c r="C1487" i="34"/>
  <c r="D1485" i="34"/>
  <c r="C1610" i="34"/>
  <c r="D1608" i="34"/>
  <c r="D1548" i="34"/>
  <c r="C1627" i="34"/>
  <c r="D1625" i="34"/>
  <c r="C1628" i="34"/>
  <c r="D1626" i="34"/>
  <c r="D1640" i="34"/>
  <c r="E1642" i="34"/>
  <c r="E1640" i="34" s="1"/>
  <c r="E1638" i="34" s="1"/>
  <c r="E1636" i="34" s="1"/>
  <c r="E1643" i="34"/>
  <c r="E1558" i="34"/>
  <c r="E1556" i="34" s="1"/>
  <c r="E1554" i="34" s="1"/>
  <c r="E1552" i="34" s="1"/>
  <c r="E1542" i="34" s="1"/>
  <c r="C1867" i="34"/>
  <c r="D1865" i="34"/>
  <c r="H1993" i="34"/>
  <c r="H2173" i="34"/>
  <c r="H2171" i="34" s="1"/>
  <c r="D2143" i="34"/>
  <c r="C2145" i="34"/>
  <c r="G1556" i="34"/>
  <c r="G1554" i="34" s="1"/>
  <c r="G1552" i="34" s="1"/>
  <c r="G1542" i="34" s="1"/>
  <c r="G400" i="34"/>
  <c r="C103" i="34"/>
  <c r="D101" i="34"/>
  <c r="C118" i="34"/>
  <c r="D116" i="34"/>
  <c r="C129" i="34"/>
  <c r="D127" i="34"/>
  <c r="D291" i="34"/>
  <c r="C293" i="34"/>
  <c r="C322" i="34"/>
  <c r="D320" i="34"/>
  <c r="D210" i="34"/>
  <c r="D208" i="34" s="1"/>
  <c r="D27" i="34"/>
  <c r="I1284" i="34"/>
  <c r="I1282" i="34" s="1"/>
  <c r="I2305" i="34"/>
  <c r="I2303" i="34" s="1"/>
  <c r="I2301" i="34" s="1"/>
  <c r="C1643" i="34"/>
  <c r="D1641" i="34"/>
  <c r="D1557" i="34"/>
  <c r="I1556" i="34"/>
  <c r="I1554" i="34" s="1"/>
  <c r="I1552" i="34" s="1"/>
  <c r="I1542" i="34" s="1"/>
  <c r="I400" i="34"/>
  <c r="C83" i="34"/>
  <c r="D81" i="34"/>
  <c r="D53" i="34"/>
  <c r="C130" i="34"/>
  <c r="D128" i="34"/>
  <c r="F429" i="34"/>
  <c r="F427" i="34" s="1"/>
  <c r="F423" i="34" s="1"/>
  <c r="F409" i="34" s="1"/>
  <c r="F395" i="34"/>
  <c r="D1545" i="34"/>
  <c r="C1547" i="34"/>
  <c r="C1900" i="34"/>
  <c r="D1898" i="34"/>
  <c r="I593" i="34"/>
  <c r="I591" i="34" s="1"/>
  <c r="I2287" i="34"/>
  <c r="I2285" i="34" s="1"/>
  <c r="I2283" i="34" s="1"/>
  <c r="C2215" i="34"/>
  <c r="D2213" i="34"/>
  <c r="C2229" i="34"/>
  <c r="D2227" i="34"/>
  <c r="F66" i="34"/>
  <c r="C30" i="34"/>
  <c r="E432" i="34"/>
  <c r="E598" i="34"/>
  <c r="E596" i="34" s="1"/>
  <c r="C421" i="34"/>
  <c r="E415" i="34"/>
  <c r="E413" i="34" s="1"/>
  <c r="E411" i="34" s="1"/>
  <c r="E379" i="34"/>
  <c r="D71" i="34"/>
  <c r="C73" i="34"/>
  <c r="D223" i="34"/>
  <c r="H393" i="34"/>
  <c r="H391" i="34" s="1"/>
  <c r="H387" i="34" s="1"/>
  <c r="H55" i="34"/>
  <c r="H51" i="34" s="1"/>
  <c r="H49" i="34" s="1"/>
  <c r="C532" i="34"/>
  <c r="D530" i="34"/>
  <c r="D2273" i="34"/>
  <c r="E1955" i="34"/>
  <c r="C1957" i="34"/>
  <c r="C1964" i="34"/>
  <c r="E1962" i="34"/>
  <c r="F2172" i="34"/>
  <c r="C2174" i="34"/>
  <c r="D963" i="34"/>
  <c r="C963" i="34" s="1"/>
  <c r="D961" i="34"/>
  <c r="C961" i="34" s="1"/>
  <c r="D959" i="34"/>
  <c r="C959" i="34" s="1"/>
  <c r="D957" i="34"/>
  <c r="C957" i="34" s="1"/>
  <c r="D955" i="34"/>
  <c r="C955" i="34" s="1"/>
  <c r="D953" i="34"/>
  <c r="C953" i="34" s="1"/>
  <c r="D951" i="34"/>
  <c r="C951" i="34" s="1"/>
  <c r="C987" i="34"/>
  <c r="D599" i="34"/>
  <c r="C1045" i="34"/>
  <c r="D433" i="34"/>
  <c r="C1180" i="34"/>
  <c r="D1178" i="34"/>
  <c r="E1415" i="34"/>
  <c r="E1413" i="34" s="1"/>
  <c r="E433" i="34"/>
  <c r="E397" i="34" s="1"/>
  <c r="E57" i="34" s="1"/>
  <c r="F1991" i="34"/>
  <c r="F1989" i="34" s="1"/>
  <c r="F1987" i="34" s="1"/>
  <c r="F1985" i="34" s="1"/>
  <c r="F383" i="34"/>
  <c r="F41" i="34" s="1"/>
  <c r="C1821" i="34"/>
  <c r="D1549" i="34"/>
  <c r="C1549" i="34" s="1"/>
  <c r="D1819" i="34"/>
  <c r="C1975" i="34"/>
  <c r="D1973" i="34"/>
  <c r="C1973" i="34" s="1"/>
  <c r="D2010" i="34"/>
  <c r="C2012" i="34"/>
  <c r="E2002" i="34"/>
  <c r="E400" i="34"/>
  <c r="E60" i="34" s="1"/>
  <c r="C2004" i="34"/>
  <c r="E2169" i="34"/>
  <c r="E2167" i="34" s="1"/>
  <c r="E2304" i="34"/>
  <c r="E2302" i="34" s="1"/>
  <c r="D1818" i="34"/>
  <c r="C1820" i="34"/>
  <c r="C1958" i="34"/>
  <c r="D1956" i="34"/>
  <c r="E1974" i="34"/>
  <c r="C1974" i="34" s="1"/>
  <c r="C1976" i="34"/>
  <c r="C1996" i="34"/>
  <c r="D1990" i="34"/>
  <c r="D386" i="34"/>
  <c r="D2281" i="34"/>
  <c r="D2047" i="34"/>
  <c r="C2049" i="34"/>
  <c r="D2173" i="34"/>
  <c r="D1993" i="34"/>
  <c r="C2175" i="34"/>
  <c r="C335" i="34"/>
  <c r="E333" i="34"/>
  <c r="E2331" i="34"/>
  <c r="E2329" i="34" s="1"/>
  <c r="E1502" i="34"/>
  <c r="E2336" i="34" s="1"/>
  <c r="C1504" i="34"/>
  <c r="I158" i="34"/>
  <c r="I2331" i="34"/>
  <c r="I2329" i="34" s="1"/>
  <c r="C29" i="34"/>
  <c r="E161" i="34"/>
  <c r="E159" i="34" s="1"/>
  <c r="E253" i="34"/>
  <c r="E227" i="34"/>
  <c r="C255" i="34"/>
  <c r="F2304" i="34"/>
  <c r="F2302" i="34" s="1"/>
  <c r="F2300" i="34" s="1"/>
  <c r="F290" i="34"/>
  <c r="C292" i="34"/>
  <c r="D2248" i="34"/>
  <c r="D441" i="34"/>
  <c r="C443" i="34"/>
  <c r="C217" i="34"/>
  <c r="D215" i="34"/>
  <c r="C47" i="34"/>
  <c r="E567" i="34"/>
  <c r="E565" i="34" s="1"/>
  <c r="E563" i="34" s="1"/>
  <c r="E2281" i="34"/>
  <c r="E2279" i="34" s="1"/>
  <c r="E2277" i="34" s="1"/>
  <c r="D1947" i="34"/>
  <c r="C1949" i="34"/>
  <c r="H2170" i="34"/>
  <c r="H2168" i="34" s="1"/>
  <c r="H2305" i="34"/>
  <c r="H2303" i="34" s="1"/>
  <c r="H2301" i="34" s="1"/>
  <c r="C1567" i="34"/>
  <c r="I1565" i="34"/>
  <c r="D2063" i="34"/>
  <c r="D596" i="34"/>
  <c r="C598" i="34"/>
  <c r="E593" i="34"/>
  <c r="E591" i="34" s="1"/>
  <c r="I2300" i="34"/>
  <c r="G409" i="34"/>
  <c r="G33" i="34"/>
  <c r="G31" i="34" s="1"/>
  <c r="G25" i="34" s="1"/>
  <c r="G1986" i="34"/>
  <c r="C1451" i="34"/>
  <c r="E416" i="34"/>
  <c r="E414" i="34" s="1"/>
  <c r="E412" i="34" s="1"/>
  <c r="C600" i="34"/>
  <c r="G393" i="34"/>
  <c r="G391" i="34" s="1"/>
  <c r="G387" i="34" s="1"/>
  <c r="G55" i="34"/>
  <c r="G51" i="34" s="1"/>
  <c r="G49" i="34" s="1"/>
  <c r="G45" i="34" s="1"/>
  <c r="I393" i="34"/>
  <c r="I391" i="34" s="1"/>
  <c r="I387" i="34" s="1"/>
  <c r="I55" i="34"/>
  <c r="I51" i="34" s="1"/>
  <c r="I49" i="34" s="1"/>
  <c r="I45" i="34" s="1"/>
  <c r="E214" i="34"/>
  <c r="C214" i="34" s="1"/>
  <c r="C216" i="34"/>
  <c r="C444" i="34"/>
  <c r="D442" i="34"/>
  <c r="D42" i="34"/>
  <c r="D533" i="34"/>
  <c r="C535" i="34"/>
  <c r="C382" i="34"/>
  <c r="F40" i="34"/>
  <c r="C40" i="34" s="1"/>
  <c r="D565" i="34"/>
  <c r="C567" i="34"/>
  <c r="D162" i="34"/>
  <c r="C164" i="34"/>
  <c r="E2247" i="34"/>
  <c r="E2241" i="34" s="1"/>
  <c r="E2239" i="34" s="1"/>
  <c r="E440" i="34"/>
  <c r="E438" i="34" s="1"/>
  <c r="G2308" i="34"/>
  <c r="G2306" i="34" s="1"/>
  <c r="G1411" i="34"/>
  <c r="G1281" i="34" s="1"/>
  <c r="C35" i="34"/>
  <c r="D2336" i="34"/>
  <c r="C163" i="34"/>
  <c r="D161" i="34"/>
  <c r="F37" i="34"/>
  <c r="F33" i="34" s="1"/>
  <c r="F31" i="34" s="1"/>
  <c r="F25" i="34" s="1"/>
  <c r="F377" i="34"/>
  <c r="F375" i="34" s="1"/>
  <c r="F373" i="34" s="1"/>
  <c r="I62" i="34"/>
  <c r="F1992" i="34"/>
  <c r="F384" i="34"/>
  <c r="F42" i="34" s="1"/>
  <c r="C1994" i="34"/>
  <c r="E1414" i="34"/>
  <c r="C1416" i="34"/>
  <c r="I1564" i="34"/>
  <c r="C1566" i="34"/>
  <c r="I2044" i="34"/>
  <c r="C2044" i="34" s="1"/>
  <c r="C2046" i="34"/>
  <c r="D1775" i="34"/>
  <c r="C1777" i="34"/>
  <c r="D1558" i="34"/>
  <c r="C1995" i="34"/>
  <c r="D385" i="34"/>
  <c r="C2069" i="34"/>
  <c r="E2067" i="34"/>
  <c r="E2066" i="34"/>
  <c r="C2068" i="34"/>
  <c r="E2168" i="34"/>
  <c r="C1965" i="34"/>
  <c r="D1963" i="34"/>
  <c r="E2258" i="34"/>
  <c r="C497" i="34"/>
  <c r="E495" i="34"/>
  <c r="E74" i="34"/>
  <c r="E36" i="34"/>
  <c r="C36" i="34" s="1"/>
  <c r="C76" i="34"/>
  <c r="C212" i="34"/>
  <c r="E27" i="34"/>
  <c r="C27" i="34" s="1"/>
  <c r="E229" i="34"/>
  <c r="C229" i="34" s="1"/>
  <c r="C231" i="34"/>
  <c r="C256" i="34"/>
  <c r="E254" i="34"/>
  <c r="C279" i="34"/>
  <c r="E277" i="34"/>
  <c r="C48" i="34"/>
  <c r="D2259" i="34"/>
  <c r="C498" i="34"/>
  <c r="D496" i="34"/>
  <c r="C568" i="34"/>
  <c r="D566" i="34"/>
  <c r="D2280" i="34"/>
  <c r="D2252" i="34"/>
  <c r="G42" i="34"/>
  <c r="G34" i="34" s="1"/>
  <c r="G32" i="34" s="1"/>
  <c r="G26" i="34" s="1"/>
  <c r="G378" i="34"/>
  <c r="G376" i="34" s="1"/>
  <c r="G374" i="34" s="1"/>
  <c r="H1992" i="34"/>
  <c r="H1990" i="34" s="1"/>
  <c r="H1988" i="34" s="1"/>
  <c r="H1986" i="34" s="1"/>
  <c r="H384" i="34"/>
  <c r="D398" i="34"/>
  <c r="C434" i="34"/>
  <c r="D400" i="34"/>
  <c r="C436" i="34"/>
  <c r="D1177" i="34"/>
  <c r="C1179" i="34"/>
  <c r="C1290" i="34"/>
  <c r="D1289" i="34"/>
  <c r="D1288" i="34"/>
  <c r="D418" i="34"/>
  <c r="C419" i="34"/>
  <c r="D381" i="34"/>
  <c r="C1415" i="34"/>
  <c r="D1413" i="34"/>
  <c r="C1501" i="34"/>
  <c r="D1499" i="34"/>
  <c r="E378" i="34"/>
  <c r="E376" i="34" s="1"/>
  <c r="E374" i="34" s="1"/>
  <c r="E38" i="34"/>
  <c r="I42" i="34"/>
  <c r="I34" i="34" s="1"/>
  <c r="I32" i="34" s="1"/>
  <c r="I26" i="34" s="1"/>
  <c r="I378" i="34"/>
  <c r="I376" i="34" s="1"/>
  <c r="I374" i="34" s="1"/>
  <c r="D430" i="34"/>
  <c r="D396" i="34"/>
  <c r="C432" i="34"/>
  <c r="E429" i="34"/>
  <c r="E427" i="34" s="1"/>
  <c r="E423" i="34" s="1"/>
  <c r="E395" i="34"/>
  <c r="I33" i="34"/>
  <c r="I31" i="34" s="1"/>
  <c r="I25" i="34" s="1"/>
  <c r="I23" i="34" s="1"/>
  <c r="G371" i="34"/>
  <c r="I377" i="34"/>
  <c r="I375" i="34" s="1"/>
  <c r="I373" i="34" s="1"/>
  <c r="I371" i="34" s="1"/>
  <c r="F378" i="34"/>
  <c r="F376" i="34" s="1"/>
  <c r="F374" i="34" s="1"/>
  <c r="H45" i="34"/>
  <c r="E2003" i="34"/>
  <c r="G2300" i="34"/>
  <c r="I1985" i="34"/>
  <c r="E210" i="34" l="1"/>
  <c r="C1883" i="34"/>
  <c r="E1881" i="34"/>
  <c r="C1880" i="34"/>
  <c r="C1878" i="34" s="1"/>
  <c r="E1878" i="34"/>
  <c r="I410" i="34"/>
  <c r="C2032" i="34"/>
  <c r="D2030" i="34"/>
  <c r="C2030" i="34" s="1"/>
  <c r="C2266" i="34"/>
  <c r="D2264" i="34"/>
  <c r="E529" i="34"/>
  <c r="E527" i="34" s="1"/>
  <c r="E2272" i="34"/>
  <c r="E2270" i="34" s="1"/>
  <c r="E2268" i="34" s="1"/>
  <c r="E2144" i="34"/>
  <c r="C2146" i="34"/>
  <c r="E2005" i="34"/>
  <c r="E401" i="34" s="1"/>
  <c r="E61" i="34" s="1"/>
  <c r="C511" i="34"/>
  <c r="D509" i="34"/>
  <c r="C509" i="34" s="1"/>
  <c r="D510" i="34"/>
  <c r="C512" i="34"/>
  <c r="D2265" i="34"/>
  <c r="F60" i="34"/>
  <c r="F52" i="34" s="1"/>
  <c r="F50" i="34" s="1"/>
  <c r="F46" i="34" s="1"/>
  <c r="F394" i="34"/>
  <c r="F392" i="34" s="1"/>
  <c r="F388" i="34" s="1"/>
  <c r="F372" i="34" s="1"/>
  <c r="E2141" i="34"/>
  <c r="E2139" i="34" s="1"/>
  <c r="E2297" i="34"/>
  <c r="E2293" i="34" s="1"/>
  <c r="E2291" i="34" s="1"/>
  <c r="C307" i="34"/>
  <c r="D305" i="34"/>
  <c r="D1543" i="34"/>
  <c r="C1545" i="34"/>
  <c r="C81" i="34"/>
  <c r="D79" i="34"/>
  <c r="I60" i="34"/>
  <c r="I52" i="34" s="1"/>
  <c r="I394" i="34"/>
  <c r="I392" i="34" s="1"/>
  <c r="I388" i="34" s="1"/>
  <c r="D1555" i="34"/>
  <c r="D399" i="34"/>
  <c r="D59" i="34" s="1"/>
  <c r="C291" i="34"/>
  <c r="D289" i="34"/>
  <c r="C289" i="34" s="1"/>
  <c r="D2141" i="34"/>
  <c r="C2143" i="34"/>
  <c r="H1991" i="34"/>
  <c r="H1989" i="34" s="1"/>
  <c r="H1987" i="34" s="1"/>
  <c r="H1985" i="34" s="1"/>
  <c r="H383" i="34"/>
  <c r="E1641" i="34"/>
  <c r="E1639" i="34" s="1"/>
  <c r="E1637" i="34" s="1"/>
  <c r="E1635" i="34" s="1"/>
  <c r="E1557" i="34"/>
  <c r="E1555" i="34" s="1"/>
  <c r="E1553" i="34" s="1"/>
  <c r="E1551" i="34" s="1"/>
  <c r="E1541" i="34" s="1"/>
  <c r="C1640" i="34"/>
  <c r="D1638" i="34"/>
  <c r="C1626" i="34"/>
  <c r="D1624" i="34"/>
  <c r="C1625" i="34"/>
  <c r="D1623" i="34"/>
  <c r="C1548" i="34"/>
  <c r="D1546" i="34"/>
  <c r="D1895" i="34"/>
  <c r="C1897" i="34"/>
  <c r="I372" i="34"/>
  <c r="C2336" i="34"/>
  <c r="C2227" i="34"/>
  <c r="D2225" i="34"/>
  <c r="C2225" i="34" s="1"/>
  <c r="C2213" i="34"/>
  <c r="D2207" i="34"/>
  <c r="C1898" i="34"/>
  <c r="D1896" i="34"/>
  <c r="F393" i="34"/>
  <c r="F391" i="34" s="1"/>
  <c r="F387" i="34" s="1"/>
  <c r="F55" i="34"/>
  <c r="F51" i="34" s="1"/>
  <c r="F49" i="34" s="1"/>
  <c r="F45" i="34" s="1"/>
  <c r="C128" i="34"/>
  <c r="D126" i="34"/>
  <c r="C126" i="34" s="1"/>
  <c r="C1641" i="34"/>
  <c r="D1639" i="34"/>
  <c r="C320" i="34"/>
  <c r="D318" i="34"/>
  <c r="C318" i="34" s="1"/>
  <c r="C127" i="34"/>
  <c r="D125" i="34"/>
  <c r="C116" i="34"/>
  <c r="D114" i="34"/>
  <c r="C101" i="34"/>
  <c r="D99" i="34"/>
  <c r="G60" i="34"/>
  <c r="G52" i="34" s="1"/>
  <c r="G50" i="34" s="1"/>
  <c r="G46" i="34" s="1"/>
  <c r="G394" i="34"/>
  <c r="G392" i="34" s="1"/>
  <c r="G388" i="34" s="1"/>
  <c r="G372" i="34" s="1"/>
  <c r="H2169" i="34"/>
  <c r="H2167" i="34" s="1"/>
  <c r="H2304" i="34"/>
  <c r="H2302" i="34" s="1"/>
  <c r="H2300" i="34" s="1"/>
  <c r="C1865" i="34"/>
  <c r="D1863" i="34"/>
  <c r="C1863" i="34" s="1"/>
  <c r="D1606" i="34"/>
  <c r="C1608" i="34"/>
  <c r="C1485" i="34"/>
  <c r="D1483" i="34"/>
  <c r="C1866" i="34"/>
  <c r="D1864" i="34"/>
  <c r="C1864" i="34" s="1"/>
  <c r="C1605" i="34"/>
  <c r="D1603" i="34"/>
  <c r="C1603" i="34" s="1"/>
  <c r="C100" i="34"/>
  <c r="D98" i="34"/>
  <c r="C1774" i="34"/>
  <c r="D1772" i="34"/>
  <c r="C2228" i="34"/>
  <c r="D2226" i="34"/>
  <c r="C2226" i="34" s="1"/>
  <c r="D2208" i="34"/>
  <c r="C2212" i="34"/>
  <c r="D2140" i="34"/>
  <c r="C1484" i="34"/>
  <c r="D1482" i="34"/>
  <c r="D2321" i="34"/>
  <c r="C2321" i="34" s="1"/>
  <c r="C2323" i="34"/>
  <c r="C82" i="34"/>
  <c r="D80" i="34"/>
  <c r="C336" i="34"/>
  <c r="D334" i="34"/>
  <c r="C334" i="34" s="1"/>
  <c r="G24" i="34"/>
  <c r="I50" i="34"/>
  <c r="I46" i="34" s="1"/>
  <c r="I24" i="34" s="1"/>
  <c r="F23" i="34"/>
  <c r="C1642" i="34"/>
  <c r="D394" i="34"/>
  <c r="D56" i="34"/>
  <c r="C1499" i="34"/>
  <c r="D1497" i="34"/>
  <c r="C1497" i="34" s="1"/>
  <c r="C1413" i="34"/>
  <c r="D1411" i="34"/>
  <c r="C381" i="34"/>
  <c r="D39" i="34"/>
  <c r="C39" i="34" s="1"/>
  <c r="D416" i="34"/>
  <c r="D380" i="34"/>
  <c r="C418" i="34"/>
  <c r="D1287" i="34"/>
  <c r="C1289" i="34"/>
  <c r="D417" i="34"/>
  <c r="H42" i="34"/>
  <c r="H34" i="34" s="1"/>
  <c r="H32" i="34" s="1"/>
  <c r="H26" i="34" s="1"/>
  <c r="H24" i="34" s="1"/>
  <c r="H378" i="34"/>
  <c r="H376" i="34" s="1"/>
  <c r="H374" i="34" s="1"/>
  <c r="H372" i="34" s="1"/>
  <c r="D2250" i="34"/>
  <c r="D2278" i="34"/>
  <c r="C2280" i="34"/>
  <c r="C277" i="34"/>
  <c r="E275" i="34"/>
  <c r="C254" i="34"/>
  <c r="E252" i="34"/>
  <c r="E226" i="34"/>
  <c r="C210" i="34"/>
  <c r="E493" i="34"/>
  <c r="C493" i="34" s="1"/>
  <c r="C495" i="34"/>
  <c r="E2256" i="34"/>
  <c r="C2258" i="34"/>
  <c r="C2067" i="34"/>
  <c r="E2065" i="34"/>
  <c r="C385" i="34"/>
  <c r="D43" i="34"/>
  <c r="C43" i="34" s="1"/>
  <c r="C1558" i="34"/>
  <c r="D1556" i="34"/>
  <c r="D1773" i="34"/>
  <c r="C1775" i="34"/>
  <c r="I1562" i="34"/>
  <c r="C1564" i="34"/>
  <c r="I2247" i="34"/>
  <c r="I2241" i="34" s="1"/>
  <c r="I2239" i="34" s="1"/>
  <c r="E2309" i="34"/>
  <c r="E2307" i="34" s="1"/>
  <c r="E2301" i="34" s="1"/>
  <c r="E1412" i="34"/>
  <c r="C1414" i="34"/>
  <c r="C161" i="34"/>
  <c r="D160" i="34"/>
  <c r="D159" i="34"/>
  <c r="C159" i="34" s="1"/>
  <c r="D2332" i="34"/>
  <c r="D2335" i="34"/>
  <c r="C2335" i="34" s="1"/>
  <c r="C162" i="34"/>
  <c r="D563" i="34"/>
  <c r="C563" i="34" s="1"/>
  <c r="C565" i="34"/>
  <c r="D531" i="34"/>
  <c r="C533" i="34"/>
  <c r="D2288" i="34"/>
  <c r="D594" i="34"/>
  <c r="C596" i="34"/>
  <c r="D2061" i="34"/>
  <c r="D1945" i="34"/>
  <c r="C1947" i="34"/>
  <c r="D439" i="34"/>
  <c r="C439" i="34" s="1"/>
  <c r="C441" i="34"/>
  <c r="E225" i="34"/>
  <c r="E54" i="34"/>
  <c r="C227" i="34"/>
  <c r="D1991" i="34"/>
  <c r="C1993" i="34"/>
  <c r="C2281" i="34"/>
  <c r="D2279" i="34"/>
  <c r="D1988" i="34"/>
  <c r="C1956" i="34"/>
  <c r="D1954" i="34"/>
  <c r="E2000" i="34"/>
  <c r="C2002" i="34"/>
  <c r="D2008" i="34"/>
  <c r="C2008" i="34" s="1"/>
  <c r="C2010" i="34"/>
  <c r="C1819" i="34"/>
  <c r="D1817" i="34"/>
  <c r="E2308" i="34"/>
  <c r="E2306" i="34" s="1"/>
  <c r="E2300" i="34" s="1"/>
  <c r="E1411" i="34"/>
  <c r="E1281" i="34" s="1"/>
  <c r="E1960" i="34"/>
  <c r="C1960" i="34" s="1"/>
  <c r="C1962" i="34"/>
  <c r="D2271" i="34"/>
  <c r="C2273" i="34"/>
  <c r="D67" i="34"/>
  <c r="C71" i="34"/>
  <c r="E430" i="34"/>
  <c r="E428" i="34" s="1"/>
  <c r="E424" i="34" s="1"/>
  <c r="E396" i="34"/>
  <c r="E34" i="34"/>
  <c r="E32" i="34" s="1"/>
  <c r="E26" i="34" s="1"/>
  <c r="F371" i="34"/>
  <c r="C384" i="34"/>
  <c r="D2331" i="34"/>
  <c r="E409" i="34"/>
  <c r="C2003" i="34"/>
  <c r="E2001" i="34"/>
  <c r="E399" i="34"/>
  <c r="E393" i="34" s="1"/>
  <c r="E391" i="34" s="1"/>
  <c r="E387" i="34" s="1"/>
  <c r="E55" i="34"/>
  <c r="D428" i="34"/>
  <c r="C1288" i="34"/>
  <c r="D1286" i="34"/>
  <c r="D2297" i="34"/>
  <c r="C1177" i="34"/>
  <c r="D1171" i="34"/>
  <c r="C400" i="34"/>
  <c r="D60" i="34"/>
  <c r="C60" i="34" s="1"/>
  <c r="C398" i="34"/>
  <c r="D58" i="34"/>
  <c r="C58" i="34" s="1"/>
  <c r="C566" i="34"/>
  <c r="D564" i="34"/>
  <c r="C496" i="34"/>
  <c r="D494" i="34"/>
  <c r="C494" i="34" s="1"/>
  <c r="D2257" i="34"/>
  <c r="C2259" i="34"/>
  <c r="E72" i="34"/>
  <c r="C74" i="34"/>
  <c r="C1963" i="34"/>
  <c r="D1961" i="34"/>
  <c r="C1961" i="34" s="1"/>
  <c r="E2064" i="34"/>
  <c r="C2066" i="34"/>
  <c r="F1990" i="34"/>
  <c r="F1988" i="34" s="1"/>
  <c r="F1986" i="34" s="1"/>
  <c r="C1992" i="34"/>
  <c r="D2247" i="34"/>
  <c r="C442" i="34"/>
  <c r="D440" i="34"/>
  <c r="C1565" i="34"/>
  <c r="I1563" i="34"/>
  <c r="I2248" i="34"/>
  <c r="I2242" i="34" s="1"/>
  <c r="I2240" i="34" s="1"/>
  <c r="C215" i="34"/>
  <c r="D211" i="34"/>
  <c r="D2242" i="34"/>
  <c r="F288" i="34"/>
  <c r="C288" i="34" s="1"/>
  <c r="C290" i="34"/>
  <c r="E251" i="34"/>
  <c r="E2288" i="34" s="1"/>
  <c r="E2286" i="34" s="1"/>
  <c r="E2284" i="34" s="1"/>
  <c r="C253" i="34"/>
  <c r="E1500" i="34"/>
  <c r="C1502" i="34"/>
  <c r="E327" i="34"/>
  <c r="C333" i="34"/>
  <c r="D2171" i="34"/>
  <c r="C2173" i="34"/>
  <c r="D2045" i="34"/>
  <c r="C2045" i="34" s="1"/>
  <c r="C2047" i="34"/>
  <c r="C386" i="34"/>
  <c r="D44" i="34"/>
  <c r="C44" i="34" s="1"/>
  <c r="D1816" i="34"/>
  <c r="C1818" i="34"/>
  <c r="C1178" i="34"/>
  <c r="D1176" i="34"/>
  <c r="C433" i="34"/>
  <c r="D397" i="34"/>
  <c r="C599" i="34"/>
  <c r="D431" i="34"/>
  <c r="D597" i="34"/>
  <c r="F2170" i="34"/>
  <c r="F2305" i="34"/>
  <c r="F2303" i="34" s="1"/>
  <c r="F2301" i="34" s="1"/>
  <c r="C2172" i="34"/>
  <c r="C1955" i="34"/>
  <c r="E1953" i="34"/>
  <c r="C530" i="34"/>
  <c r="D528" i="34"/>
  <c r="C528" i="34" s="1"/>
  <c r="D221" i="34"/>
  <c r="E377" i="34"/>
  <c r="E375" i="34" s="1"/>
  <c r="E373" i="34" s="1"/>
  <c r="E37" i="34"/>
  <c r="E33" i="34" s="1"/>
  <c r="E31" i="34" s="1"/>
  <c r="E25" i="34" s="1"/>
  <c r="E594" i="34"/>
  <c r="E592" i="34" s="1"/>
  <c r="C42" i="34"/>
  <c r="E410" i="34"/>
  <c r="G23" i="34"/>
  <c r="F34" i="34"/>
  <c r="F32" i="34" s="1"/>
  <c r="F26" i="34" s="1"/>
  <c r="F24" i="34" s="1"/>
  <c r="D383" i="34"/>
  <c r="C1881" i="34" l="1"/>
  <c r="C1879" i="34" s="1"/>
  <c r="E1879" i="34"/>
  <c r="C305" i="34"/>
  <c r="D303" i="34"/>
  <c r="C303" i="34" s="1"/>
  <c r="C2265" i="34"/>
  <c r="D2263" i="34"/>
  <c r="D508" i="34"/>
  <c r="C508" i="34" s="1"/>
  <c r="C510" i="34"/>
  <c r="E2142" i="34"/>
  <c r="C2144" i="34"/>
  <c r="C2264" i="34"/>
  <c r="D2262" i="34"/>
  <c r="C2262" i="34" s="1"/>
  <c r="E371" i="34"/>
  <c r="C80" i="34"/>
  <c r="D78" i="34"/>
  <c r="C1482" i="34"/>
  <c r="D1480" i="34"/>
  <c r="D2138" i="34"/>
  <c r="C1772" i="34"/>
  <c r="D1770" i="34"/>
  <c r="C98" i="34"/>
  <c r="D96" i="34"/>
  <c r="C96" i="34" s="1"/>
  <c r="C1483" i="34"/>
  <c r="D1481" i="34"/>
  <c r="D2318" i="34"/>
  <c r="C99" i="34"/>
  <c r="D97" i="34"/>
  <c r="C97" i="34" s="1"/>
  <c r="C114" i="34"/>
  <c r="D112" i="34"/>
  <c r="C112" i="34" s="1"/>
  <c r="C125" i="34"/>
  <c r="D111" i="34"/>
  <c r="C111" i="34" s="1"/>
  <c r="C1639" i="34"/>
  <c r="D1637" i="34"/>
  <c r="C1896" i="34"/>
  <c r="D1894" i="34"/>
  <c r="C1894" i="34" s="1"/>
  <c r="C2207" i="34"/>
  <c r="D2201" i="34"/>
  <c r="C1546" i="34"/>
  <c r="D1544" i="34"/>
  <c r="C1544" i="34" s="1"/>
  <c r="C1623" i="34"/>
  <c r="D1621" i="34"/>
  <c r="C1621" i="34" s="1"/>
  <c r="C1624" i="34"/>
  <c r="D1622" i="34"/>
  <c r="C1638" i="34"/>
  <c r="D1636" i="34"/>
  <c r="C1636" i="34" s="1"/>
  <c r="H41" i="34"/>
  <c r="H33" i="34" s="1"/>
  <c r="H31" i="34" s="1"/>
  <c r="H25" i="34" s="1"/>
  <c r="H23" i="34" s="1"/>
  <c r="H377" i="34"/>
  <c r="H375" i="34" s="1"/>
  <c r="H373" i="34" s="1"/>
  <c r="H371" i="34" s="1"/>
  <c r="C1543" i="34"/>
  <c r="C1557" i="34"/>
  <c r="D2202" i="34"/>
  <c r="C2208" i="34"/>
  <c r="C1606" i="34"/>
  <c r="D1604" i="34"/>
  <c r="C1604" i="34" s="1"/>
  <c r="D1893" i="34"/>
  <c r="C1893" i="34" s="1"/>
  <c r="C1895" i="34"/>
  <c r="D2139" i="34"/>
  <c r="C2139" i="34" s="1"/>
  <c r="C2141" i="34"/>
  <c r="C1555" i="34"/>
  <c r="D1553" i="34"/>
  <c r="D77" i="34"/>
  <c r="C77" i="34" s="1"/>
  <c r="C79" i="34"/>
  <c r="C383" i="34"/>
  <c r="D41" i="34"/>
  <c r="C41" i="34" s="1"/>
  <c r="C597" i="34"/>
  <c r="D595" i="34"/>
  <c r="D1814" i="34"/>
  <c r="C1814" i="34" s="1"/>
  <c r="C1816" i="34"/>
  <c r="D2169" i="34"/>
  <c r="C2171" i="34"/>
  <c r="E325" i="34"/>
  <c r="C327" i="34"/>
  <c r="E1498" i="34"/>
  <c r="C1498" i="34" s="1"/>
  <c r="C1500" i="34"/>
  <c r="E2332" i="34"/>
  <c r="E2330" i="34" s="1"/>
  <c r="J2240" i="34" s="1"/>
  <c r="E249" i="34"/>
  <c r="C251" i="34"/>
  <c r="C1563" i="34"/>
  <c r="I1561" i="34"/>
  <c r="C1561" i="34" s="1"/>
  <c r="C440" i="34"/>
  <c r="D438" i="34"/>
  <c r="C438" i="34" s="1"/>
  <c r="C2247" i="34"/>
  <c r="D2241" i="34"/>
  <c r="E2062" i="34"/>
  <c r="C2062" i="34" s="1"/>
  <c r="C2064" i="34"/>
  <c r="E68" i="34"/>
  <c r="C72" i="34"/>
  <c r="C2257" i="34"/>
  <c r="D2255" i="34"/>
  <c r="C1286" i="34"/>
  <c r="D1284" i="34"/>
  <c r="D2305" i="34"/>
  <c r="E59" i="34"/>
  <c r="C59" i="34" s="1"/>
  <c r="C399" i="34"/>
  <c r="C2331" i="34"/>
  <c r="D2329" i="34"/>
  <c r="C2329" i="34" s="1"/>
  <c r="E394" i="34"/>
  <c r="E392" i="34" s="1"/>
  <c r="E388" i="34" s="1"/>
  <c r="E372" i="34" s="1"/>
  <c r="E56" i="34"/>
  <c r="C1817" i="34"/>
  <c r="D1815" i="34"/>
  <c r="C1954" i="34"/>
  <c r="D1946" i="34"/>
  <c r="C1946" i="34" s="1"/>
  <c r="C1988" i="34"/>
  <c r="C2279" i="34"/>
  <c r="D2277" i="34"/>
  <c r="C2277" i="34" s="1"/>
  <c r="E223" i="34"/>
  <c r="C225" i="34"/>
  <c r="D592" i="34"/>
  <c r="C592" i="34" s="1"/>
  <c r="C594" i="34"/>
  <c r="D2330" i="34"/>
  <c r="C2330" i="34" s="1"/>
  <c r="C2332" i="34"/>
  <c r="C160" i="34"/>
  <c r="D158" i="34"/>
  <c r="C158" i="34" s="1"/>
  <c r="C1556" i="34"/>
  <c r="D1554" i="34"/>
  <c r="E2063" i="34"/>
  <c r="C2065" i="34"/>
  <c r="C226" i="34"/>
  <c r="E224" i="34"/>
  <c r="E53" i="34"/>
  <c r="C275" i="34"/>
  <c r="E273" i="34"/>
  <c r="C273" i="34" s="1"/>
  <c r="C417" i="34"/>
  <c r="D415" i="34"/>
  <c r="D379" i="34"/>
  <c r="D1285" i="34"/>
  <c r="C1287" i="34"/>
  <c r="D378" i="34"/>
  <c r="C380" i="34"/>
  <c r="D38" i="34"/>
  <c r="C2248" i="34"/>
  <c r="C430" i="34"/>
  <c r="C1411" i="34"/>
  <c r="C396" i="34"/>
  <c r="C1953" i="34"/>
  <c r="E1945" i="34"/>
  <c r="C1945" i="34" s="1"/>
  <c r="F2168" i="34"/>
  <c r="C2170" i="34"/>
  <c r="C431" i="34"/>
  <c r="D429" i="34"/>
  <c r="D395" i="34"/>
  <c r="C397" i="34"/>
  <c r="D57" i="34"/>
  <c r="C57" i="34" s="1"/>
  <c r="D2296" i="34"/>
  <c r="C1176" i="34"/>
  <c r="D1170" i="34"/>
  <c r="C2242" i="34"/>
  <c r="D2240" i="34"/>
  <c r="C2240" i="34" s="1"/>
  <c r="C211" i="34"/>
  <c r="D209" i="34"/>
  <c r="C564" i="34"/>
  <c r="D562" i="34"/>
  <c r="C562" i="34" s="1"/>
  <c r="C1171" i="34"/>
  <c r="D1169" i="34"/>
  <c r="C1169" i="34" s="1"/>
  <c r="C2297" i="34"/>
  <c r="D2293" i="34"/>
  <c r="D424" i="34"/>
  <c r="C424" i="34" s="1"/>
  <c r="C428" i="34"/>
  <c r="C2001" i="34"/>
  <c r="E1999" i="34"/>
  <c r="E1997" i="34" s="1"/>
  <c r="E1985" i="34" s="1"/>
  <c r="D65" i="34"/>
  <c r="C65" i="34" s="1"/>
  <c r="C67" i="34"/>
  <c r="D2269" i="34"/>
  <c r="C2269" i="34" s="1"/>
  <c r="C2271" i="34"/>
  <c r="E1998" i="34"/>
  <c r="D1989" i="34"/>
  <c r="C1991" i="34"/>
  <c r="E52" i="34"/>
  <c r="E50" i="34" s="1"/>
  <c r="E46" i="34" s="1"/>
  <c r="C54" i="34"/>
  <c r="D2286" i="34"/>
  <c r="C2288" i="34"/>
  <c r="D2272" i="34"/>
  <c r="D529" i="34"/>
  <c r="C531" i="34"/>
  <c r="E1282" i="34"/>
  <c r="C1412" i="34"/>
  <c r="I1560" i="34"/>
  <c r="C1560" i="34" s="1"/>
  <c r="C1562" i="34"/>
  <c r="D1771" i="34"/>
  <c r="C1773" i="34"/>
  <c r="E2254" i="34"/>
  <c r="C2256" i="34"/>
  <c r="C252" i="34"/>
  <c r="E250" i="34"/>
  <c r="D2276" i="34"/>
  <c r="C2276" i="34" s="1"/>
  <c r="C2278" i="34"/>
  <c r="D414" i="34"/>
  <c r="C416" i="34"/>
  <c r="C56" i="34"/>
  <c r="D52" i="34"/>
  <c r="C394" i="34"/>
  <c r="E24" i="34"/>
  <c r="C1990" i="34"/>
  <c r="E2140" i="34" l="1"/>
  <c r="C2142" i="34"/>
  <c r="E2296" i="34"/>
  <c r="E2292" i="34" s="1"/>
  <c r="E2290" i="34" s="1"/>
  <c r="D2261" i="34"/>
  <c r="C2261" i="34" s="1"/>
  <c r="C2263" i="34"/>
  <c r="C2202" i="34"/>
  <c r="D2192" i="34"/>
  <c r="D2006" i="34"/>
  <c r="C1622" i="34"/>
  <c r="D1620" i="34"/>
  <c r="C1620" i="34" s="1"/>
  <c r="D2191" i="34"/>
  <c r="D2005" i="34"/>
  <c r="C2201" i="34"/>
  <c r="C1637" i="34"/>
  <c r="D1635" i="34"/>
  <c r="C1635" i="34" s="1"/>
  <c r="D2314" i="34"/>
  <c r="C2318" i="34"/>
  <c r="D2317" i="34"/>
  <c r="C1553" i="34"/>
  <c r="D1551" i="34"/>
  <c r="C1481" i="34"/>
  <c r="D1479" i="34"/>
  <c r="C1479" i="34" s="1"/>
  <c r="C1770" i="34"/>
  <c r="D1768" i="34"/>
  <c r="C1768" i="34" s="1"/>
  <c r="C1480" i="34"/>
  <c r="D1478" i="34"/>
  <c r="C1478" i="34" s="1"/>
  <c r="C78" i="34"/>
  <c r="D66" i="34"/>
  <c r="C52" i="34"/>
  <c r="C250" i="34"/>
  <c r="E248" i="34"/>
  <c r="C2272" i="34"/>
  <c r="D2270" i="34"/>
  <c r="D2284" i="34"/>
  <c r="C2284" i="34" s="1"/>
  <c r="C2286" i="34"/>
  <c r="D1987" i="34"/>
  <c r="C1989" i="34"/>
  <c r="E1986" i="34"/>
  <c r="C395" i="34"/>
  <c r="D393" i="34"/>
  <c r="D55" i="34"/>
  <c r="C379" i="34"/>
  <c r="D377" i="34"/>
  <c r="D37" i="34"/>
  <c r="C224" i="34"/>
  <c r="E222" i="34"/>
  <c r="E2061" i="34"/>
  <c r="C2061" i="34" s="1"/>
  <c r="C2063" i="34"/>
  <c r="E221" i="34"/>
  <c r="C223" i="34"/>
  <c r="C1284" i="34"/>
  <c r="D1282" i="34"/>
  <c r="C1282" i="34" s="1"/>
  <c r="C2255" i="34"/>
  <c r="D2253" i="34"/>
  <c r="C2241" i="34"/>
  <c r="D2239" i="34"/>
  <c r="C2239" i="34" s="1"/>
  <c r="E323" i="34"/>
  <c r="C325" i="34"/>
  <c r="C2169" i="34"/>
  <c r="E2287" i="34"/>
  <c r="E2285" i="34" s="1"/>
  <c r="E2283" i="34" s="1"/>
  <c r="D412" i="34"/>
  <c r="C414" i="34"/>
  <c r="E2252" i="34"/>
  <c r="C2254" i="34"/>
  <c r="D1769" i="34"/>
  <c r="C1769" i="34" s="1"/>
  <c r="C1771" i="34"/>
  <c r="D527" i="34"/>
  <c r="C527" i="34" s="1"/>
  <c r="C529" i="34"/>
  <c r="D2291" i="34"/>
  <c r="C2291" i="34" s="1"/>
  <c r="C2293" i="34"/>
  <c r="D1168" i="34"/>
  <c r="C1168" i="34" s="1"/>
  <c r="C1170" i="34"/>
  <c r="C2296" i="34"/>
  <c r="D2292" i="34"/>
  <c r="C429" i="34"/>
  <c r="D427" i="34"/>
  <c r="C38" i="34"/>
  <c r="D34" i="34"/>
  <c r="D376" i="34"/>
  <c r="C378" i="34"/>
  <c r="D1283" i="34"/>
  <c r="C1285" i="34"/>
  <c r="D2304" i="34"/>
  <c r="C415" i="34"/>
  <c r="D413" i="34"/>
  <c r="C53" i="34"/>
  <c r="E51" i="34"/>
  <c r="E49" i="34" s="1"/>
  <c r="E45" i="34" s="1"/>
  <c r="E23" i="34" s="1"/>
  <c r="C1554" i="34"/>
  <c r="D1552" i="34"/>
  <c r="C1815" i="34"/>
  <c r="D1813" i="34"/>
  <c r="C1813" i="34" s="1"/>
  <c r="D2303" i="34"/>
  <c r="C2305" i="34"/>
  <c r="E66" i="34"/>
  <c r="C66" i="34" s="1"/>
  <c r="C68" i="34"/>
  <c r="E247" i="34"/>
  <c r="C247" i="34" s="1"/>
  <c r="C249" i="34"/>
  <c r="D2287" i="34"/>
  <c r="C595" i="34"/>
  <c r="D593" i="34"/>
  <c r="E2138" i="34" l="1"/>
  <c r="C2138" i="34" s="1"/>
  <c r="C2140" i="34"/>
  <c r="C1551" i="34"/>
  <c r="D1541" i="34"/>
  <c r="C1541" i="34" s="1"/>
  <c r="D2313" i="34"/>
  <c r="C2317" i="34"/>
  <c r="C2314" i="34"/>
  <c r="D2312" i="34"/>
  <c r="C2312" i="34" s="1"/>
  <c r="C2005" i="34"/>
  <c r="D1999" i="34"/>
  <c r="D401" i="34"/>
  <c r="C2006" i="34"/>
  <c r="D2000" i="34"/>
  <c r="D402" i="34"/>
  <c r="D2189" i="34"/>
  <c r="C2191" i="34"/>
  <c r="D2190" i="34"/>
  <c r="C2192" i="34"/>
  <c r="C1552" i="34"/>
  <c r="D1542" i="34"/>
  <c r="C1542" i="34" s="1"/>
  <c r="C413" i="34"/>
  <c r="D411" i="34"/>
  <c r="C2304" i="34"/>
  <c r="D2302" i="34"/>
  <c r="D1281" i="34"/>
  <c r="C1281" i="34" s="1"/>
  <c r="C1283" i="34"/>
  <c r="D374" i="34"/>
  <c r="C376" i="34"/>
  <c r="E2250" i="34"/>
  <c r="C2252" i="34"/>
  <c r="D410" i="34"/>
  <c r="C410" i="34" s="1"/>
  <c r="C412" i="34"/>
  <c r="E321" i="34"/>
  <c r="C323" i="34"/>
  <c r="E209" i="34"/>
  <c r="C209" i="34" s="1"/>
  <c r="C221" i="34"/>
  <c r="C377" i="34"/>
  <c r="D375" i="34"/>
  <c r="D51" i="34"/>
  <c r="C55" i="34"/>
  <c r="C1987" i="34"/>
  <c r="C593" i="34"/>
  <c r="D591" i="34"/>
  <c r="C591" i="34" s="1"/>
  <c r="C2287" i="34"/>
  <c r="D2285" i="34"/>
  <c r="C2303" i="34"/>
  <c r="C34" i="34"/>
  <c r="D32" i="34"/>
  <c r="C427" i="34"/>
  <c r="D423" i="34"/>
  <c r="C423" i="34" s="1"/>
  <c r="C2292" i="34"/>
  <c r="D2290" i="34"/>
  <c r="C2290" i="34" s="1"/>
  <c r="D2251" i="34"/>
  <c r="C2251" i="34" s="1"/>
  <c r="C2253" i="34"/>
  <c r="C222" i="34"/>
  <c r="E220" i="34"/>
  <c r="C37" i="34"/>
  <c r="D33" i="34"/>
  <c r="C393" i="34"/>
  <c r="D391" i="34"/>
  <c r="C2270" i="34"/>
  <c r="D2268" i="34"/>
  <c r="C2268" i="34" s="1"/>
  <c r="C248" i="34"/>
  <c r="E246" i="34"/>
  <c r="C246" i="34" s="1"/>
  <c r="C2190" i="34" l="1"/>
  <c r="D2188" i="34"/>
  <c r="D2309" i="34"/>
  <c r="C2189" i="34"/>
  <c r="D2187" i="34"/>
  <c r="D2308" i="34"/>
  <c r="D1998" i="34"/>
  <c r="C2000" i="34"/>
  <c r="C401" i="34"/>
  <c r="D61" i="34"/>
  <c r="C61" i="34" s="1"/>
  <c r="D2311" i="34"/>
  <c r="C2311" i="34" s="1"/>
  <c r="C2313" i="34"/>
  <c r="D62" i="34"/>
  <c r="C402" i="34"/>
  <c r="D392" i="34"/>
  <c r="D1997" i="34"/>
  <c r="C1999" i="34"/>
  <c r="D49" i="34"/>
  <c r="C51" i="34"/>
  <c r="E319" i="34"/>
  <c r="C319" i="34" s="1"/>
  <c r="C321" i="34"/>
  <c r="J2239" i="34"/>
  <c r="C2250" i="34"/>
  <c r="C374" i="34"/>
  <c r="C391" i="34"/>
  <c r="D387" i="34"/>
  <c r="C387" i="34" s="1"/>
  <c r="D31" i="34"/>
  <c r="C33" i="34"/>
  <c r="C220" i="34"/>
  <c r="E208" i="34"/>
  <c r="C208" i="34" s="1"/>
  <c r="C32" i="34"/>
  <c r="D26" i="34"/>
  <c r="C2285" i="34"/>
  <c r="D2283" i="34"/>
  <c r="C2283" i="34" s="1"/>
  <c r="C375" i="34"/>
  <c r="D373" i="34"/>
  <c r="C2302" i="34"/>
  <c r="C411" i="34"/>
  <c r="D409" i="34"/>
  <c r="C409" i="34" s="1"/>
  <c r="D388" i="34" l="1"/>
  <c r="C392" i="34"/>
  <c r="C62" i="34"/>
  <c r="D50" i="34"/>
  <c r="D1986" i="34"/>
  <c r="C1986" i="34" s="1"/>
  <c r="C1998" i="34"/>
  <c r="C2187" i="34"/>
  <c r="D2167" i="34"/>
  <c r="C2167" i="34" s="1"/>
  <c r="D2307" i="34"/>
  <c r="C2309" i="34"/>
  <c r="C1997" i="34"/>
  <c r="D1985" i="34"/>
  <c r="C1985" i="34" s="1"/>
  <c r="D2306" i="34"/>
  <c r="C2308" i="34"/>
  <c r="C2188" i="34"/>
  <c r="D2168" i="34"/>
  <c r="C2168" i="34" s="1"/>
  <c r="D25" i="34"/>
  <c r="C31" i="34"/>
  <c r="C49" i="34"/>
  <c r="D45" i="34"/>
  <c r="C45" i="34" s="1"/>
  <c r="C373" i="34"/>
  <c r="D371" i="34"/>
  <c r="C371" i="34" s="1"/>
  <c r="C26" i="34"/>
  <c r="C2306" i="34" l="1"/>
  <c r="D2300" i="34"/>
  <c r="C2300" i="34" s="1"/>
  <c r="C2307" i="34"/>
  <c r="D2301" i="34"/>
  <c r="C2301" i="34" s="1"/>
  <c r="C388" i="34"/>
  <c r="D372" i="34"/>
  <c r="C372" i="34" s="1"/>
  <c r="D46" i="34"/>
  <c r="C50" i="34"/>
  <c r="D23" i="34"/>
  <c r="C23" i="34" s="1"/>
  <c r="C25" i="34"/>
  <c r="C46" i="34" l="1"/>
  <c r="D24" i="34"/>
  <c r="C24" i="34" s="1"/>
</calcChain>
</file>

<file path=xl/sharedStrings.xml><?xml version="1.0" encoding="utf-8"?>
<sst xmlns="http://schemas.openxmlformats.org/spreadsheetml/2006/main" count="3592" uniqueCount="804">
  <si>
    <t>Documentatie tehnico-economica(servicii de proiectare,obtinere avize,acorduri si autorizatii)pentru obiectivul"Extinderea corpului principal al Spitalului Judetean de Urgenta Pitesti"</t>
  </si>
  <si>
    <t>Racord apa si canal la Complexul de Servicii pentru Copilul in Dificultate Rucar</t>
  </si>
  <si>
    <t>Reparatie capitala la sistemul de alimentare cu apa-Unitatea de Asistenta Medico-Sociala Dedulesti</t>
  </si>
  <si>
    <t>5.Covor bituminos pe DJ 679 D Malu-Coltu-Ungheni-Recea-Negrasi-Mozacu, km 7+940-14+440, L=6,5 km, comuna Ungheni, jud.Arges</t>
  </si>
  <si>
    <t>Reabilitare,refunctionalizare si modernizare(extindere)a Unitatii de Asistenta Medico-Sociala Dedulesti(constructie corp B)</t>
  </si>
  <si>
    <t>Statie centrala de vacuum medical</t>
  </si>
  <si>
    <t>Platforma scena mobila(lemn pe structura metalica)</t>
  </si>
  <si>
    <t>Banchete(lemn pe structura metalica)</t>
  </si>
  <si>
    <t>Achizitie multifunctional</t>
  </si>
  <si>
    <t>Lama zapada(2 buc)</t>
  </si>
  <si>
    <t>Servicii de expertiza tehnica structurala,studii de teren,audit energetic, DALI/SF,documentatii avize solicitate prin Certificat de Urbanism pentru obiectivul de investitii Extindere si dotare spatii Urgenta si amenajari incinta Spital Judetean de Urgenta Pitesti</t>
  </si>
  <si>
    <t>Servicii de expertiza tehnica structurala,studii de teren,audit energetic, DALI/SF,documentatii avize solicitate prin Certificat de Urbanism pentru obiectivul de investitii Extindere, modernizare si dotare spatii Urgenta Spitalul de Pediatrie Pitesti</t>
  </si>
  <si>
    <t>Proiectare lucrari Reparatii capitale etaj 4</t>
  </si>
  <si>
    <t>Proiectare lucrari Reparatii capitale etaj 5</t>
  </si>
  <si>
    <t>Proiectare lucrari Reparatii capitale Bloc Alimentar si hol aferent,Bucatarie Dietetica,Magazie Alimente si holuri aferente</t>
  </si>
  <si>
    <t>7. Spitalul de Psihiatrie Sfanta Maria Vedea</t>
  </si>
  <si>
    <t>Reparatii capitale etaj 7</t>
  </si>
  <si>
    <t>3.Muzeul Judetean Arges</t>
  </si>
  <si>
    <t>Reabilitare punct termic(centrale termice-1000KW)</t>
  </si>
  <si>
    <t>Reparatii capitale acoperis la Complexul de Servicii pentru Copiii cu Handicap Trivale</t>
  </si>
  <si>
    <t>Masina de spalat</t>
  </si>
  <si>
    <t>18.IBU pe DJ 679 C Caldararu (DN 65A)-Izvoru-Mozaceni (DJ 659), km 22+215-23+515, L=1 km, la Mozaceni</t>
  </si>
  <si>
    <t>Centrul Cultural Judetean Arges</t>
  </si>
  <si>
    <t>Reabilitare si modernizare cladire Centrul Cultural Judetean Arges in Municipiul Pitesti,B-dul Nicolae Balcescu,nr.141,judetul Arges</t>
  </si>
  <si>
    <t>Bicicleta electrica pentru recuperare membre superioare si inferioare</t>
  </si>
  <si>
    <t>Aparat Kinetec</t>
  </si>
  <si>
    <t>Pat actionare electrica</t>
  </si>
  <si>
    <t>Agitator orbital tip vortex</t>
  </si>
  <si>
    <t>Sistem de alarmare la efractie</t>
  </si>
  <si>
    <t>Proiectare lucrari extindere Spital Pediatrie cu un corp Ds+P+2E</t>
  </si>
  <si>
    <t>Reparatie capitala a instalatiei de utilizare gaze naturale a imobilului Policlinica Stomatologica,Pitesti,bulevardul Republicii,nr.41</t>
  </si>
  <si>
    <t>Combina frigorifica pentru stocare sange si plasma</t>
  </si>
  <si>
    <t>Pompa nutritie</t>
  </si>
  <si>
    <t>Aparat respiratie asistata CPAP</t>
  </si>
  <si>
    <t>Dispozitiv pentru ergoterapie</t>
  </si>
  <si>
    <t>Nebulizator</t>
  </si>
  <si>
    <t>Extindere Sistem detectie si avertizare la incendiu</t>
  </si>
  <si>
    <t>Servicii conectare analizor urina tip Doc.U READER 2 PRO</t>
  </si>
  <si>
    <t>Sistem PC-Intel i5</t>
  </si>
  <si>
    <t>Sistem PC-Intel i7</t>
  </si>
  <si>
    <t>Uscator de rufe profesional</t>
  </si>
  <si>
    <t>Masina de spalat rufe profesionala</t>
  </si>
  <si>
    <t>Balustrada inox cu trei fire+mana curenta</t>
  </si>
  <si>
    <t>Licenta WINDOWS 10PRO 64B</t>
  </si>
  <si>
    <t>Licenta ANTIVIRUS</t>
  </si>
  <si>
    <t>Licenta OFFICE HOME &amp;BUSINESS 2016</t>
  </si>
  <si>
    <t>Telefon prin satelit kit complet</t>
  </si>
  <si>
    <t>Instalare microstatie epurare ape uzate Cota 2000</t>
  </si>
  <si>
    <t>3.Spitalul Orasenesc Regele Carol I Costesti</t>
  </si>
  <si>
    <t>2.Spitalul de Pediatrie Pitesti</t>
  </si>
  <si>
    <t>5.Spitalul de Pneumoftiziologie "Sf.Andrei" Valea Iasului</t>
  </si>
  <si>
    <t>CAPITOLUL 65.02 ÎNVATAMANT</t>
  </si>
  <si>
    <t>Achizitie autoturism la Complexul de Tip Familial Gavana</t>
  </si>
  <si>
    <t>Sistem alarmare antiefractie</t>
  </si>
  <si>
    <t>Achizitie si montaj centrala termica la Complexul de Servicii pentru Copiii cu Dizabilitati Costesti</t>
  </si>
  <si>
    <t xml:space="preserve">    I - Credite de angajament</t>
  </si>
  <si>
    <t>Autoturism Dacia Sandero Stepway</t>
  </si>
  <si>
    <t>Tractor</t>
  </si>
  <si>
    <t>Freza</t>
  </si>
  <si>
    <t>-mii  lei-</t>
  </si>
  <si>
    <t xml:space="preserve">Reparatie capitala acoperis-Centrul de Cultura "Bratianu" </t>
  </si>
  <si>
    <t>3. Masina de capsat si faltuit brosuri</t>
  </si>
  <si>
    <t>4. Generator de curent monofazat cu carcasa insonorizare</t>
  </si>
  <si>
    <t>5. Motocompresor portabil cu surub cu generator de curent si accesorii necesare Kaeser M31</t>
  </si>
  <si>
    <t>6. Ciocan rotopercutor SDS-Max</t>
  </si>
  <si>
    <t>PROPUNERI 2018</t>
  </si>
  <si>
    <t xml:space="preserve"> ESTIMARI 2020</t>
  </si>
  <si>
    <t>ESTIMARI 2021</t>
  </si>
  <si>
    <t>Grup electrogen (generator 38 KW)</t>
  </si>
  <si>
    <t>Generator aer cald cu motorina si accesorii pentru tabere sinistrati</t>
  </si>
  <si>
    <t xml:space="preserve">Sistem de comunicatii integrat pentru dispecerat comun </t>
  </si>
  <si>
    <t>Sistem de afisare tip videowall dispecerat comun</t>
  </si>
  <si>
    <t>Sistem de control acces cu cartela pentru acces dispecerat comun</t>
  </si>
  <si>
    <t>Electrocardiograf 12 canale</t>
  </si>
  <si>
    <t>Dap-metru-instalatie radiologica</t>
  </si>
  <si>
    <t>Microscop binocular</t>
  </si>
  <si>
    <t>Electrocardiograf 6 canale</t>
  </si>
  <si>
    <t>Mash-graft expandare grefa</t>
  </si>
  <si>
    <t>Stimulator cardiac</t>
  </si>
  <si>
    <t>Aparat anestezie cu monitor functii vitale</t>
  </si>
  <si>
    <t>Aparat de electrocauter (monopolar/bipolar) cu o putere de minimum 250 W/CUT si minimum 100 W coagulare</t>
  </si>
  <si>
    <t>Aparat electrochirurgical</t>
  </si>
  <si>
    <t>Aspirator chirurgical performant</t>
  </si>
  <si>
    <t>Bronhoscop flexibil portabil</t>
  </si>
  <si>
    <t>Calandru mic pentru calcat</t>
  </si>
  <si>
    <t>Carucior ecograf</t>
  </si>
  <si>
    <t>Centrifuga 12-15 probe</t>
  </si>
  <si>
    <t>Centrifuga 25-30 probe</t>
  </si>
  <si>
    <t>Developeza de developat filme radiologice (metoda umeda)</t>
  </si>
  <si>
    <t>Electrocauter</t>
  </si>
  <si>
    <t>Electroencefalograf portabil</t>
  </si>
  <si>
    <t>Incubator inchis</t>
  </si>
  <si>
    <t xml:space="preserve">Injectomat  </t>
  </si>
  <si>
    <t>Lampa (hota) cu flux laminar (pentru prepararea solutiilor perfuzabile si injectabile)</t>
  </si>
  <si>
    <t>Lampa chirurgicala pentru mica chirurgie 75000 lux</t>
  </si>
  <si>
    <t>Lampa de examinare</t>
  </si>
  <si>
    <t>Lampa frontala portabila cu acumulator</t>
  </si>
  <si>
    <t xml:space="preserve">Lampa scialitica  </t>
  </si>
  <si>
    <t>Masa consult ginecologic</t>
  </si>
  <si>
    <t>Masa de operatie</t>
  </si>
  <si>
    <t>Masa de reanimare</t>
  </si>
  <si>
    <t>Masa ortopedica</t>
  </si>
  <si>
    <t>Masina de spalat pentru colectivitate</t>
  </si>
  <si>
    <t>Monitoare cu EKG, Pulxoximetru, TA TA invaziva</t>
  </si>
  <si>
    <t>Statie monitorizare USTACC cu 15 monitoare</t>
  </si>
  <si>
    <t>Motor ortopedie</t>
  </si>
  <si>
    <t>Omogenizator cu ultrasunete</t>
  </si>
  <si>
    <t>Sistem de perfuzie rapida</t>
  </si>
  <si>
    <t>Sistem incalzire-racire externa a pacientului</t>
  </si>
  <si>
    <t>Spirometru</t>
  </si>
  <si>
    <t>Sursa laser pentru litotritie</t>
  </si>
  <si>
    <t>Targa ambulanta</t>
  </si>
  <si>
    <t>Termostat universal (incubator probe biologice)</t>
  </si>
  <si>
    <t>Trusa chirurgie endoscopica</t>
  </si>
  <si>
    <t>Biomicroscop cu aplanotonometru</t>
  </si>
  <si>
    <t>Ventilator de transport</t>
  </si>
  <si>
    <t>Ventilator terapie intensiva cu monitor</t>
  </si>
  <si>
    <t>Videocolposcop</t>
  </si>
  <si>
    <t>Masina de spalat industriala 15-30 kg</t>
  </si>
  <si>
    <t>Calandru abur</t>
  </si>
  <si>
    <t>Plita profesionala cu 8 ochiuri</t>
  </si>
  <si>
    <t>Cazan pentru apa calda</t>
  </si>
  <si>
    <t>Masina de spalat rufe</t>
  </si>
  <si>
    <t>Centrifuga cu minim 12 posturi</t>
  </si>
  <si>
    <t>Analizor automat chemiluminiscenta imunologie CL 1000 i</t>
  </si>
  <si>
    <t>Dispozitiv cu aer cald pentru incalzit pacient cu stativ mobil</t>
  </si>
  <si>
    <t>Dispozitiv vizualizare vene</t>
  </si>
  <si>
    <t>Incalzitor de sange si solutii perfuzabile iv ultrarapid enflow</t>
  </si>
  <si>
    <t>Banda alergare</t>
  </si>
  <si>
    <t>Bicicleta magnetica profesionala</t>
  </si>
  <si>
    <t>Procesator tisular</t>
  </si>
  <si>
    <t>Criotom</t>
  </si>
  <si>
    <t>Statie de colorare</t>
  </si>
  <si>
    <t>Lampa fototerapie-nbuvb</t>
  </si>
  <si>
    <t>Sistem videoendoscopie ORL</t>
  </si>
  <si>
    <t>5. Spitalul de Boli Cronice si Geriatrie "Constantin Balaceanu Stolnici" Stefanesti</t>
  </si>
  <si>
    <t>Aparat incalzit perfuzii</t>
  </si>
  <si>
    <t>Kit ergoterapie</t>
  </si>
  <si>
    <t>Kit terapie ocupationala</t>
  </si>
  <si>
    <t>RK platforma beton armat curte spital si platforma gunoi menajer</t>
  </si>
  <si>
    <t>Subzidire si reparatii exterioare cladire Laborator</t>
  </si>
  <si>
    <t>Proiect sistem semnalizare acustica si luminoasa pacienti</t>
  </si>
  <si>
    <t xml:space="preserve">Proiectare reparatii fatada corp cladire spital </t>
  </si>
  <si>
    <t>Proiect reparatie capitala gard</t>
  </si>
  <si>
    <t>Proiect sistem avertizare la incendiu</t>
  </si>
  <si>
    <t>Proiect sistem alarma farmacie</t>
  </si>
  <si>
    <t>Proiect platforma betonata acoperita si imprejmuita destinata depozitarii temporare a materialelor propuse pentru casare</t>
  </si>
  <si>
    <t>Proiect sistem supraveghere video cladire Administrativ</t>
  </si>
  <si>
    <t>Expertiza tehnica si proiectare subzidire cladire laborator-farmacie</t>
  </si>
  <si>
    <t>Proiect si amenajare statii decantare la Pavilionul I si Pavilionul II</t>
  </si>
  <si>
    <t>Executie bransament spalatorie si reabilitare instalatie electrica si tablouri distributie</t>
  </si>
  <si>
    <t>Electropompa de apa potabila</t>
  </si>
  <si>
    <t>Proiect tehnic pentru Cladire birouri administrative P+E</t>
  </si>
  <si>
    <t>Analizor automat biochimie 200-600 teste/ora</t>
  </si>
  <si>
    <t>Autoclav vertical 20-301</t>
  </si>
  <si>
    <t>Centifuga cu 12 locuri</t>
  </si>
  <si>
    <t>Sonda liniara pentru parti moi pt ecograf</t>
  </si>
  <si>
    <t>Fiberbronhoscop flexibil portabil cu sursa proprie de lumina pt adulti</t>
  </si>
  <si>
    <t>Proiect tehnic instalatii apa calda + caldura Spital 2 + Spital Balcescu</t>
  </si>
  <si>
    <t>Proiect tehnic instalatii apa calda si caldura Spital Balcescu</t>
  </si>
  <si>
    <t>Studiu fezabilitate construire corp cladire nou P+4 la SJUP</t>
  </si>
  <si>
    <t>Studiu fezabilitate amenajare spatiu RMN</t>
  </si>
  <si>
    <t>Studiu fezabilitate Centru de Radioterapie SJU</t>
  </si>
  <si>
    <t>Documentatie Scenariu de securitate la incendiu</t>
  </si>
  <si>
    <t>PT - Montare rezervor stocare sursa proprie apa</t>
  </si>
  <si>
    <t>1. Multifunctional</t>
  </si>
  <si>
    <t>2. Copiator</t>
  </si>
  <si>
    <t>2. Licenta Windows 10 Pro</t>
  </si>
  <si>
    <t>Plan amenajare teritoriu judet</t>
  </si>
  <si>
    <t>Servicii de expertiza tehnica structurala,studii de teren SF,documentatii avize solicitate prin Certificat de Urbanism pentru obiectivul de investitii Cale de acces mecanizata Cetatea Poienari</t>
  </si>
  <si>
    <t xml:space="preserve"> SF + PT pentru "Marirea capacitatii sistemului de alimentare cu apa, in comunele Cuca si Moraresti" </t>
  </si>
  <si>
    <t>Expertiza tehnica si realizare PT pentru reamplasarea punctului termic si a instalatiilor aferente existente in zona in care se vor incepe lucrarile la fundatia cladirii Centrului de Radioterapie la Spitalul Judetean de Urgenta Pitesti</t>
  </si>
  <si>
    <t>Consolidare si reabilitare Spital Judetean de Urgenta Pitesti</t>
  </si>
  <si>
    <t>Dezumidificator</t>
  </si>
  <si>
    <t>Sistem proiectie Planetariu</t>
  </si>
  <si>
    <t>Sistem de sonorizare</t>
  </si>
  <si>
    <t>Remorca</t>
  </si>
  <si>
    <t>Pompa stropit</t>
  </si>
  <si>
    <t xml:space="preserve">Laptop  </t>
  </si>
  <si>
    <t>Multifunctionala A3</t>
  </si>
  <si>
    <t>1. Muzeul Viticulturii si Pomiculturii Golesti</t>
  </si>
  <si>
    <t>19,99</t>
  </si>
  <si>
    <t>Reconversie spatii utilitare Hala muncitori in Laborator de consevare-restaurare</t>
  </si>
  <si>
    <t>Reparatii capitale instalatie conducte apa Bloc administrativ</t>
  </si>
  <si>
    <t>4. Muzeul Viticulturii si Pomiculturii Golesti</t>
  </si>
  <si>
    <t>Realizare Studiu de fezabilitate Baza de Salvare Montana Voina</t>
  </si>
  <si>
    <t>Statie de lucru</t>
  </si>
  <si>
    <t>Licenta Windows 10 Profesional</t>
  </si>
  <si>
    <t>Licenta Office h&amp;b 2016</t>
  </si>
  <si>
    <t>CAPITOLUL 70. LOCUINTE, SEVICII SI DEZV PUBLICA</t>
  </si>
  <si>
    <t>15,08</t>
  </si>
  <si>
    <t>17,39</t>
  </si>
  <si>
    <t>10,35</t>
  </si>
  <si>
    <t>42,82</t>
  </si>
  <si>
    <t>Ansamblu bloc termic</t>
  </si>
  <si>
    <t>Boiler termoelectric 1000 l</t>
  </si>
  <si>
    <t>1. Complexul de Locuinte Protejate Tigveni</t>
  </si>
  <si>
    <t>Licenta antivirus</t>
  </si>
  <si>
    <t>Licenta Office Home&amp;Business 2016</t>
  </si>
  <si>
    <t>29,64</t>
  </si>
  <si>
    <t>4,17</t>
  </si>
  <si>
    <t>Masina de gatit cu 6 focuri si cuptor</t>
  </si>
  <si>
    <t>UPGRADE SMARTHPATH ALLURA CLARITY FD 10 si sistem Volcano Core pentru sistem Angiografie</t>
  </si>
  <si>
    <t>Documentatie de securitate la incendiu</t>
  </si>
  <si>
    <t>Lucrari reparatii capitale etaj 5</t>
  </si>
  <si>
    <t>Lucrari reparatii capitale Bloc Alimentar si hol aferent Bucatarie Dietetica, Magazie de Alimente si holuri aferente</t>
  </si>
  <si>
    <t>1. Spitalul de Boli Cronice si Geriatrie Stefanesti</t>
  </si>
  <si>
    <t>Executie sistem avertizare incendiu</t>
  </si>
  <si>
    <t>Executie sistem de alarma Farmacie</t>
  </si>
  <si>
    <t>Executie sistem supraveghere video cladire Administrativ</t>
  </si>
  <si>
    <t>Reparatie capitala si modernizare statie de epurare ape uzate</t>
  </si>
  <si>
    <t>Aparat de terapie cu ultrasunete</t>
  </si>
  <si>
    <t>Aparat de electroterapie cu 2 canale</t>
  </si>
  <si>
    <t>Cada hidromasaj membre inferioare</t>
  </si>
  <si>
    <t>Aparat ecografie musculo-scheletar cu 2 sonde</t>
  </si>
  <si>
    <t>Masina inox de gatit cu plite electrice</t>
  </si>
  <si>
    <t>Camera frigorifica</t>
  </si>
  <si>
    <t xml:space="preserve">Sistem automat de desfumare a scarii </t>
  </si>
  <si>
    <t>Avize autorizatii si asistenta tehnica amenajare parc agrement</t>
  </si>
  <si>
    <t>Avize autorizatii si asistenta tehnica executie rampa depozitare gunoi menajer</t>
  </si>
  <si>
    <t>Avize autorizatii si asistenta tehnica constructie sala vestiare personal si circuit separare transport lenjerie</t>
  </si>
  <si>
    <t>Proiect, avize autorizatii amenajare canalizare pentru drum acces</t>
  </si>
  <si>
    <t>Avize autorizatii si asistenta tehnica reparatii capitale balustrada latura fatada spital</t>
  </si>
  <si>
    <t>Documentatii in vederea obtinerii autorizatiei de securitate la incendiu</t>
  </si>
  <si>
    <t>5. Spitalul Orasenesc Costesti</t>
  </si>
  <si>
    <t>Instalarea unei statii proprii de epurare</t>
  </si>
  <si>
    <t>Amenajare canalizare pentru drum acces</t>
  </si>
  <si>
    <t xml:space="preserve">Sistem de climatizare climatizare </t>
  </si>
  <si>
    <t>Statie pompare(racordare+montare)</t>
  </si>
  <si>
    <t>Rezervor inmagazinare apa (racordare+montare)</t>
  </si>
  <si>
    <t>Instalatie tratare a apei (racordare+montare)</t>
  </si>
  <si>
    <t>Instalatie electrica exterioara (racordare+montare)</t>
  </si>
  <si>
    <t>Despicator de lemne vertical</t>
  </si>
  <si>
    <t>Storcator centrifugal de rufe profesional</t>
  </si>
  <si>
    <t>Studiu de fezabilitate pentru "Amenajare Parc si Alei UAMS Suici"</t>
  </si>
  <si>
    <t>Statie de clorinare apa UAMS Suici</t>
  </si>
  <si>
    <t>Licenta Office Home and Bussines</t>
  </si>
  <si>
    <t>3. Muzeul Judetean Arges</t>
  </si>
  <si>
    <t>4. Scoala Populara de Arte si Meserii Pitesti</t>
  </si>
  <si>
    <t>5. Centrul Cultural Judetean Arges</t>
  </si>
  <si>
    <t>1. Biblioteca Judeteana Dinicu Golescu</t>
  </si>
  <si>
    <t>2. Centrul de Cultura I.C. Bratianu</t>
  </si>
  <si>
    <t>3. Centrul Cultural Judetean Arges</t>
  </si>
  <si>
    <t>4.Muzeul Judetean Arges</t>
  </si>
  <si>
    <t>58 Proiecte cu finantare din fonduri externe nerambursabile postaderare</t>
  </si>
  <si>
    <t>Modernizarea drumului judetean DJ 504 Lim. Jud. Teleorman - Popesti - Izvoru - Recea - Cornatel - Vulpesti (DN 65 A), km 110+700 - 136+695, L = 25,995 km, pe raza com. Popesti, Izvoru, Recea, Buzoesti, jud. Arges</t>
  </si>
  <si>
    <t>Accesorii aparatura laborator</t>
  </si>
  <si>
    <t>Raspanditor emulsie cu lance</t>
  </si>
  <si>
    <t>Autobasculanta 8x4</t>
  </si>
  <si>
    <t>Freza asfalt 500 mm</t>
  </si>
  <si>
    <t>Cilindru compactor - Vibrator 2,5 to - 3 to cu tamburi metalici</t>
  </si>
  <si>
    <t>Placa vibratoare 80-100 kg</t>
  </si>
  <si>
    <t>Restaurarea Galeriei de Arta Rudolf Schweitzer-Cumpana-Consolidarea,protejarea si valorificarea patrimoniului cultural</t>
  </si>
  <si>
    <t>Restaurarea Muzeului Judetean Arges-Consolidarea, protejarea si valorificarea patrimoniului cultural</t>
  </si>
  <si>
    <t>56 Proiecte cu finantare din fonduri externe nerambursabile postaderare</t>
  </si>
  <si>
    <t xml:space="preserve">Extinderea si reabilitarea infrastructurii de apa si apa uzata in judetul Arges </t>
  </si>
  <si>
    <t>1. Spitalul de Recuperare Bradet</t>
  </si>
  <si>
    <t xml:space="preserve">Platforma betonata acoperita si imprejmuita destinata depozitarii temporare a materialelor propuse pentru casare  </t>
  </si>
  <si>
    <t>2. Spitalul de Boli Cronice si Geriatrie Stefanesti</t>
  </si>
  <si>
    <t>Proiect, avize si autorizatii de securitate la incendiu</t>
  </si>
  <si>
    <t>Serviciul Public Salvamont</t>
  </si>
  <si>
    <t>Aductiune apa Cabana Cota 2000</t>
  </si>
  <si>
    <t>1. Pod pe DJ 731 B Samara - Babana - Cocu, km 3+964 peste paraul Vartej, L = 24 m, in comuna Babana</t>
  </si>
  <si>
    <t>Directia Judeteana pentru Evidenta Persoanelor Arges</t>
  </si>
  <si>
    <t>1. Scoala Speciala Sf. Marina Curtea de Arges</t>
  </si>
  <si>
    <t>2. Gradinita Speciala Pitesti</t>
  </si>
  <si>
    <t>3. Centrul Judetean de Resurse si Asistenta Educationala</t>
  </si>
  <si>
    <t>3. Spitalul de Pneumoftiziologie "Sf. Andrei" Valea Iasului</t>
  </si>
  <si>
    <t>4.Spitalul Judetean de Urgenta Pitesti</t>
  </si>
  <si>
    <t>Consola lumini Sala Mare</t>
  </si>
  <si>
    <t>Consola lumini Sala Studio</t>
  </si>
  <si>
    <t>132,7</t>
  </si>
  <si>
    <t>151,7</t>
  </si>
  <si>
    <t>6.Teatrul Al.Davila Pitesti</t>
  </si>
  <si>
    <t>7.Centrul de Cultura I.C.Bratianu Stefanesti</t>
  </si>
  <si>
    <t xml:space="preserve">Sistem de alarmare si avertizare la incendiu </t>
  </si>
  <si>
    <t>Licenta Windows 10 Profesional 64 B</t>
  </si>
  <si>
    <t>Licenta Office Home and Bussines 2016</t>
  </si>
  <si>
    <t>Licenta Antivirus</t>
  </si>
  <si>
    <t>5,6</t>
  </si>
  <si>
    <t>2. Unitatea de Asistenta Medico - Sociala Domnesti</t>
  </si>
  <si>
    <t>1.Unitatea de Asistenta Medico-Sociala Rucar</t>
  </si>
  <si>
    <t>Sistem de detectare si alarmare la incendiu</t>
  </si>
  <si>
    <t>1,5</t>
  </si>
  <si>
    <t>8,9</t>
  </si>
  <si>
    <t>3,5</t>
  </si>
  <si>
    <t>8,5</t>
  </si>
  <si>
    <t>2,3</t>
  </si>
  <si>
    <t>Servicii proiectare -faza PT pentru Complex 3 locuinte protejate si Centru de Zi in comuna Babana, sat Lupuieni</t>
  </si>
  <si>
    <t>Servicii proiectare -faza PT pentru Complex 4 locuinte protejate si Centru de Zi in comuna Tigveni, sat Balilesti</t>
  </si>
  <si>
    <t>Servicii proiectare -faza PT pentru Complex 4 locuinte protejate si Centru de Zi in comuna Tigveni, sat Barsestii de Jos</t>
  </si>
  <si>
    <t>Servicii proiectare -faza PT pentru Complex 4 locuinte protejate si Centru de Zi in comuna Ciofrangeni, sat Ciofrangeni</t>
  </si>
  <si>
    <t>Documentatie autorizare de securitate la incendiu</t>
  </si>
  <si>
    <t>1.Spitalul de Psihiatrie Sfanta Maria Vedea</t>
  </si>
  <si>
    <t>2. Unitatea de Asistenta Medico - Sociala Suici</t>
  </si>
  <si>
    <t>9. Modernizare pe DJ 679 D Negrasi (DJ 659) - Mozacu, km 34+500 - 39+500, L = 5,0 km, comuna Negrasi</t>
  </si>
  <si>
    <t>10. Modernizare DJ 703 B Padureti (DJ 679) - Costesti (DN 65 A), km 48+975 - 59+287, L = 10,312 km, la Lunca Corbului si Costesti</t>
  </si>
  <si>
    <t>2. Centrul de Recuperare si Reabilitare Neuropsihiatrica Calinesti</t>
  </si>
  <si>
    <t>3. Centrul de Ingrijire si Asistenta Bascovele</t>
  </si>
  <si>
    <t>4. Centrul de Integrare prin Terapie Ocupationala Tigveni</t>
  </si>
  <si>
    <t>5. Complexul de Servicii pentru Persoane cu Dizabilitati Vulturesti</t>
  </si>
  <si>
    <t>6. Centrul de Ingrijire si Asistenta Pitesti</t>
  </si>
  <si>
    <t>2. Directia Generala de Asistenta Sociala si Protectia Copilului Arges</t>
  </si>
  <si>
    <t>3. Centrul de Ingrijire si Asistenta Pitesti</t>
  </si>
  <si>
    <t>2=3+...+8</t>
  </si>
  <si>
    <t>1. Calculator PC</t>
  </si>
  <si>
    <t>2. Laptop</t>
  </si>
  <si>
    <t>1. Licente antivirus Bitdefender server/statie</t>
  </si>
  <si>
    <t>Developeza</t>
  </si>
  <si>
    <t>Cantar medical pentru adulti</t>
  </si>
  <si>
    <t xml:space="preserve">Compresor aer medical </t>
  </si>
  <si>
    <t>Masa kinetoterapie bobath electrica 2 sectiuni</t>
  </si>
  <si>
    <t>Imprejmuire cu gard metalic si betonare incinta</t>
  </si>
  <si>
    <t>Container (racordare+montare)</t>
  </si>
  <si>
    <t>3. Camin Persoane Varstnice Mozaceni</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</si>
  <si>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</si>
  <si>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</si>
  <si>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</si>
  <si>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</si>
  <si>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</si>
  <si>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</si>
  <si>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</si>
  <si>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</si>
  <si>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</si>
  <si>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</si>
  <si>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</si>
  <si>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</si>
  <si>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</si>
  <si>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</si>
  <si>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</si>
  <si>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</si>
  <si>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</si>
  <si>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</si>
  <si>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</si>
  <si>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</si>
  <si>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</si>
  <si>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</si>
  <si>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</si>
  <si>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</si>
  <si>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</si>
  <si>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 xml:space="preserve">56 Proiecte cu finantare din fonduri externe nerambursabile </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</si>
  <si>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</si>
  <si>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</si>
  <si>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</si>
  <si>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</si>
  <si>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</si>
  <si>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</si>
  <si>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</si>
  <si>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</si>
  <si>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</si>
  <si>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</si>
  <si>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</si>
  <si>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</si>
  <si>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</si>
  <si>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</si>
  <si>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</si>
  <si>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</si>
  <si>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</si>
  <si>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</si>
  <si>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2.Unitatea de Asistenta Medico-Sociala Dedulesti</t>
  </si>
  <si>
    <t xml:space="preserve">  din care</t>
  </si>
  <si>
    <t>71.01 Active fixe</t>
  </si>
  <si>
    <t>71.03 Reparatii capitale aferente activelor fixe</t>
  </si>
  <si>
    <t>71.01.30 Alte active fixe</t>
  </si>
  <si>
    <t>1.Unitatea de Asistenta Medico-Sociala Suici</t>
  </si>
  <si>
    <t>CAPITOLUL 66.10 SANATATE</t>
  </si>
  <si>
    <t>1.Spitalul Judetean de Urgenta Pitesti</t>
  </si>
  <si>
    <t>CAPITOLUL 68.10 ASISTENTA SOCIALA</t>
  </si>
  <si>
    <t>71.01. Active fixe</t>
  </si>
  <si>
    <t>CAPITOLUL 67.10 CULTURA, RECREERE SI RELIGIE</t>
  </si>
  <si>
    <t xml:space="preserve">56.01 Proiecte cu finantare din fonduri externe nerambursabile </t>
  </si>
  <si>
    <t xml:space="preserve">56.01  Proiecte cu finantare din fonduri externe nerambursabile </t>
  </si>
  <si>
    <t>CAPITOLUL 74.02 PROTECTIA MEDIULUI</t>
  </si>
  <si>
    <t>CAPITOLUL 51.02 AUTORITATI EXECUTIVE SI LEGISLATIVE</t>
  </si>
  <si>
    <t>Proiect "Amenajarea Complexului Muzeal Golesti-reabilitarea, conservarea si punerea in valoare" COD SMIS 15876</t>
  </si>
  <si>
    <t xml:space="preserve">  02 Buget local</t>
  </si>
  <si>
    <t xml:space="preserve"> 02 Buget  local</t>
  </si>
  <si>
    <t>CAPITOLUL 60.02 APARARE</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</si>
  <si>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</si>
  <si>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</si>
  <si>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</si>
  <si>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</si>
  <si>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</si>
  <si>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</si>
  <si>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</si>
  <si>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</si>
  <si>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Proiect "Managementul Integrat al Deseurilor Solide din judetul Arges", Cod SMIS 34632</t>
  </si>
  <si>
    <t xml:space="preserve">CAPITOLUL 68 ASISTENTA SOCIALA </t>
  </si>
  <si>
    <t>CAPITOLUL 68 ASISTENTA SOCIALA</t>
  </si>
  <si>
    <t>CAPITOLUL 51.02 AUTORITATI EXECUTIVE</t>
  </si>
  <si>
    <t>CAPITOLUL 61.02 ORDINE PUBLICA SI SIGURANTA NAT.</t>
  </si>
  <si>
    <t>CAPITOLUL 70 LOCUINTE, SEVICII SI DEZV PUBLICA</t>
  </si>
  <si>
    <t>1.Serviciul Public Salvamont Arges</t>
  </si>
  <si>
    <t>CAPITOLUL 70.02  LOCUINTE, SERVICII SI DEZVOLTARE PUBLICA</t>
  </si>
  <si>
    <t>2.Spitalul de Psihiatrie Sfanta Maria Vedea</t>
  </si>
  <si>
    <t>1. Inspectoratul General pentru Situatii de Urgenta</t>
  </si>
  <si>
    <t>CAPITOLUL 84.02 TRANSPORTURI</t>
  </si>
  <si>
    <t>CAPITOLUL 84 .02 TRANSPORTURI</t>
  </si>
  <si>
    <t>1. Drumuri si poduri judetene</t>
  </si>
  <si>
    <t>CAPITOLUL 84.02  TRANSPORTURI</t>
  </si>
  <si>
    <t>Biblioteca Judeteana "Dinicu Golescu"</t>
  </si>
  <si>
    <t>Proiect Centru Europe Direct</t>
  </si>
  <si>
    <t>1. Spitalul Judetean de Urgenta Pitesti</t>
  </si>
  <si>
    <t>3. Spitalul de Boli Cronice si Geriatrie Stefanesti</t>
  </si>
  <si>
    <t>1.Centrul Militar Judetean</t>
  </si>
  <si>
    <t>2. Spitalul de Pediatrie Pitesti</t>
  </si>
  <si>
    <t>4. Spitalul de Pediatrie Pitesti</t>
  </si>
  <si>
    <t>3. Spitalul de Recuperare Bradet</t>
  </si>
  <si>
    <t>5. Spitalul de Recuperare Bradet</t>
  </si>
  <si>
    <t>1.I.B.U. pe DJ 731 C Vata-Vetisoara, km 5+800-13+000, L=7,2 km, la Vedea si Cocu</t>
  </si>
  <si>
    <t>1. Servicii expertiza si DALI Imbracaminte bituminoasa usoara pe DJ 703 H Valea Danului-Cepari, km 9+475-10+364, L =  0,889 km, la Plaiul Oii, in com.Cepari</t>
  </si>
  <si>
    <t>Server</t>
  </si>
  <si>
    <t>1.Inspectoratul General ptr Situatii de Urgenta</t>
  </si>
  <si>
    <t>CAPITOLUL 65.02 INVATAMANT</t>
  </si>
  <si>
    <t>3. Spitalul de Boli Cronice Calinesti</t>
  </si>
  <si>
    <t>Monitor functii vitale</t>
  </si>
  <si>
    <t>6. Spitalul de Recuperare Bradet</t>
  </si>
  <si>
    <t>1. Biblioteca Judeteana "Dinicu Golescu" Arges</t>
  </si>
  <si>
    <t>2. Muzeul National al Viticulturii si Pomiculturii Golesti</t>
  </si>
  <si>
    <t>Calandru</t>
  </si>
  <si>
    <t>1. Directia Generala de Asistenta Sociala si Protectia Copilului Arges</t>
  </si>
  <si>
    <t>1. Unitatea de Asistenta Medico - Sociala Dedulesti</t>
  </si>
  <si>
    <t>2. Centrul de Ingrijire si Asistenta Pitesti</t>
  </si>
  <si>
    <t>Masina curatat cartofi</t>
  </si>
  <si>
    <t>Masina prelucrare legume</t>
  </si>
  <si>
    <t>Dotare laborator autorizat gradul II pentru producere mixturi asfaltice</t>
  </si>
  <si>
    <t>1. Centrul Militar Judetean</t>
  </si>
  <si>
    <t>1. Centrul Scolar de Educatie Incluziva "Sfantul Nicolae" Campulung</t>
  </si>
  <si>
    <t>Reparatie capitala gard</t>
  </si>
  <si>
    <t>2. Centrul Scolar de Educatie Incluziva "Sfantul Stelian" Costesti</t>
  </si>
  <si>
    <t>Reparatie capitala acoperis</t>
  </si>
  <si>
    <t>4. Spitalul de Psihiatrie Sfanta Maria Vedea</t>
  </si>
  <si>
    <t xml:space="preserve">10 Venituri proprii </t>
  </si>
  <si>
    <t>1. Alimentare cu energie electrica District 301 - Spor de putere</t>
  </si>
  <si>
    <t>Aparat anestezie</t>
  </si>
  <si>
    <t>8. Spitalul Orasenesc Regele Carol I Costesti</t>
  </si>
  <si>
    <t>4. Spitalul de Boli Cronice si Geriatrie Stefanesti</t>
  </si>
  <si>
    <t>1. Muzeul Judetean Arges</t>
  </si>
  <si>
    <t>Laptop</t>
  </si>
  <si>
    <t>Spitalul de Recuperare Bradet</t>
  </si>
  <si>
    <t>Lucrari de executie si montaj ascensor exterior</t>
  </si>
  <si>
    <t>Studiu fezabilitate montare rezervor pentru stocare apa potabila</t>
  </si>
  <si>
    <t>Lucrari de extindere si modernizare cladire administrativa</t>
  </si>
  <si>
    <t>Licente calculator</t>
  </si>
  <si>
    <t xml:space="preserve">Electrocardiograf </t>
  </si>
  <si>
    <t xml:space="preserve">Developeza  </t>
  </si>
  <si>
    <t>Uscator rufe industrial (profesional)</t>
  </si>
  <si>
    <t>Proiect pentru modificare documentatii tehnice cladire administrativa (instalatii gaze, instalatii electrice aferente, aer conditionat, internet, scara incendiu)</t>
  </si>
  <si>
    <t>Reparatii capitale cladiri existente pentru realizarea Unitatii de Asistenta Medico - Sociala Domnesti - amenajari exterioare</t>
  </si>
  <si>
    <t>Termoizolare cladire</t>
  </si>
  <si>
    <t>Amenajare curte interioara Sectia I</t>
  </si>
  <si>
    <t>Reabilitare cabine poarta - Pavilionul I + Pavilionul II</t>
  </si>
  <si>
    <t>Ecograf</t>
  </si>
  <si>
    <t>Rampa persoane cu handicap la CSCD Campulung - proiectare si executie</t>
  </si>
  <si>
    <t>Combina electroterapie</t>
  </si>
  <si>
    <t>4. Centrul de Ingrijire si Asistenta Bascovele</t>
  </si>
  <si>
    <t>Centrala termica</t>
  </si>
  <si>
    <t>Paturi electrice cu telecomanda</t>
  </si>
  <si>
    <t>Proiect "Amenajare expozitie Muzeul Judetean Arges"</t>
  </si>
  <si>
    <t>Proiect "Amenajare expozitie Galeria de Arta - Rudolf Schweitzer Cumpana"</t>
  </si>
  <si>
    <t>Autobasculanta 8x4, 25 to</t>
  </si>
  <si>
    <t>Autoutilitare pentru transport mixt 6+1 locuri</t>
  </si>
  <si>
    <t>Trailer 35 - 40 to</t>
  </si>
  <si>
    <t>Documentatie de Avizare a Lucrarilor de Interventie pentru obiectivul "Lucrari de reparatii capitale la etajul 7"</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</si>
  <si>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</si>
  <si>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</si>
  <si>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</si>
  <si>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</si>
  <si>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</si>
  <si>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</si>
  <si>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Proiect Reabilitare conservare Cetatea Poienari - Arges Revizuire Documentatie Tehnico - Economica</t>
  </si>
  <si>
    <t>Proiect Reabilitare conservare Cetatea Poienari - Arges Analiza si Previziune financiara</t>
  </si>
  <si>
    <t>9. Spitalul de Pneumoftiziologie Leordeni</t>
  </si>
  <si>
    <t>3. Unitatea de Asistenta Medico - Sociala Rucar</t>
  </si>
  <si>
    <t>Reparare si modernizare ascensoare Palat Administrativ</t>
  </si>
  <si>
    <t>Sistem UPS pentru Angiograf, amenajare camera tehnica si conexiuni retea - UPS - angiograf</t>
  </si>
  <si>
    <t>Modernizare bransament BMPT - Pavilion II</t>
  </si>
  <si>
    <t>Amenajare scurgere pluviala</t>
  </si>
  <si>
    <t>Craniotom</t>
  </si>
  <si>
    <t>Autosampler</t>
  </si>
  <si>
    <t>Electrocauter 200 W</t>
  </si>
  <si>
    <t>Lavoar monopost</t>
  </si>
  <si>
    <t>Lampa examinare mobila cu LED</t>
  </si>
  <si>
    <t>Strategia pentru eficienta energetica a judetului Arges pentru perioada 2016 - 2020</t>
  </si>
  <si>
    <t>Refacere DJ 730 A Lim. Jud. Brasov - Podu Dambovitei (DN 73) lungime 5,0 km - siroiri, spalari suprastructura, comuna Dambovicioara, judetul Arges</t>
  </si>
  <si>
    <t>Carucior special de transport pentru ecograful portabil Philips CX 50</t>
  </si>
  <si>
    <t>Placa de incalzire cu termostat electronic</t>
  </si>
  <si>
    <t>2. Servicii PT+CS+DE+Asistenta tehnica Imbracaminte bituminoasa usoara pe DJ 703 H Valea Danului-Cepari, km 9+475-10+364, L =  0,889 km, la Plaiul Oii, in com.Cepari</t>
  </si>
  <si>
    <t xml:space="preserve"> ESTIMARI 2019</t>
  </si>
  <si>
    <t>Imprimanta matriceala</t>
  </si>
  <si>
    <t>Dozimetru personal</t>
  </si>
  <si>
    <t>Test WISC IV</t>
  </si>
  <si>
    <t>Platforma teste PED b 2,0</t>
  </si>
  <si>
    <t>Sistem de iluminare pt seromicroscop</t>
  </si>
  <si>
    <t>Cositoare</t>
  </si>
  <si>
    <t>SF Amenajare expozitii de istorie si etnografie</t>
  </si>
  <si>
    <t>Directia Generala de Asistenta Sociala si Protectia Copilului Arges</t>
  </si>
  <si>
    <t>Dulap inox vertical</t>
  </si>
  <si>
    <t>Pompe submersibile</t>
  </si>
  <si>
    <t>Ascensor persoane - 2 statii</t>
  </si>
  <si>
    <t>Masina spalat industriala</t>
  </si>
  <si>
    <t>Masa operatie Bloc Operator</t>
  </si>
  <si>
    <t>Masa de disectie/orientare piese operatorii</t>
  </si>
  <si>
    <t>Microtom parafina</t>
  </si>
  <si>
    <t xml:space="preserve">Defibrilator  </t>
  </si>
  <si>
    <t>Sistem perfuzie rapida</t>
  </si>
  <si>
    <t>Infuzomat</t>
  </si>
  <si>
    <t>Lampa sala operatii</t>
  </si>
  <si>
    <t>Electrocardiograf portabil cu 6 canale</t>
  </si>
  <si>
    <t xml:space="preserve">Injectomate  </t>
  </si>
  <si>
    <t>Ecograf cu sistem ecoghidaj</t>
  </si>
  <si>
    <t>Neopuff</t>
  </si>
  <si>
    <t>Pulsoximetru</t>
  </si>
  <si>
    <t>Cardiotocograf</t>
  </si>
  <si>
    <t>Electrocardiograf cu 12 canale</t>
  </si>
  <si>
    <t>Aspirator chirurgical</t>
  </si>
  <si>
    <t>Defibrilator cu pace - maker extern</t>
  </si>
  <si>
    <t>Dermatoscop</t>
  </si>
  <si>
    <t>Lampa scialitica pentru sala de operatie</t>
  </si>
  <si>
    <t>Rampa acces Ambulator</t>
  </si>
  <si>
    <t>Amenajare acces Urgenta</t>
  </si>
  <si>
    <t>Documentatie de Avizare a Lucrarilor de Interventii pentru obiectivul "Reparatii capitale Bloc Alimentar si hol aferent, Bucatarie Dietetica, Magazie de alimente si holuri aferente"</t>
  </si>
  <si>
    <t>Reparatii capitale si modernizare lifturi</t>
  </si>
  <si>
    <t>Instalatie chirurgie laparoscopica</t>
  </si>
  <si>
    <t>6.Spitalul de Pneumoftiziologie "Sf.Andrei" Valea Iasului</t>
  </si>
  <si>
    <t>Autoclav electric</t>
  </si>
  <si>
    <t>Monitor si defibrilator</t>
  </si>
  <si>
    <t>Analizor gaze sanguine</t>
  </si>
  <si>
    <t>Cantar electronic</t>
  </si>
  <si>
    <t>Electrocardiograf</t>
  </si>
  <si>
    <t>Targa hidraulica</t>
  </si>
  <si>
    <t>Aparat sterilizat plosti</t>
  </si>
  <si>
    <t>Concentrator de oxigen</t>
  </si>
  <si>
    <t>Termostat bacteriologie</t>
  </si>
  <si>
    <t>Aparat electroterapie TCARE</t>
  </si>
  <si>
    <t>Purificator aer</t>
  </si>
  <si>
    <t>Masina industriala de spalat rufe</t>
  </si>
  <si>
    <t>Proiect reparatii canalizare exterioara</t>
  </si>
  <si>
    <t>Reparatie capitala canalizare exterioara</t>
  </si>
  <si>
    <t>Achizitie aparate aer conditionat</t>
  </si>
  <si>
    <t>Consolidare Bloc Alimentar</t>
  </si>
  <si>
    <t>Targa/masa lift hidraulica pentru cadavre</t>
  </si>
  <si>
    <t>Licente Windows+Office</t>
  </si>
  <si>
    <t>2. Spitalul de Boli Cronice Calinesti</t>
  </si>
  <si>
    <t>2. Spitalul de Psihiatrie Sfanta Maria Vedea</t>
  </si>
  <si>
    <t>7.Spitalul de Pneumoftiziologie "Sf.Andrei" Valea Iasului</t>
  </si>
  <si>
    <t>7. Sistem backup</t>
  </si>
  <si>
    <t xml:space="preserve">8. PC </t>
  </si>
  <si>
    <t>Distrugator documente</t>
  </si>
  <si>
    <t>Echipament detectie multigaz cu 5 senzori</t>
  </si>
  <si>
    <t>Statie radio US mobila</t>
  </si>
  <si>
    <t>Studiu de fezabilitate si proiectare garaj autospeciala CBRN</t>
  </si>
  <si>
    <t>Licente software</t>
  </si>
  <si>
    <t>71.01.03.Mobilier,aparatura birotica si alte active corporale</t>
  </si>
  <si>
    <t>1. Centrul Judetean de Resurse si Asistenta Educationala</t>
  </si>
  <si>
    <t>Instalatie climatizare</t>
  </si>
  <si>
    <t>Dezumidificator aerial AD 420</t>
  </si>
  <si>
    <t>Dezumidificator aerial AD 430</t>
  </si>
  <si>
    <t>Umidificator - Purificator de aer LW 80</t>
  </si>
  <si>
    <t>SF Laborator de restaurare conservare</t>
  </si>
  <si>
    <t>Program Corel Draw</t>
  </si>
  <si>
    <t>3. Teatrul "Al. Davila" Pitesti</t>
  </si>
  <si>
    <t>Documentatii tehnice SF, DALI, PT, pentru imobile aflate in administrarea Teatrului</t>
  </si>
  <si>
    <t>Masina spalat profesionala</t>
  </si>
  <si>
    <t>Autoclav clasa B 23 I, imprimanta incorporata</t>
  </si>
  <si>
    <t>Kit-uri ATV</t>
  </si>
  <si>
    <t>Statie clorinare apa potabila</t>
  </si>
  <si>
    <t xml:space="preserve">Masina spalat rufe  </t>
  </si>
  <si>
    <t>Camera frigorifica refrigerare cu podea termoizolanta</t>
  </si>
  <si>
    <t>Grup electrogen</t>
  </si>
  <si>
    <t>Reparatie capitala - Reabilitare terasa Sala sport</t>
  </si>
  <si>
    <t>1. Unitatea de Asistenta Medico - Sociala Rucar</t>
  </si>
  <si>
    <t>Licenta</t>
  </si>
  <si>
    <t>2.I.B.U. pe DJ 679 E (DJ 679 A)-Bucov-Raca-lim.jud.Teleorman, km 1+500-2+800, L=1,3 km, com.Raca</t>
  </si>
  <si>
    <t>3.IBU pe DJ 679 C Caldararu (DN65A)-Izvoru-Mozaceni (DJ659), km 0+000-9+941, L=9,941 km, com.Caldararu si Izvoru; km 9+941-10+421, com.Izvoru</t>
  </si>
  <si>
    <t>4.IBU pe DC 133 Slobozia (DJ 504)-Purcareni, km 0+000-4+000, L=4,0 km, la Popesti - tronson km 1+335 - 3+335, L = 2 km</t>
  </si>
  <si>
    <t>6.Imbracaminte bituminoasa usoara pe DJ 704 H Merisani (DN 7C)-Baiculesti-Curtea de Arges (DN 73 C), km 10+090-17+600, L=7,51 km, in com.Baiculesti</t>
  </si>
  <si>
    <t>7.IBU si Sporirea capacitatii portante pe DJ 740 Maracineni-Micesti-Pauleasca, km 6+600-12+500, com.Micesti</t>
  </si>
  <si>
    <t>8.Asfaltare pe DJ 741 Pitesti-Valea Mare-Fagetu-Mioveni, km 0+000-9+497, la Stefanesti si Mioveni</t>
  </si>
  <si>
    <t>9.Asfaltare DJ 703 F lim.jud.Valcea-Cepari, km 20+600-25+385, L=4,785 km, la Cepari, jud.Arges</t>
  </si>
  <si>
    <t xml:space="preserve">10.I.B.U. pe DJ 703 Cuca-Ciomagesti, km 11+720-13+400, la Cuca </t>
  </si>
  <si>
    <t>11.Podet pe DJ 704 E Ursoaia-Bascovele, km 6+000, peste piriul Bascovele, com. Cotmeana</t>
  </si>
  <si>
    <t>12.Pod pe DC 64 Rincaciov-Priboieni, km 1+400, peste Valea Glodu, com. Calinesti</t>
  </si>
  <si>
    <t>13.Modernizare pe DJ 725 Stoenesti-Dragoslavele, km 3+313-6+626, L=3,313 km, in comunele Stoenesti si Dragoslavele</t>
  </si>
  <si>
    <t xml:space="preserve">14.Imbracaminte bituminoasa usoara pe DJ 731 D Micesti-Purcareni-Valea Nandrii-Ganesti, km 4+850-7+450, L = 2,6 km, la Micesti </t>
  </si>
  <si>
    <t>15.I.B.U. DJ 742 Leordeni (DJ 703 B)-Glimbocata (DN 7), km 0+000-11+050, in com.Leordeni</t>
  </si>
  <si>
    <t>16.Modernizare DJ 731 B Samara (DJ 703 A)-Babana-Richitele de Sus-Cocu (DJ 703 A), km 0+000-19+200, L=19,2 km, in com.Poiana Lacului, Babana, Cocu</t>
  </si>
  <si>
    <t>17.Modernizare DJ 703 A Poiana Lacului-Cerbu, km 28+796-31+939, L= 3,143 km, in com.Poiana Lacului</t>
  </si>
  <si>
    <t>2. Pod pe DJ 741 Pitesti - Valea Mare - Fagetu - Mioveni, km 2+060, peste paraul Valea Mare (Ploscaru), la Stefanesti</t>
  </si>
  <si>
    <t>3. Pod pe DJ 738 Jugur - Draghici - Mihaesti peste riul Tirgului, km 21+900, in com. Mihaesti</t>
  </si>
  <si>
    <t>4. Modernizare DJ 703 B Serbanesti (DJ 659) - Silistea, km 70+410 - 77+826, L = 7,416 km, la Rociu</t>
  </si>
  <si>
    <t>5. Pod pe DJ 703 H Curtea de Arges (DN 7 C) - Valea Danului - Cepari, km 0+597, L = 152 m, in comuna Valea Danului</t>
  </si>
  <si>
    <t>6. Modernizare DJ 703 B Moraresti - Uda, km 17+753 - 20+253, L = 2,5 km, la Uda</t>
  </si>
  <si>
    <t>7. Modernizare DJ 702 A Ciupa - Ratesti, km 33+030 - 35+696, la Ratesti</t>
  </si>
  <si>
    <t>8. Modernizare DJ 703 B Costesti (DN 65 A) - Serbanesti (DJ 659), km 60+325 - 68+783, L = 8,458 km, la Costesti si Rociu</t>
  </si>
  <si>
    <t>Cilindru compactor - vibrator 8 t cu tamburi metalici</t>
  </si>
  <si>
    <t>Amenajare parc agrement</t>
  </si>
  <si>
    <t>Constructie sala de vestiare si circuit separare transport lenjerie</t>
  </si>
  <si>
    <t>Rampa depozitare gunoi menajer</t>
  </si>
  <si>
    <t>Executie montaj si bransare rezervor de acumulare si statie de pompare apa potabila</t>
  </si>
  <si>
    <t>Autospeciala pentru transport alimente</t>
  </si>
  <si>
    <t>Imprimanta radiologica digitala cu imprimare uscata</t>
  </si>
  <si>
    <t>Dacia LOGAN MCV</t>
  </si>
  <si>
    <t>Lampa frontala cu sursa de lumina</t>
  </si>
  <si>
    <t>Microscop optic pentru uz clinic si de diagnostic cu capacitate de marire min 900 x</t>
  </si>
  <si>
    <t>Mecanism electric pentru ridicare pacienti</t>
  </si>
  <si>
    <t>Robot taiat legume cu accesoriu pentru piure</t>
  </si>
  <si>
    <t>Dispozitiv incaltare pantofi</t>
  </si>
  <si>
    <t xml:space="preserve">Centrala telefonica   </t>
  </si>
  <si>
    <t>Generator electric</t>
  </si>
  <si>
    <t>Statie dedurizare apa</t>
  </si>
  <si>
    <t>Aparat unde Shockwave</t>
  </si>
  <si>
    <t>Bicicleta kinetoterapie</t>
  </si>
  <si>
    <t>Aparat Fisiotek</t>
  </si>
  <si>
    <t>Volumat 1500 ml/infuzomat</t>
  </si>
  <si>
    <t>Defibrilator sala operatie</t>
  </si>
  <si>
    <t>Defibrilator CPU</t>
  </si>
  <si>
    <t>Echipament stocare plasma si sange omologat</t>
  </si>
  <si>
    <t>Aparat automat hematologie 5 DIF</t>
  </si>
  <si>
    <t>Analizor amoniac in sange</t>
  </si>
  <si>
    <t>Aparat determinare INR</t>
  </si>
  <si>
    <t>Analizor ionograma</t>
  </si>
  <si>
    <t>Analizor automat de imunologie</t>
  </si>
  <si>
    <t>Monitor functii vitale ATI</t>
  </si>
  <si>
    <t>Videolaringoscop portabil HD</t>
  </si>
  <si>
    <t>Capnograf</t>
  </si>
  <si>
    <t>Licente Windows 10 pro</t>
  </si>
  <si>
    <t>Licente Office</t>
  </si>
  <si>
    <t>4. Spitalul de Recuperare Bradet</t>
  </si>
  <si>
    <t>Sistem informatic programare proceduri LRMFB (hard si soft)</t>
  </si>
  <si>
    <t>2. Camin Persoane Varstnice Mozaceni</t>
  </si>
  <si>
    <t>Sistem video de supraveghere</t>
  </si>
  <si>
    <t>4. Unitatea de Asistenta Medico - Sociala Suici</t>
  </si>
  <si>
    <t>Baraca metalica</t>
  </si>
  <si>
    <t>Servicii expertiza tehnica, DALI si audit energetic pentru Palat Administrativ, Pitesti Piata Vasile Milea nr. 1</t>
  </si>
  <si>
    <t>Servicii expertiza tehnica, DALI si audit energetic pentru Cinema Lumina Str. N. Balcescu nr. 141</t>
  </si>
  <si>
    <t>Servicii expertiza tehnica, DALI, PT+CS+DE, Asistenta tehnica Reparatii capitale cladiri existente pentru realizarea UAMS Domnesti - Rezervor stocare apa, lucrari pentru siguranta la incendiu, refacere imprejmuire</t>
  </si>
  <si>
    <t>Documentatie demolare magazie</t>
  </si>
  <si>
    <t>1. Centrul Scolar de Educatie Incluziva "Sfanta Filofteia" Stefanesti</t>
  </si>
  <si>
    <t>Servicii proiectare reabilitare curte si gard</t>
  </si>
  <si>
    <t>Expertiza tehnica</t>
  </si>
  <si>
    <t>Proiectare lucrari de reparatii capitale etaj 7</t>
  </si>
  <si>
    <t>Studiu de fezabilitate lucrari extindere Spital Pediatrie cu un corp Ds+P+2E</t>
  </si>
  <si>
    <t>Documentatie de avizare a lucrarilor de interventii pentru inlocuire cazane abur si schimbator de caldura cu instalatii aferente</t>
  </si>
  <si>
    <t>Studiu de fezabilitate lucrari de copertare si izolare rampa acces ambulanta</t>
  </si>
  <si>
    <t>Proiect, avize si autorizatii amenajare parc agrement</t>
  </si>
  <si>
    <t>Proiect, avize si autorizatii executie rampa depozitare gunoi menajer</t>
  </si>
  <si>
    <t>Proiect, avize si autorizatii constructie sala vestiare personal si circuit separare transport lenjerie</t>
  </si>
  <si>
    <t>Proiect lucrari reparatii capitale balustrada latura fata spital</t>
  </si>
  <si>
    <t>1. Unitatea de Asistenta Medico-Sociala Suici</t>
  </si>
  <si>
    <t>Proiectare, avize si acorduri la investitia "Reabilitare, Modernizare si Extindere Pavilion P+1"</t>
  </si>
  <si>
    <t>Lucrari de reparatii capitale balustrada latura fata spital</t>
  </si>
  <si>
    <t>1. Teatrul "Al. Davila" Pitesti</t>
  </si>
  <si>
    <t>Reparatie capitala si modernizare Gradina de vara</t>
  </si>
  <si>
    <t>Statie de clorinare si reparatii grup pompare hidrofor</t>
  </si>
  <si>
    <t>Osteodensitometru</t>
  </si>
  <si>
    <t>2. Muzeul Viticulturii si Pomiculturii Golesti</t>
  </si>
  <si>
    <t>Documentatie de avizare a lucrarilor de interventii pentru obiectivul Reparatii capitale etaj 4</t>
  </si>
  <si>
    <t>Documentatie de avizare a lucrarilor de interventii pentru obiectivul Reparatii capitale etaj 5</t>
  </si>
  <si>
    <t>Reabilitare si consolidare cladire administrativa existenta cu modificarea functiunii pentru spatii de birouri si ambulatoriu</t>
  </si>
  <si>
    <t>CAPITOLUL 54 ALTE SERVICII PUBLICE GENERALE</t>
  </si>
  <si>
    <t>4. Centrul Cultural Judetean Arges</t>
  </si>
  <si>
    <t>2. Centrul Cultural Judetean Arges</t>
  </si>
  <si>
    <t xml:space="preserve">Aparat punctie pleurala </t>
  </si>
  <si>
    <t xml:space="preserve">Electrocardiograf 12 canale </t>
  </si>
  <si>
    <t xml:space="preserve">Defibrilator </t>
  </si>
  <si>
    <t xml:space="preserve">Aparat provocat tuse </t>
  </si>
  <si>
    <t>Achizitie si montare sistem exterior de iluminare cu senzori la Complexul de Servicii pentru Copii cu Handicap Trivale Pitesti</t>
  </si>
  <si>
    <t>Achizitie si montare platforma rabatabila (lift) la Complexul de Servicii pentru Copii cu Dizabilitati Costesti</t>
  </si>
  <si>
    <t>Achizitie autoturism 7 locuri la Complexul de Servicii pentru Copii cu Dizabilitati Costesti</t>
  </si>
  <si>
    <t>Servicii expertiza tehnica a constructiei Corp B al sediului DGASPC Arges din Calea Dragasani nr. 8, Pitesti</t>
  </si>
  <si>
    <t>Construire complex de 4 locuinte protejate (Comuna Tigveni, sat Barsestii de Jos) - Studii fezabilitate, Studii teren</t>
  </si>
  <si>
    <t>Reabilitare/modernizare cladire pentru infiintarea unui centru de zi (Comuna Tigveni, sat Barsestii de Jos) - Expertiza tehnica, Audit energetic, DALI</t>
  </si>
  <si>
    <t>Construire complex de 4 locuinte protejate (Comuna Tigveni, sat Balilesti) - Studii fezabilitate, Studii teren</t>
  </si>
  <si>
    <t>Reabilitare/modernizare cladire pentru infiintarea unui centru de zi (Comuna Babana, sat Lupueni) - Expertiza tehnica, Audit energetic, DALI</t>
  </si>
  <si>
    <t>Construire complex 3 locuinte protejate (Comuna Babana, sat Lupueni) - Studii fezabilitate, Studii teren</t>
  </si>
  <si>
    <t>Reabilitare/modernizare cladire pentru infiintarea unui centru de zi (Comuna Ciofrangeni) - Expertiza tehnica, Audit energetic, DALI</t>
  </si>
  <si>
    <t>Construire complex de 4 locuinte protejate (Comuna Ciofrangeni) - Studii fezabilitate, Studii teren</t>
  </si>
  <si>
    <t>Reabilitare/modernizare cladire pentru infiintarea unui centru de zi (Comuna Tigveni, sat Balilesti) - Expertiza tehnica, Audit energetic, DALI</t>
  </si>
  <si>
    <t>Constructie si dotare arhiva - DGASPC Arges Calea Dragasani nr. 8, Pitesti</t>
  </si>
  <si>
    <t>Autoclav</t>
  </si>
  <si>
    <t>Achizitie baterie teste psihologice la Complexul de Servicii pentru Copii cu Dizabilitati Costesti</t>
  </si>
  <si>
    <t>Grup electrogen mobil,cu putere de 5,5-7KVA</t>
  </si>
  <si>
    <t>Incubator transport nou-nascuti</t>
  </si>
  <si>
    <t>Termostat</t>
  </si>
  <si>
    <t>3. Centrul de Ingrijire si asistenta Pitesti</t>
  </si>
  <si>
    <t>Sistem  de detectie si semnalizare la incendiu</t>
  </si>
  <si>
    <t>Macheta privind analiza si previziunea financiara aferenta proiectului"Cresterea eficientei energetice a Palatului Administrativ, Pitesti Piata Vasile Milea nr. 1,jud.Arges"</t>
  </si>
  <si>
    <t>6. Spitalul de Pneumoftiziologie Leordeni</t>
  </si>
  <si>
    <t>Studiu de fezabilitate pentru constructie cladire "Birouri Administrative"</t>
  </si>
  <si>
    <t>Reabilitare si modernizare  imobil</t>
  </si>
  <si>
    <t>Reabilitarea si dotarea salii multifunctionale de sedinte a Consiliului Judetean Arges</t>
  </si>
  <si>
    <t>Subsistem de Televiziune cu circuit inchis(TVCI)</t>
  </si>
  <si>
    <t>Sistem supraveghere video</t>
  </si>
  <si>
    <t>Sistem antiefractie</t>
  </si>
  <si>
    <t>Sistem control acces</t>
  </si>
  <si>
    <t>Aparat electric de nebulizare pentru dezinfectia aeromicroflorei</t>
  </si>
  <si>
    <t>Sistem centralizat de racire a aerului</t>
  </si>
  <si>
    <t>Ecran electric pentru proiectie</t>
  </si>
  <si>
    <t>Sistem audiocinema</t>
  </si>
  <si>
    <t>Videoproiector cu lentila</t>
  </si>
  <si>
    <t>Platforma scena mobila si banchete pe structura metalica</t>
  </si>
  <si>
    <t>Achizitie autoturism la Complexul de Servicii Comunitare Campulung</t>
  </si>
  <si>
    <t>Achizitie centrale termice la cladirea Aparatului Propriu-Pitesti</t>
  </si>
  <si>
    <t>Proiect reparatii platforma beton armat curte spital si platforma gunoi menajer</t>
  </si>
  <si>
    <t>Proiect sistem supraveghere video</t>
  </si>
  <si>
    <t>Proiect sistem antiefractie</t>
  </si>
  <si>
    <t>Proiect sistem contro acces</t>
  </si>
  <si>
    <t>3. Servicii expertiza si DALI Modernizare DJ 702 A Ciupa-Ratesti, km 33+030-35+696</t>
  </si>
  <si>
    <t>4. Servicii PT+CS+DE+ Asistenta tehnica Modernizare DJ 702 A Ciupa-Ratesti, km 33+030-35+696</t>
  </si>
  <si>
    <t>5. Servicii PT+CS+DE+Asistenta tehnica Modernizare DJ 703 B Moraresti - Uda, km 17+753 - 20+253, L = 2,5 km, la Uda</t>
  </si>
  <si>
    <t>6. Servicii expertiza si DALI+PT+CS+DE+Asistenta tehnica Modernizare DJ 730 A lim.jud.Brasov-Podu Dimbovitei, km 7+713-24+713, L=17 km, in com.Dimbovicioara</t>
  </si>
  <si>
    <t>7. Servicii PT+CS+DE+ Asistenta tehnica Constructie prag de fund la pod pe DJ 703 B Cateasca - Leordeni, km 84+723, peste raul Arges, in comuna Cateasca</t>
  </si>
  <si>
    <t>8. Servicii expertiza si DALI+PT+CS+DE+Asistenta tehnica Modernizarea drumului judetean DJ 504 lim. Jud. Teleorman - Popesti - Izvoru - Recea - Cornatel - Vulpesti (DN 65 A), km 110+700 - 136+695, L = 25,995 km, pe raza com. Popesti, Izvoru, Recea, Buzoiesti, jud. Arges</t>
  </si>
  <si>
    <t>9. Servicii Audit de siguranta rutiera Modernizarea drumului judetean DJ 504 lim. Jud. Teleorman - Popesti - Izvoru - Recea - Cornatel - Vulpesti (DN 65 A), km 110+700 - 136+695, L = 25,995 km, pe raza com. Popesti, Izvoru, Recea, Buzoiesti, jud. Arges</t>
  </si>
  <si>
    <t>10. Servicii expertiza si DALI+PT+CS+DE+Asistenta tehnica Modernizarea drumului judetean DJ 503 lim. Jud. Giurgiu - Slobozia - Rociu - Oarja - Catanele, km 98+000 - 140+034, L = 42,034 km, jud. Arges</t>
  </si>
  <si>
    <t>11. Servicii Audit de siguranta rutiera + Studiu de trafic Modernizarea drumului judetean DJ 503 lim. Jud. Giurgiu - Slobozia - Rociu - Oarja - Catanele, km 98+000 - 140+034, L = 42,034 km, jud. Arges</t>
  </si>
  <si>
    <t>12. Servicii SF+PT+CS+DE+Asistenta tehnica Pod pe DJ 741 Pitesti - Valea Mare - Fagetu - Mioveni, km 2+060, peste paraul Valea Mare (Ploscaru), la Stefanesti</t>
  </si>
  <si>
    <t>13. Servicii SF+PT+CS+DE+Asistenta tehnica Pod DJ 738 Jugur-Draghici-Mihaesti peste riul Tirgului, km 21+900, in com. Mihaesti</t>
  </si>
  <si>
    <t>14. Servicii SF+PT+CS+DE+Asistenta tehnica Pod pe DJ 703 H Curtea de Arges (DN 7 C)-Valea Danului-Cepari, km 0+597, L=152 m, in com. Valea Danului</t>
  </si>
  <si>
    <t>15. Servicii expertiza si DALI+PT+CS+DE+Asistenta tehnica Modernizare DJ 703 B Padureti (DJ 679) - Costesti (DN 65 A), km 48+975 - 59+287, L = 10,312 km, la Lunca Corbului si Costesti</t>
  </si>
  <si>
    <t>16. Servicii expertiza si DALI+PT+CS+DE+Asistenta tehnica Modernizare DJ 703 B Costesti (DN 65 A) - Serbanesti (DJ 659), km 60+325 - 68+783, L = 8,458 km, la Costesti si Rociu</t>
  </si>
  <si>
    <t>17. Servicii expertiza si DALI+PT+CS+DE+Asistenta tehnica Modernizare DJ 703 B  Serbanesti (DJ 659) - Silistea, km 70+410 - 77+826, L = 7,416 km, la Rociu</t>
  </si>
  <si>
    <t>19. Studiu fezabilitate si proiect tehnic "Modernizare DJ 731 D km 7+200-20+700, L=13,5 km"</t>
  </si>
  <si>
    <t>19.Modernizare DJ 659 A Bradu-Costesti, km 5+060-9+744, L=4,684 km, la Costesti</t>
  </si>
  <si>
    <t>Reparatii capitale Unitatea de Asistenta Medico-Sociala Domnesti</t>
  </si>
  <si>
    <t>Buldoexcavator 90-100 CP cu roti egale echipat cu atasamente de lucru</t>
  </si>
  <si>
    <t>Deviere LEA 20 kv de eliberare amplasament pod pe DJ 703 H din Curtea de Arges, judetul Arges</t>
  </si>
  <si>
    <t>9. Masina de finisat beton/sape (elicopter)</t>
  </si>
  <si>
    <t>10. Mai compactor</t>
  </si>
  <si>
    <t>11. Laptop</t>
  </si>
  <si>
    <t>12. Laptop</t>
  </si>
  <si>
    <t>13. Buldoexcavator cu brat telescopic</t>
  </si>
  <si>
    <t>14. Masina de taiat asfalt/beton</t>
  </si>
  <si>
    <t>15. Autoturism 8+1 locuri</t>
  </si>
  <si>
    <t>18. Servicii PT + CS + DE+Asistenta tehnica Pod pe DJ 731 B Samara - Babana - Cocu, km 3+964 peste paraul Vartej, L = 24 m, in comuna Babana</t>
  </si>
  <si>
    <t>Conservarea si consolidarea Cetatii Poienari Arges</t>
  </si>
  <si>
    <t>Electrocardiograf portabil 6 canale</t>
  </si>
  <si>
    <t>Aparat unde scurte</t>
  </si>
  <si>
    <t xml:space="preserve">Aparat diatermie de contact-TECAR </t>
  </si>
  <si>
    <t>Combina electroterapie/ultrasunete</t>
  </si>
  <si>
    <t>Achizitie si montaj centrale termice</t>
  </si>
  <si>
    <t>Reparatie capitala instalatii apa calda + caldura Spital Judetean nr.2</t>
  </si>
  <si>
    <t>Amenajare spatiu necesar amplasarii echipamentului RMN</t>
  </si>
  <si>
    <t>Brat C Digital Mobil</t>
  </si>
  <si>
    <t>Holter tensiune</t>
  </si>
  <si>
    <t xml:space="preserve">Holter EKG </t>
  </si>
  <si>
    <t>Sistem automat electroforeza</t>
  </si>
  <si>
    <t>Imprimanta uscata</t>
  </si>
  <si>
    <t xml:space="preserve">6. Spitalul Orasenesc Costesti </t>
  </si>
  <si>
    <t>Realizarea sistemului de digitalizare functionala pe instalatiile de radiologie OPERA T 30</t>
  </si>
  <si>
    <t>Imbunatatirea softului aparatului de respiratie artificiala Drager SAVINA 300 cu optiunea BIPAP</t>
  </si>
  <si>
    <t xml:space="preserve">3. Centrul de Ingrijire si Asistenta Bascovele </t>
  </si>
  <si>
    <t>Releveu cladire si sondaje</t>
  </si>
  <si>
    <t>Studiu geotehnic (+ verificare atestata)</t>
  </si>
  <si>
    <t>Raport de expertiza tehnica</t>
  </si>
  <si>
    <t>Cantar tip platforma 60 t</t>
  </si>
  <si>
    <t xml:space="preserve">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</si>
  <si>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</si>
  <si>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Unit consultatii ORL</t>
  </si>
  <si>
    <t>Pat de nasteri electric</t>
  </si>
  <si>
    <t>Platforma electrochirurgicala cu evacuator de fum si rezectie bupolara in mediu salin</t>
  </si>
  <si>
    <t>Cresterea eficientei energetice a Spitalului de Recuperare Bradet</t>
  </si>
  <si>
    <t xml:space="preserve">Motor tip pistol titan pentru perforare/alezare/taiere </t>
  </si>
  <si>
    <t>Cresterea eficientei energetice a Palatului Administrativ situat in Pitesti-Piata Vasile Milea nr.1, judetul Arges</t>
  </si>
  <si>
    <t>Amenajare cale de acces mecanizata Cetatea Poienari - Plan Urbanistic Zonal</t>
  </si>
  <si>
    <t>5. Spitalul de Psihiatrie Sfanta Maria Vedea</t>
  </si>
  <si>
    <t>Masina de curatat cartofi</t>
  </si>
  <si>
    <t>Vitrina frigorifica</t>
  </si>
  <si>
    <t>Masina spalat - dezinfectie biberoane, necesara pentru bucatarie dietetica</t>
  </si>
  <si>
    <t>Spalator cu 2 cuve, inaltator la perete si polita inferioara (1400*700*850), dimensiuni cuve (600*500*300)</t>
  </si>
  <si>
    <t xml:space="preserve">Masina profesionala de curatat cartofi (530*660*1200) </t>
  </si>
  <si>
    <t xml:space="preserve">Masa dulap cu inaltator la perete, compartiment inferior inchis cu usi culisante (1400*700*850) </t>
  </si>
  <si>
    <t xml:space="preserve">Spalator cu 2 cuve, inaltator la perete si polita inferioara (1400*700*850) dimensiuni cuve 400*400*250 </t>
  </si>
  <si>
    <t xml:space="preserve">Spalator cu 2 cuve, inaltator la perete si polita inferioara (1400*700*850), dimensiuni cuve (600*500*300), debit 5 bar </t>
  </si>
  <si>
    <t xml:space="preserve">Spalator cu o cuva si picurator, inaltator la perete si polita inferioara    </t>
  </si>
  <si>
    <t xml:space="preserve">Masa dulap cu inaltator la perete , compartiment inferior inchis cu usi culisante </t>
  </si>
  <si>
    <t xml:space="preserve">Masa dulap cu inaltator la perete, compartiment inferior inchis cu usi culisante </t>
  </si>
  <si>
    <t xml:space="preserve">Carucior cald, capacitate 15 cuve, structura inox </t>
  </si>
  <si>
    <t xml:space="preserve">Cuptor pentru gastronomie, electric, cu convectie pe vapori </t>
  </si>
  <si>
    <t xml:space="preserve">Gratar fry-top, electric, suprafata dubla striata, baza </t>
  </si>
  <si>
    <t xml:space="preserve">Marmita electrica, capacitate cuva 150L cu incalzire indirecta </t>
  </si>
  <si>
    <t xml:space="preserve">Masina de gatit, electrica,4 plite detasabile si cuptor electric static </t>
  </si>
  <si>
    <t xml:space="preserve">Masa dulap cu sertare si inaltator la perete, compartiment inferior inchis cu usi culisante (1400*700*850) </t>
  </si>
  <si>
    <t xml:space="preserve">Cuptor pentru patiserie, electric, capacitate 10 tavi </t>
  </si>
  <si>
    <t xml:space="preserve">Suport inalt pentru cuptor, deschis,inox(842*713*692) </t>
  </si>
  <si>
    <t xml:space="preserve">Dulap depozitare inox </t>
  </si>
  <si>
    <t xml:space="preserve">Masa dulap cu sertare si inaltator la perete, compartiment inferior inchis cu usi culisante </t>
  </si>
  <si>
    <t xml:space="preserve">Marmita electrica, capacitate cuva 100L cu incalzire indirect </t>
  </si>
  <si>
    <t xml:space="preserve">Mixer de mana profesaional, capacitate mixare 30l </t>
  </si>
  <si>
    <t xml:space="preserve">Masina de gatit electrica, 4 plite detasabile (800*900*870) </t>
  </si>
  <si>
    <t xml:space="preserve">Dulap depozitare inox (1400*700*2000) </t>
  </si>
  <si>
    <t>Spalator cu 2 cuve, inaltator la perete si polita inferioara (1400*700*850), dimensiuni cuve (600*500*300), debit 5 bar</t>
  </si>
  <si>
    <t xml:space="preserve">Rastel mobil pentru oale/cratite/ustensile, cu 4 polite tip grila cu margini pentru blocarea produsului </t>
  </si>
  <si>
    <t>Masina de spalat vase mari/ustensile, cos inox treptat</t>
  </si>
  <si>
    <t xml:space="preserve">Modul neutru cu un sertar-800*900*870 </t>
  </si>
  <si>
    <t xml:space="preserve">Tigaie basculanta electrica, cuva 80L </t>
  </si>
  <si>
    <t>6. Spitalul de Pediatrie Pitesti</t>
  </si>
  <si>
    <t>7. Spitalul de Pediatrie Pitesti</t>
  </si>
  <si>
    <t>Licenta Microsoft Windows</t>
  </si>
  <si>
    <t>Studiu fezabilitate si proiect constructie corp nou cladire Spitalul de Psihiatrie Vedea</t>
  </si>
  <si>
    <t xml:space="preserve">Unitatea administrativ-teritoriala: CONSILIUL JUDETEAN ARGES                                                                                                                       </t>
  </si>
  <si>
    <t xml:space="preserve">Instituţia publică: CONSILIUL JUDETEAN ARGES                                                                                                                                                 </t>
  </si>
  <si>
    <t xml:space="preserve">FORMULAR   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</si>
</sst>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0"/>
      <color indexed="8"/>
      <name val="Arial"/>
      <family val="2"/>
      <charset val="238"/>
    </font>
    <font>
      <b/>
      <sz val="10"/>
      <color indexed="30"/>
      <name val="Arial"/>
      <family val="2"/>
      <charset val="238"/>
    </font>
    <font>
      <sz val="10"/>
      <color indexed="30"/>
      <name val="Arial"/>
      <family val="2"/>
      <charset val="238"/>
    </font>
    <font>
      <sz val="11"/>
      <name val="Times New Roman"/>
      <family val="1"/>
    </font>
    <font>
      <sz val="10"/>
      <color indexed="8"/>
      <name val="Arial"/>
      <family val="2"/>
      <charset val="238"/>
    </font>
    <font>
      <b/>
      <sz val="11"/>
      <name val="Times New Roman"/>
      <family val="1"/>
    </font>
    <font>
      <i/>
      <sz val="10"/>
      <color indexed="10"/>
      <name val="Arial"/>
      <family val="2"/>
      <charset val="238"/>
    </font>
    <font>
      <sz val="10"/>
      <color indexed="62"/>
      <name val="Arial"/>
      <family val="2"/>
    </font>
    <font>
      <b/>
      <i/>
      <sz val="10"/>
      <color indexed="10"/>
      <name val="Arial"/>
      <family val="2"/>
      <charset val="238"/>
    </font>
    <font>
      <sz val="10"/>
      <color theme="1"/>
      <name val="Arial"/>
      <family val="2"/>
    </font>
    <font>
      <sz val="10"/>
      <color rgb="FF00B050"/>
      <name val="Arial"/>
      <family val="2"/>
    </font>
    <font>
      <sz val="10"/>
      <color rgb="FF000000"/>
      <name val="Arial"/>
      <family val="2"/>
    </font>
    <font>
      <b/>
      <sz val="10"/>
      <color rgb="FFFF0000"/>
      <name val="Arial"/>
      <family val="2"/>
      <charset val="238"/>
    </font>
    <font>
      <sz val="10"/>
      <color rgb="FFFF0000"/>
      <name val="Arial"/>
      <family val="2"/>
      <charset val="238"/>
    </font>
  </fonts>
  <fills count="1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539">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Border="1" applyAlignment="1">
      <alignment horizontal="center"/>
    </xf>
    <xf numFmtId="0" fontId="0" fillId="0" borderId="2" xfId="0" applyFill="1" applyBorder="1"/>
    <xf numFmtId="0" fontId="0" fillId="0" borderId="2" xfId="0" applyFill="1" applyBorder="1" applyAlignment="1">
      <alignment horizontal="center"/>
    </xf>
    <xf numFmtId="0" fontId="0" fillId="0" borderId="4" xfId="0" applyFill="1" applyBorder="1"/>
    <xf numFmtId="0" fontId="0" fillId="0" borderId="4" xfId="0" applyFill="1" applyBorder="1" applyAlignment="1">
      <alignment horizontal="center"/>
    </xf>
    <xf numFmtId="0" fontId="0" fillId="0" borderId="3" xfId="0" applyFill="1" applyBorder="1"/>
    <xf numFmtId="0" fontId="0" fillId="0" borderId="0" xfId="0" applyBorder="1"/>
    <xf numFmtId="0" fontId="2" fillId="0" borderId="2" xfId="0" applyFont="1" applyFill="1" applyBorder="1" applyAlignment="1"/>
    <xf numFmtId="0" fontId="2" fillId="0" borderId="3" xfId="0" applyFont="1" applyFill="1" applyBorder="1" applyAlignment="1"/>
    <xf numFmtId="0" fontId="2" fillId="0" borderId="5" xfId="0" applyFont="1" applyFill="1" applyBorder="1" applyAlignment="1"/>
    <xf numFmtId="0" fontId="3" fillId="0" borderId="2" xfId="0" applyFont="1" applyBorder="1"/>
    <xf numFmtId="0" fontId="5" fillId="0" borderId="5" xfId="0" applyFont="1" applyFill="1" applyBorder="1" applyAlignment="1">
      <alignment horizontal="left"/>
    </xf>
    <xf numFmtId="0" fontId="5" fillId="0" borderId="3" xfId="0" applyFont="1" applyFill="1" applyBorder="1"/>
    <xf numFmtId="0" fontId="5" fillId="0" borderId="2" xfId="0" applyFont="1" applyFill="1" applyBorder="1"/>
    <xf numFmtId="0" fontId="5" fillId="0" borderId="2" xfId="0" applyFont="1" applyFill="1" applyBorder="1" applyAlignment="1">
      <alignment horizontal="left"/>
    </xf>
    <xf numFmtId="0" fontId="5" fillId="0" borderId="5" xfId="0" applyFont="1" applyFill="1" applyBorder="1"/>
    <xf numFmtId="0" fontId="2" fillId="0" borderId="0" xfId="0" applyFont="1"/>
    <xf numFmtId="0" fontId="0" fillId="0" borderId="0" xfId="0" quotePrefix="1" applyBorder="1" applyAlignment="1">
      <alignment horizontal="right"/>
    </xf>
    <xf numFmtId="0" fontId="6" fillId="0" borderId="3" xfId="0" applyFont="1" applyFill="1" applyBorder="1"/>
    <xf numFmtId="0" fontId="1" fillId="0" borderId="6" xfId="0" applyFont="1" applyFill="1" applyBorder="1"/>
    <xf numFmtId="0" fontId="1" fillId="0" borderId="5" xfId="0" applyFont="1" applyFill="1" applyBorder="1"/>
    <xf numFmtId="0" fontId="6" fillId="0" borderId="5" xfId="0" applyFont="1" applyFill="1" applyBorder="1" applyAlignment="1">
      <alignment horizontal="center"/>
    </xf>
    <xf numFmtId="4" fontId="0" fillId="0" borderId="5" xfId="0" applyNumberFormat="1" applyFill="1" applyBorder="1" applyAlignment="1">
      <alignment horizontal="center"/>
    </xf>
    <xf numFmtId="0" fontId="6" fillId="0" borderId="3" xfId="0" applyFont="1" applyFill="1" applyBorder="1" applyAlignment="1">
      <alignment horizontal="center"/>
    </xf>
    <xf numFmtId="0" fontId="6" fillId="0" borderId="0" xfId="0" applyFont="1"/>
    <xf numFmtId="0" fontId="6" fillId="0" borderId="5" xfId="0" applyFont="1" applyFill="1" applyBorder="1"/>
    <xf numFmtId="0" fontId="6" fillId="0" borderId="2" xfId="0" applyFont="1" applyFill="1" applyBorder="1" applyAlignment="1">
      <alignment horizontal="center"/>
    </xf>
    <xf numFmtId="0" fontId="5" fillId="0" borderId="3" xfId="0" applyFont="1" applyFill="1" applyBorder="1" applyAlignment="1">
      <alignment horizontal="left"/>
    </xf>
    <xf numFmtId="0" fontId="6" fillId="0" borderId="2" xfId="0" applyFont="1" applyFill="1" applyBorder="1"/>
    <xf numFmtId="0" fontId="7" fillId="0" borderId="2" xfId="0" applyFont="1" applyFill="1" applyBorder="1" applyAlignment="1"/>
    <xf numFmtId="4" fontId="6" fillId="0" borderId="3" xfId="0" applyNumberFormat="1" applyFont="1" applyFill="1" applyBorder="1" applyAlignment="1">
      <alignment horizontal="center"/>
    </xf>
    <xf numFmtId="0" fontId="5" fillId="0" borderId="5" xfId="0" applyFont="1" applyFill="1" applyBorder="1" applyAlignment="1"/>
    <xf numFmtId="0" fontId="7" fillId="0" borderId="5" xfId="0" applyFont="1" applyFill="1" applyBorder="1" applyAlignment="1"/>
    <xf numFmtId="0" fontId="6" fillId="0" borderId="7" xfId="0" applyFont="1" applyFill="1" applyBorder="1" applyAlignment="1">
      <alignment horizontal="center"/>
    </xf>
    <xf numFmtId="0" fontId="6" fillId="0" borderId="8" xfId="0" applyFont="1" applyFill="1" applyBorder="1"/>
    <xf numFmtId="0" fontId="6" fillId="0" borderId="9" xfId="0" applyFont="1" applyFill="1" applyBorder="1"/>
    <xf numFmtId="0" fontId="2" fillId="0" borderId="9" xfId="0" applyFont="1" applyFill="1" applyBorder="1" applyAlignment="1"/>
    <xf numFmtId="0" fontId="2" fillId="0" borderId="7" xfId="0" applyFont="1" applyFill="1" applyBorder="1" applyAlignment="1"/>
    <xf numFmtId="0" fontId="0" fillId="0" borderId="9" xfId="0" applyFill="1" applyBorder="1" applyAlignment="1">
      <alignment horizontal="center"/>
    </xf>
    <xf numFmtId="0" fontId="6" fillId="0" borderId="9" xfId="0" applyFont="1" applyFill="1" applyBorder="1" applyAlignment="1">
      <alignment horizontal="center"/>
    </xf>
    <xf numFmtId="0" fontId="6" fillId="0" borderId="8" xfId="0" applyFont="1" applyFill="1" applyBorder="1" applyAlignment="1">
      <alignment horizontal="center"/>
    </xf>
    <xf numFmtId="0" fontId="5" fillId="0" borderId="3" xfId="0" applyFont="1" applyFill="1" applyBorder="1" applyAlignment="1">
      <alignment wrapText="1"/>
    </xf>
    <xf numFmtId="0" fontId="0" fillId="0" borderId="0" xfId="0" applyFill="1" applyBorder="1"/>
    <xf numFmtId="0" fontId="2" fillId="0" borderId="0" xfId="0" applyFont="1" applyFill="1" applyBorder="1" applyAlignment="1"/>
    <xf numFmtId="0" fontId="1" fillId="0" borderId="3" xfId="0" applyFont="1" applyFill="1" applyBorder="1"/>
    <xf numFmtId="0" fontId="5" fillId="0" borderId="5" xfId="0" applyFont="1" applyFill="1" applyBorder="1" applyAlignment="1">
      <alignment wrapText="1"/>
    </xf>
    <xf numFmtId="4" fontId="0" fillId="0" borderId="3" xfId="0" applyNumberFormat="1" applyFill="1" applyBorder="1" applyAlignment="1">
      <alignment horizontal="right"/>
    </xf>
    <xf numFmtId="0" fontId="11" fillId="0" borderId="0" xfId="0" applyFont="1"/>
    <xf numFmtId="0" fontId="3" fillId="0" borderId="5" xfId="0" applyFont="1" applyFill="1" applyBorder="1" applyAlignment="1"/>
    <xf numFmtId="4" fontId="6" fillId="0" borderId="1" xfId="0" applyNumberFormat="1" applyFont="1" applyFill="1" applyBorder="1"/>
    <xf numFmtId="4" fontId="6" fillId="0" borderId="1" xfId="0" applyNumberFormat="1" applyFont="1" applyFill="1" applyBorder="1" applyAlignment="1">
      <alignment horizontal="center"/>
    </xf>
    <xf numFmtId="4" fontId="6" fillId="0" borderId="10" xfId="0" applyNumberFormat="1" applyFont="1" applyFill="1" applyBorder="1"/>
    <xf numFmtId="0" fontId="5" fillId="0" borderId="7" xfId="0" applyFont="1" applyFill="1" applyBorder="1" applyAlignment="1">
      <alignment horizontal="left"/>
    </xf>
    <xf numFmtId="4" fontId="0" fillId="0" borderId="6" xfId="0" applyNumberFormat="1" applyFill="1" applyBorder="1" applyAlignment="1">
      <alignment horizontal="right"/>
    </xf>
    <xf numFmtId="4" fontId="6" fillId="0" borderId="3" xfId="0" applyNumberFormat="1" applyFont="1" applyFill="1" applyBorder="1" applyAlignment="1">
      <alignment horizontal="right"/>
    </xf>
    <xf numFmtId="0" fontId="2" fillId="0" borderId="7" xfId="0" applyFont="1" applyFill="1" applyBorder="1" applyAlignment="1">
      <alignment horizontal="center"/>
    </xf>
    <xf numFmtId="0" fontId="2" fillId="0" borderId="9" xfId="0" applyFont="1" applyFill="1" applyBorder="1" applyAlignment="1">
      <alignment horizontal="center"/>
    </xf>
    <xf numFmtId="0" fontId="2" fillId="0" borderId="8" xfId="0" applyFont="1" applyFill="1" applyBorder="1" applyAlignment="1">
      <alignment horizontal="center"/>
    </xf>
    <xf numFmtId="0" fontId="3" fillId="0" borderId="7" xfId="0" applyFont="1" applyFill="1" applyBorder="1" applyAlignment="1"/>
    <xf numFmtId="0" fontId="9" fillId="0" borderId="2" xfId="0" applyFont="1" applyFill="1" applyBorder="1"/>
    <xf numFmtId="0" fontId="2" fillId="0" borderId="2" xfId="0" applyFont="1" applyFill="1" applyBorder="1"/>
    <xf numFmtId="0" fontId="2" fillId="0" borderId="2" xfId="0" applyFont="1" applyFill="1" applyBorder="1" applyAlignment="1">
      <alignment horizontal="center"/>
    </xf>
    <xf numFmtId="0" fontId="2" fillId="0" borderId="4" xfId="0" applyFont="1" applyFill="1" applyBorder="1"/>
    <xf numFmtId="0" fontId="2" fillId="0" borderId="4" xfId="0" applyFont="1" applyFill="1" applyBorder="1" applyAlignment="1">
      <alignment horizontal="center"/>
    </xf>
    <xf numFmtId="0" fontId="2" fillId="0" borderId="3" xfId="0" applyFont="1" applyFill="1" applyBorder="1"/>
    <xf numFmtId="0" fontId="2" fillId="0" borderId="3" xfId="0" applyFont="1" applyFill="1" applyBorder="1" applyAlignment="1">
      <alignment horizontal="center"/>
    </xf>
    <xf numFmtId="0" fontId="2" fillId="0" borderId="5" xfId="0" applyFont="1" applyFill="1" applyBorder="1" applyAlignment="1">
      <alignment horizontal="center"/>
    </xf>
    <xf numFmtId="4" fontId="2" fillId="0" borderId="6" xfId="0" applyNumberFormat="1" applyFont="1" applyFill="1" applyBorder="1" applyAlignment="1">
      <alignment horizontal="right"/>
    </xf>
    <xf numFmtId="0" fontId="2" fillId="0" borderId="5" xfId="0" applyFont="1" applyFill="1" applyBorder="1"/>
    <xf numFmtId="0" fontId="2" fillId="0" borderId="11" xfId="0" applyFont="1" applyFill="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5" xfId="0" applyFont="1" applyFill="1" applyBorder="1" applyAlignment="1">
      <alignment wrapText="1"/>
    </xf>
    <xf numFmtId="0" fontId="7" fillId="0" borderId="5" xfId="0" applyFont="1" applyFill="1" applyBorder="1"/>
    <xf numFmtId="0" fontId="7" fillId="0" borderId="3" xfId="0" applyFont="1" applyFill="1" applyBorder="1"/>
    <xf numFmtId="0" fontId="2" fillId="0" borderId="3" xfId="0" applyFont="1" applyFill="1" applyBorder="1" applyAlignment="1">
      <alignment wrapText="1"/>
    </xf>
    <xf numFmtId="0" fontId="3" fillId="0" borderId="2" xfId="0" applyFont="1" applyFill="1" applyBorder="1"/>
    <xf numFmtId="2" fontId="0" fillId="0" borderId="0" xfId="0" applyNumberFormat="1"/>
    <xf numFmtId="0" fontId="6" fillId="0" borderId="4" xfId="0" applyFont="1" applyFill="1" applyBorder="1"/>
    <xf numFmtId="0" fontId="6" fillId="0" borderId="4" xfId="0" applyFont="1" applyFill="1" applyBorder="1" applyAlignment="1">
      <alignment horizontal="center"/>
    </xf>
    <xf numFmtId="0" fontId="7" fillId="0" borderId="2" xfId="0" applyFont="1" applyFill="1" applyBorder="1"/>
    <xf numFmtId="0" fontId="6" fillId="0" borderId="6" xfId="0" applyFont="1" applyFill="1" applyBorder="1" applyAlignment="1">
      <alignment horizontal="center"/>
    </xf>
    <xf numFmtId="4" fontId="6" fillId="0" borderId="6" xfId="0" applyNumberFormat="1" applyFont="1" applyFill="1" applyBorder="1" applyAlignment="1">
      <alignment horizontal="right"/>
    </xf>
    <xf numFmtId="4" fontId="0" fillId="0" borderId="0" xfId="0" applyNumberFormat="1" applyFill="1" applyBorder="1" applyAlignment="1">
      <alignment horizontal="right"/>
    </xf>
    <xf numFmtId="0" fontId="0" fillId="0" borderId="0" xfId="0" applyFill="1"/>
    <xf numFmtId="0" fontId="0" fillId="0" borderId="7" xfId="0" applyFill="1" applyBorder="1" applyAlignment="1">
      <alignment horizontal="center"/>
    </xf>
    <xf numFmtId="4" fontId="0" fillId="0" borderId="6" xfId="0" applyNumberFormat="1" applyBorder="1" applyAlignment="1">
      <alignment horizontal="right"/>
    </xf>
    <xf numFmtId="2" fontId="0" fillId="0" borderId="6" xfId="0" applyNumberFormat="1" applyFill="1" applyBorder="1" applyAlignment="1">
      <alignment horizontal="right"/>
    </xf>
    <xf numFmtId="4" fontId="2" fillId="0" borderId="6" xfId="0" applyNumberFormat="1" applyFont="1" applyBorder="1" applyAlignment="1">
      <alignment horizontal="right"/>
    </xf>
    <xf numFmtId="0" fontId="3" fillId="0" borderId="2" xfId="0" applyFont="1" applyFill="1" applyBorder="1" applyAlignment="1"/>
    <xf numFmtId="0" fontId="8" fillId="0" borderId="2" xfId="0" applyFont="1" applyFill="1" applyBorder="1"/>
    <xf numFmtId="0" fontId="1" fillId="0" borderId="5" xfId="0" applyFont="1" applyFill="1" applyBorder="1" applyAlignment="1">
      <alignment wrapText="1"/>
    </xf>
    <xf numFmtId="0" fontId="9" fillId="0" borderId="2" xfId="0" applyFont="1" applyFill="1" applyBorder="1" applyAlignment="1">
      <alignment wrapText="1"/>
    </xf>
    <xf numFmtId="0" fontId="8" fillId="0" borderId="7" xfId="0" applyFont="1" applyFill="1" applyBorder="1" applyAlignment="1"/>
    <xf numFmtId="4" fontId="2" fillId="2" borderId="6" xfId="0" applyNumberFormat="1" applyFont="1" applyFill="1" applyBorder="1" applyAlignment="1">
      <alignment horizontal="right"/>
    </xf>
    <xf numFmtId="4" fontId="2" fillId="3" borderId="6" xfId="0" applyNumberFormat="1" applyFont="1" applyFill="1" applyBorder="1" applyAlignment="1">
      <alignment horizontal="right"/>
    </xf>
    <xf numFmtId="0" fontId="6" fillId="0" borderId="2" xfId="0" applyFont="1" applyFill="1" applyBorder="1" applyAlignment="1">
      <alignment wrapText="1"/>
    </xf>
    <xf numFmtId="0" fontId="6" fillId="0" borderId="3" xfId="0" applyFont="1" applyFill="1" applyBorder="1" applyAlignment="1">
      <alignment wrapText="1"/>
    </xf>
    <xf numFmtId="0" fontId="6" fillId="0" borderId="5" xfId="0" applyFont="1" applyFill="1" applyBorder="1" applyAlignment="1">
      <alignment wrapText="1"/>
    </xf>
    <xf numFmtId="0" fontId="6" fillId="3" borderId="5" xfId="0" applyFont="1" applyFill="1" applyBorder="1" applyAlignment="1">
      <alignment horizontal="center"/>
    </xf>
    <xf numFmtId="4" fontId="0" fillId="3" borderId="6" xfId="0" applyNumberFormat="1" applyFill="1" applyBorder="1" applyAlignment="1">
      <alignment horizontal="right"/>
    </xf>
    <xf numFmtId="4" fontId="6" fillId="3" borderId="6" xfId="0" applyNumberFormat="1" applyFont="1" applyFill="1" applyBorder="1" applyAlignment="1">
      <alignment horizontal="right"/>
    </xf>
    <xf numFmtId="0" fontId="6" fillId="3" borderId="3" xfId="0" applyFont="1" applyFill="1" applyBorder="1" applyAlignment="1">
      <alignment wrapText="1"/>
    </xf>
    <xf numFmtId="0" fontId="6" fillId="3" borderId="3" xfId="0" applyFont="1" applyFill="1" applyBorder="1" applyAlignment="1">
      <alignment horizontal="center"/>
    </xf>
    <xf numFmtId="4" fontId="6" fillId="3" borderId="6" xfId="0" applyNumberFormat="1" applyFont="1" applyFill="1" applyBorder="1"/>
    <xf numFmtId="0" fontId="6" fillId="3" borderId="2" xfId="0" applyFont="1" applyFill="1" applyBorder="1" applyAlignment="1">
      <alignment wrapText="1"/>
    </xf>
    <xf numFmtId="0" fontId="6" fillId="3" borderId="2" xfId="0" applyFont="1" applyFill="1" applyBorder="1" applyAlignment="1">
      <alignment horizontal="center"/>
    </xf>
    <xf numFmtId="0" fontId="2" fillId="3" borderId="3" xfId="0" applyFont="1" applyFill="1" applyBorder="1" applyAlignment="1"/>
    <xf numFmtId="0" fontId="5" fillId="3" borderId="5" xfId="0" applyFont="1" applyFill="1" applyBorder="1"/>
    <xf numFmtId="0" fontId="0" fillId="3" borderId="2" xfId="0" applyFill="1" applyBorder="1" applyAlignment="1">
      <alignment horizontal="center"/>
    </xf>
    <xf numFmtId="0" fontId="5" fillId="3" borderId="3" xfId="0" applyFont="1" applyFill="1" applyBorder="1"/>
    <xf numFmtId="0" fontId="6" fillId="3" borderId="5" xfId="0" applyFont="1" applyFill="1" applyBorder="1"/>
    <xf numFmtId="0" fontId="0" fillId="3" borderId="2" xfId="0" applyFill="1" applyBorder="1"/>
    <xf numFmtId="0" fontId="6" fillId="0" borderId="0" xfId="0" applyFont="1" applyFill="1" applyBorder="1" applyAlignment="1">
      <alignment horizontal="center" vertical="center"/>
    </xf>
    <xf numFmtId="0" fontId="9" fillId="0" borderId="0" xfId="0" applyFont="1"/>
    <xf numFmtId="0" fontId="0" fillId="0" borderId="0" xfId="0" applyFill="1" applyBorder="1" applyAlignment="1"/>
    <xf numFmtId="0" fontId="9" fillId="0" borderId="5" xfId="0" applyFont="1" applyFill="1" applyBorder="1"/>
    <xf numFmtId="0" fontId="5" fillId="0" borderId="0" xfId="0" applyFont="1" applyFill="1" applyBorder="1"/>
    <xf numFmtId="0" fontId="9" fillId="0" borderId="2" xfId="0" applyFont="1" applyBorder="1" applyAlignment="1">
      <alignment horizontal="center"/>
    </xf>
    <xf numFmtId="14" fontId="9" fillId="0" borderId="3" xfId="0" applyNumberFormat="1"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0" fontId="11" fillId="3" borderId="0" xfId="0" applyFont="1" applyFill="1"/>
    <xf numFmtId="0" fontId="0" fillId="3" borderId="0" xfId="0" applyFill="1"/>
    <xf numFmtId="0" fontId="0" fillId="3" borderId="0" xfId="0" applyFill="1" applyBorder="1"/>
    <xf numFmtId="4" fontId="0" fillId="3" borderId="0" xfId="0" applyNumberFormat="1" applyFill="1" applyBorder="1" applyAlignment="1">
      <alignment horizontal="right"/>
    </xf>
    <xf numFmtId="0" fontId="2" fillId="3" borderId="0" xfId="0" applyFont="1" applyFill="1"/>
    <xf numFmtId="0" fontId="0" fillId="3" borderId="3" xfId="0" applyFill="1" applyBorder="1"/>
    <xf numFmtId="0" fontId="3" fillId="3" borderId="5" xfId="0" applyFont="1" applyFill="1" applyBorder="1" applyAlignment="1"/>
    <xf numFmtId="0" fontId="6" fillId="3" borderId="8" xfId="0" applyFont="1" applyFill="1" applyBorder="1" applyAlignment="1">
      <alignment horizontal="center"/>
    </xf>
    <xf numFmtId="4" fontId="2" fillId="3" borderId="6" xfId="0" applyNumberFormat="1" applyFont="1" applyFill="1" applyBorder="1"/>
    <xf numFmtId="4" fontId="0" fillId="3" borderId="6" xfId="0" applyNumberFormat="1" applyFill="1" applyBorder="1"/>
    <xf numFmtId="0" fontId="6" fillId="3" borderId="9" xfId="0" applyFont="1" applyFill="1" applyBorder="1" applyAlignment="1">
      <alignment horizontal="center"/>
    </xf>
    <xf numFmtId="0" fontId="2" fillId="3" borderId="2" xfId="0" applyFont="1" applyFill="1" applyBorder="1" applyAlignment="1"/>
    <xf numFmtId="0" fontId="6" fillId="3" borderId="3" xfId="0" applyFont="1" applyFill="1" applyBorder="1"/>
    <xf numFmtId="0" fontId="2" fillId="3" borderId="5" xfId="0" applyFont="1" applyFill="1" applyBorder="1"/>
    <xf numFmtId="0" fontId="6" fillId="3" borderId="2" xfId="0" applyFont="1" applyFill="1" applyBorder="1"/>
    <xf numFmtId="0" fontId="2" fillId="3" borderId="5" xfId="0" applyFont="1" applyFill="1" applyBorder="1" applyAlignment="1">
      <alignment wrapText="1"/>
    </xf>
    <xf numFmtId="0" fontId="2" fillId="3" borderId="3" xfId="0" applyFont="1" applyFill="1" applyBorder="1"/>
    <xf numFmtId="0" fontId="6" fillId="3" borderId="5" xfId="0" applyFont="1" applyFill="1" applyBorder="1" applyAlignment="1"/>
    <xf numFmtId="0" fontId="6" fillId="3" borderId="3" xfId="0" applyFont="1" applyFill="1" applyBorder="1" applyAlignment="1"/>
    <xf numFmtId="0" fontId="0" fillId="3" borderId="3" xfId="0" applyFill="1" applyBorder="1" applyAlignment="1">
      <alignment wrapText="1"/>
    </xf>
    <xf numFmtId="0" fontId="3" fillId="3" borderId="7" xfId="0" applyFont="1" applyFill="1" applyBorder="1" applyAlignment="1"/>
    <xf numFmtId="4" fontId="2" fillId="3" borderId="12" xfId="0" applyNumberFormat="1" applyFont="1" applyFill="1" applyBorder="1" applyAlignment="1">
      <alignment horizontal="right"/>
    </xf>
    <xf numFmtId="0" fontId="2" fillId="3" borderId="5" xfId="0" applyFont="1" applyFill="1" applyBorder="1" applyAlignment="1"/>
    <xf numFmtId="0" fontId="2" fillId="3" borderId="13" xfId="0" applyFont="1" applyFill="1" applyBorder="1" applyAlignment="1">
      <alignment horizontal="center"/>
    </xf>
    <xf numFmtId="0" fontId="5" fillId="3" borderId="3" xfId="0" applyFont="1" applyFill="1" applyBorder="1" applyAlignment="1">
      <alignment wrapText="1"/>
    </xf>
    <xf numFmtId="0" fontId="2" fillId="3" borderId="1" xfId="0" applyFont="1" applyFill="1" applyBorder="1" applyAlignment="1">
      <alignment horizontal="center"/>
    </xf>
    <xf numFmtId="0" fontId="2" fillId="3" borderId="8" xfId="0" applyFont="1" applyFill="1" applyBorder="1" applyAlignment="1">
      <alignment horizontal="center"/>
    </xf>
    <xf numFmtId="0" fontId="2" fillId="3" borderId="3" xfId="0" applyFont="1" applyFill="1" applyBorder="1" applyAlignment="1">
      <alignment wrapText="1"/>
    </xf>
    <xf numFmtId="0" fontId="2" fillId="3" borderId="7" xfId="0" applyFont="1" applyFill="1" applyBorder="1" applyAlignment="1">
      <alignment horizontal="center"/>
    </xf>
    <xf numFmtId="0" fontId="5" fillId="3" borderId="5" xfId="0" applyFont="1" applyFill="1" applyBorder="1" applyAlignment="1">
      <alignment wrapText="1"/>
    </xf>
    <xf numFmtId="0" fontId="2" fillId="3" borderId="9" xfId="0" applyFont="1" applyFill="1" applyBorder="1" applyAlignment="1">
      <alignment horizontal="center"/>
    </xf>
    <xf numFmtId="0" fontId="10" fillId="3" borderId="0" xfId="0" applyFont="1" applyFill="1"/>
    <xf numFmtId="0" fontId="2" fillId="3" borderId="2" xfId="0" applyFont="1" applyFill="1" applyBorder="1"/>
    <xf numFmtId="0" fontId="3" fillId="3" borderId="2" xfId="0" applyFont="1" applyFill="1" applyBorder="1"/>
    <xf numFmtId="0" fontId="10" fillId="3" borderId="0" xfId="0" applyFont="1" applyFill="1" applyBorder="1" applyAlignment="1"/>
    <xf numFmtId="0" fontId="2" fillId="3" borderId="5" xfId="0" applyFont="1" applyFill="1" applyBorder="1" applyAlignment="1">
      <alignment horizontal="center"/>
    </xf>
    <xf numFmtId="4" fontId="0" fillId="3" borderId="14" xfId="0" applyNumberFormat="1" applyFill="1" applyBorder="1" applyAlignment="1">
      <alignment horizontal="right"/>
    </xf>
    <xf numFmtId="0" fontId="2" fillId="3" borderId="3" xfId="0" applyFont="1" applyFill="1" applyBorder="1" applyAlignment="1">
      <alignment horizontal="center"/>
    </xf>
    <xf numFmtId="0" fontId="9" fillId="3" borderId="5" xfId="0" applyFont="1" applyFill="1" applyBorder="1" applyAlignment="1">
      <alignment horizontal="center"/>
    </xf>
    <xf numFmtId="4" fontId="9" fillId="3" borderId="6" xfId="0" applyNumberFormat="1" applyFont="1" applyFill="1" applyBorder="1" applyAlignment="1">
      <alignment horizontal="right"/>
    </xf>
    <xf numFmtId="0" fontId="9" fillId="3" borderId="0" xfId="0" applyFont="1" applyFill="1"/>
    <xf numFmtId="0" fontId="9" fillId="3" borderId="3" xfId="0" applyFont="1" applyFill="1" applyBorder="1" applyAlignment="1">
      <alignment horizontal="center"/>
    </xf>
    <xf numFmtId="0" fontId="9" fillId="0" borderId="5" xfId="0" applyFont="1" applyFill="1" applyBorder="1" applyAlignment="1">
      <alignment wrapText="1"/>
    </xf>
    <xf numFmtId="0" fontId="9" fillId="0" borderId="5" xfId="0" applyFont="1" applyFill="1" applyBorder="1" applyAlignment="1">
      <alignment horizontal="center"/>
    </xf>
    <xf numFmtId="4" fontId="9" fillId="0" borderId="6" xfId="0" applyNumberFormat="1" applyFont="1" applyFill="1" applyBorder="1" applyAlignment="1">
      <alignment horizontal="right"/>
    </xf>
    <xf numFmtId="0" fontId="9" fillId="0" borderId="3" xfId="0" applyFont="1" applyFill="1" applyBorder="1"/>
    <xf numFmtId="0" fontId="9" fillId="0" borderId="3" xfId="0" applyFont="1" applyFill="1" applyBorder="1" applyAlignment="1">
      <alignment horizontal="center"/>
    </xf>
    <xf numFmtId="0" fontId="9" fillId="3" borderId="2" xfId="0" applyFont="1" applyFill="1" applyBorder="1" applyAlignment="1"/>
    <xf numFmtId="0" fontId="9" fillId="3" borderId="3" xfId="0" applyFont="1" applyFill="1" applyBorder="1" applyAlignment="1"/>
    <xf numFmtId="0" fontId="9" fillId="0" borderId="2" xfId="0" applyFont="1" applyFill="1" applyBorder="1" applyAlignment="1"/>
    <xf numFmtId="0" fontId="3" fillId="0" borderId="5" xfId="0" applyFont="1" applyFill="1" applyBorder="1"/>
    <xf numFmtId="0" fontId="9" fillId="0" borderId="2" xfId="0" applyFont="1" applyFill="1" applyBorder="1" applyAlignment="1">
      <alignment horizontal="center"/>
    </xf>
    <xf numFmtId="0" fontId="3" fillId="0" borderId="3" xfId="0" applyFont="1" applyFill="1" applyBorder="1"/>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0" borderId="7" xfId="0" applyFont="1" applyFill="1" applyBorder="1" applyAlignment="1">
      <alignment horizontal="center"/>
    </xf>
    <xf numFmtId="0" fontId="9" fillId="0" borderId="9" xfId="0" applyFont="1" applyFill="1" applyBorder="1" applyAlignment="1">
      <alignment horizontal="center"/>
    </xf>
    <xf numFmtId="0" fontId="9" fillId="0" borderId="3" xfId="0" applyFont="1" applyFill="1" applyBorder="1" applyAlignment="1"/>
    <xf numFmtId="0" fontId="5" fillId="3" borderId="2" xfId="0" applyFont="1" applyFill="1" applyBorder="1" applyAlignment="1">
      <alignment horizontal="left"/>
    </xf>
    <xf numFmtId="0" fontId="9" fillId="0" borderId="0" xfId="0" applyFont="1" applyBorder="1"/>
    <xf numFmtId="0" fontId="9" fillId="3" borderId="3" xfId="0" applyFont="1" applyFill="1" applyBorder="1"/>
    <xf numFmtId="0" fontId="9" fillId="3" borderId="5" xfId="0" applyFont="1" applyFill="1" applyBorder="1" applyAlignment="1"/>
    <xf numFmtId="2" fontId="9" fillId="3" borderId="6" xfId="0" applyNumberFormat="1" applyFont="1" applyFill="1" applyBorder="1" applyAlignment="1">
      <alignment horizontal="right"/>
    </xf>
    <xf numFmtId="0" fontId="9" fillId="3" borderId="2" xfId="0" applyFont="1" applyFill="1" applyBorder="1" applyAlignment="1">
      <alignment horizontal="center"/>
    </xf>
    <xf numFmtId="0" fontId="3" fillId="3" borderId="2" xfId="0" applyFont="1" applyFill="1" applyBorder="1" applyAlignment="1">
      <alignment wrapText="1"/>
    </xf>
    <xf numFmtId="0" fontId="9" fillId="0" borderId="5" xfId="0" applyFont="1" applyFill="1" applyBorder="1" applyAlignment="1"/>
    <xf numFmtId="0" fontId="7" fillId="3" borderId="3" xfId="0" applyFont="1" applyFill="1" applyBorder="1"/>
    <xf numFmtId="0" fontId="6" fillId="3" borderId="5" xfId="0" applyFont="1" applyFill="1" applyBorder="1" applyAlignment="1">
      <alignment horizontal="left" wrapText="1"/>
    </xf>
    <xf numFmtId="0" fontId="2" fillId="3" borderId="2" xfId="0" applyFont="1" applyFill="1" applyBorder="1" applyAlignment="1">
      <alignment wrapText="1"/>
    </xf>
    <xf numFmtId="0" fontId="9" fillId="3" borderId="2" xfId="0" applyFont="1" applyFill="1" applyBorder="1" applyAlignment="1">
      <alignment wrapText="1"/>
    </xf>
    <xf numFmtId="0" fontId="6" fillId="3" borderId="0" xfId="0" applyFont="1" applyFill="1"/>
    <xf numFmtId="0" fontId="9" fillId="3" borderId="5" xfId="0" applyFont="1" applyFill="1" applyBorder="1"/>
    <xf numFmtId="0" fontId="9" fillId="3" borderId="2" xfId="0" applyFont="1" applyFill="1" applyBorder="1"/>
    <xf numFmtId="0" fontId="9" fillId="3" borderId="3" xfId="0" applyFont="1" applyFill="1" applyBorder="1" applyAlignment="1">
      <alignment wrapText="1"/>
    </xf>
    <xf numFmtId="0" fontId="9" fillId="3" borderId="5" xfId="0" applyFont="1" applyFill="1" applyBorder="1" applyAlignment="1">
      <alignment wrapText="1"/>
    </xf>
    <xf numFmtId="0" fontId="9" fillId="3" borderId="0" xfId="0" applyFont="1" applyFill="1" applyBorder="1"/>
    <xf numFmtId="0" fontId="12" fillId="3" borderId="0" xfId="0" applyFont="1" applyFill="1"/>
    <xf numFmtId="0" fontId="10" fillId="4" borderId="0" xfId="0" applyFont="1" applyFill="1"/>
    <xf numFmtId="0" fontId="9" fillId="3" borderId="9" xfId="0" applyFont="1" applyFill="1" applyBorder="1" applyAlignment="1"/>
    <xf numFmtId="0" fontId="3" fillId="3" borderId="5" xfId="0" applyFont="1" applyFill="1" applyBorder="1"/>
    <xf numFmtId="0" fontId="12" fillId="3" borderId="0" xfId="0" applyFont="1" applyFill="1" applyBorder="1" applyAlignment="1"/>
    <xf numFmtId="0" fontId="3" fillId="3" borderId="3" xfId="0" applyFont="1" applyFill="1" applyBorder="1"/>
    <xf numFmtId="0" fontId="3" fillId="3" borderId="3" xfId="0" applyFont="1" applyFill="1" applyBorder="1" applyAlignment="1"/>
    <xf numFmtId="0" fontId="9" fillId="0" borderId="8" xfId="0" applyFont="1" applyFill="1" applyBorder="1" applyAlignment="1">
      <alignment horizontal="center"/>
    </xf>
    <xf numFmtId="0" fontId="9" fillId="3" borderId="13" xfId="0" applyFont="1" applyFill="1" applyBorder="1" applyAlignment="1">
      <alignment horizontal="center"/>
    </xf>
    <xf numFmtId="0" fontId="9" fillId="3" borderId="1" xfId="0" applyFont="1" applyFill="1" applyBorder="1" applyAlignment="1">
      <alignment horizontal="center"/>
    </xf>
    <xf numFmtId="0" fontId="9" fillId="0" borderId="5" xfId="0" applyFont="1" applyBorder="1" applyAlignment="1">
      <alignment horizontal="left"/>
    </xf>
    <xf numFmtId="0" fontId="9" fillId="0" borderId="2" xfId="0" applyFont="1" applyBorder="1"/>
    <xf numFmtId="0" fontId="9" fillId="0" borderId="3" xfId="0" applyFont="1" applyBorder="1"/>
    <xf numFmtId="0" fontId="0" fillId="0" borderId="0" xfId="0" applyAlignment="1">
      <alignment horizontal="left"/>
    </xf>
    <xf numFmtId="0" fontId="8" fillId="0" borderId="2" xfId="0" applyFont="1" applyFill="1" applyBorder="1" applyAlignment="1">
      <alignment horizontal="left"/>
    </xf>
    <xf numFmtId="0" fontId="9" fillId="3" borderId="5" xfId="0" applyFont="1" applyFill="1" applyBorder="1" applyAlignment="1">
      <alignment horizontal="left"/>
    </xf>
    <xf numFmtId="0" fontId="9" fillId="0" borderId="0" xfId="0" applyFont="1" applyFill="1"/>
    <xf numFmtId="0" fontId="6" fillId="0" borderId="0" xfId="0" applyFont="1" applyFill="1"/>
    <xf numFmtId="0" fontId="11" fillId="0" borderId="0" xfId="0" applyFont="1" applyFill="1"/>
    <xf numFmtId="4" fontId="0" fillId="0" borderId="14" xfId="0" applyNumberFormat="1" applyFill="1" applyBorder="1" applyAlignment="1">
      <alignment horizontal="right"/>
    </xf>
    <xf numFmtId="0" fontId="10" fillId="0" borderId="0" xfId="0" applyFont="1" applyFill="1"/>
    <xf numFmtId="0" fontId="2" fillId="0" borderId="8" xfId="0" applyFont="1" applyFill="1" applyBorder="1"/>
    <xf numFmtId="0" fontId="2" fillId="0" borderId="9" xfId="0" applyFont="1" applyFill="1" applyBorder="1"/>
    <xf numFmtId="0" fontId="2" fillId="0" borderId="2" xfId="0" applyFont="1" applyFill="1" applyBorder="1" applyAlignment="1">
      <alignment wrapText="1"/>
    </xf>
    <xf numFmtId="0" fontId="6" fillId="0" borderId="5" xfId="0" applyFont="1" applyFill="1" applyBorder="1" applyAlignment="1"/>
    <xf numFmtId="0" fontId="6" fillId="0" borderId="3" xfId="0" applyFont="1" applyFill="1" applyBorder="1" applyAlignment="1"/>
    <xf numFmtId="0" fontId="2" fillId="0" borderId="8" xfId="0" applyFont="1" applyFill="1" applyBorder="1" applyAlignment="1">
      <alignment wrapText="1"/>
    </xf>
    <xf numFmtId="0" fontId="2" fillId="0" borderId="7" xfId="0" applyFont="1" applyFill="1" applyBorder="1"/>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2" xfId="0" applyFont="1" applyBorder="1" applyAlignment="1">
      <alignment horizontal="center" vertical="top"/>
    </xf>
    <xf numFmtId="0" fontId="13" fillId="3" borderId="5" xfId="0" applyFont="1" applyFill="1" applyBorder="1" applyAlignment="1">
      <alignment wrapText="1"/>
    </xf>
    <xf numFmtId="0" fontId="13" fillId="3" borderId="5" xfId="0" applyFont="1" applyFill="1" applyBorder="1" applyAlignment="1">
      <alignment horizontal="center"/>
    </xf>
    <xf numFmtId="4" fontId="13" fillId="3" borderId="6" xfId="0" applyNumberFormat="1" applyFont="1" applyFill="1" applyBorder="1" applyAlignment="1">
      <alignment horizontal="right"/>
    </xf>
    <xf numFmtId="0" fontId="13" fillId="3" borderId="3" xfId="0" applyFont="1" applyFill="1" applyBorder="1"/>
    <xf numFmtId="0" fontId="13" fillId="3" borderId="3" xfId="0" applyFont="1" applyFill="1" applyBorder="1" applyAlignment="1">
      <alignment horizontal="center"/>
    </xf>
    <xf numFmtId="0" fontId="9" fillId="0" borderId="0" xfId="0" applyFont="1" applyFill="1" applyBorder="1"/>
    <xf numFmtId="0" fontId="6" fillId="0" borderId="5" xfId="0" applyFont="1" applyFill="1" applyBorder="1" applyAlignment="1">
      <alignment vertical="center" wrapText="1"/>
    </xf>
    <xf numFmtId="0" fontId="9" fillId="0" borderId="6" xfId="0" applyFont="1" applyBorder="1" applyAlignment="1">
      <alignment horizontal="center"/>
    </xf>
    <xf numFmtId="0" fontId="9" fillId="0" borderId="5" xfId="0" applyFont="1" applyBorder="1" applyAlignment="1">
      <alignment horizontal="center"/>
    </xf>
    <xf numFmtId="0" fontId="9" fillId="0" borderId="3" xfId="0" applyFont="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0" fontId="13" fillId="0" borderId="5" xfId="0" applyFont="1" applyFill="1" applyBorder="1" applyAlignment="1">
      <alignment wrapText="1"/>
    </xf>
    <xf numFmtId="0" fontId="13" fillId="0" borderId="5" xfId="0" applyFont="1" applyFill="1" applyBorder="1" applyAlignment="1">
      <alignment horizontal="center"/>
    </xf>
    <xf numFmtId="4" fontId="13" fillId="0" borderId="6" xfId="0" applyNumberFormat="1" applyFont="1" applyFill="1" applyBorder="1" applyAlignment="1">
      <alignment horizontal="right"/>
    </xf>
    <xf numFmtId="0" fontId="13" fillId="0" borderId="3" xfId="0" applyFont="1" applyFill="1" applyBorder="1"/>
    <xf numFmtId="0" fontId="13" fillId="0" borderId="3" xfId="0" applyFont="1" applyFill="1" applyBorder="1" applyAlignment="1">
      <alignment horizontal="center"/>
    </xf>
    <xf numFmtId="0" fontId="0" fillId="0" borderId="3" xfId="0" applyFill="1" applyBorder="1" applyAlignment="1">
      <alignment wrapText="1"/>
    </xf>
    <xf numFmtId="0" fontId="9" fillId="0" borderId="3" xfId="0" applyFont="1" applyFill="1" applyBorder="1" applyAlignment="1">
      <alignment wrapText="1"/>
    </xf>
    <xf numFmtId="0" fontId="9" fillId="0" borderId="0" xfId="0" applyFont="1" applyFill="1" applyBorder="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4" fillId="2" borderId="2" xfId="0" applyFont="1" applyFill="1" applyBorder="1"/>
    <xf numFmtId="0" fontId="0" fillId="2" borderId="15" xfId="0" applyFill="1" applyBorder="1" applyAlignment="1">
      <alignment horizontal="center"/>
    </xf>
    <xf numFmtId="4" fontId="6"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4" fillId="3" borderId="5" xfId="0" applyFont="1" applyFill="1" applyBorder="1" applyAlignment="1">
      <alignment wrapText="1"/>
    </xf>
    <xf numFmtId="4" fontId="14" fillId="3" borderId="6" xfId="0" applyNumberFormat="1" applyFont="1" applyFill="1" applyBorder="1" applyAlignment="1">
      <alignment horizontal="right"/>
    </xf>
    <xf numFmtId="0" fontId="14" fillId="3" borderId="0" xfId="0" applyFont="1" applyFill="1"/>
    <xf numFmtId="0" fontId="15" fillId="3" borderId="5" xfId="0" applyFont="1" applyFill="1" applyBorder="1" applyAlignment="1">
      <alignment wrapText="1"/>
    </xf>
    <xf numFmtId="4" fontId="15" fillId="3" borderId="6" xfId="0" applyNumberFormat="1" applyFont="1" applyFill="1" applyBorder="1" applyAlignment="1">
      <alignment horizontal="right"/>
    </xf>
    <xf numFmtId="0" fontId="15" fillId="3" borderId="0" xfId="0" applyFont="1" applyFill="1"/>
    <xf numFmtId="0" fontId="14" fillId="3" borderId="5" xfId="0" applyFont="1" applyFill="1" applyBorder="1" applyAlignment="1">
      <alignment horizontal="center"/>
    </xf>
    <xf numFmtId="0" fontId="14" fillId="3" borderId="0" xfId="0" applyFont="1" applyFill="1" applyBorder="1"/>
    <xf numFmtId="0" fontId="14" fillId="3" borderId="3" xfId="0" applyFont="1" applyFill="1" applyBorder="1"/>
    <xf numFmtId="0" fontId="14" fillId="3" borderId="3" xfId="0" applyFont="1" applyFill="1" applyBorder="1" applyAlignment="1">
      <alignment horizontal="center"/>
    </xf>
    <xf numFmtId="0" fontId="15" fillId="3" borderId="5" xfId="0" applyFont="1" applyFill="1" applyBorder="1" applyAlignment="1">
      <alignment horizontal="center"/>
    </xf>
    <xf numFmtId="0" fontId="15" fillId="3" borderId="0" xfId="0" applyFont="1" applyFill="1" applyBorder="1"/>
    <xf numFmtId="0" fontId="15" fillId="3" borderId="3" xfId="0" applyFont="1" applyFill="1" applyBorder="1"/>
    <xf numFmtId="0" fontId="15" fillId="3" borderId="3" xfId="0" applyFont="1" applyFill="1" applyBorder="1" applyAlignment="1">
      <alignment horizontal="center"/>
    </xf>
    <xf numFmtId="4" fontId="11" fillId="3" borderId="6" xfId="0" applyNumberFormat="1" applyFont="1" applyFill="1" applyBorder="1" applyAlignment="1">
      <alignment horizontal="right"/>
    </xf>
    <xf numFmtId="4" fontId="12" fillId="3" borderId="6" xfId="0" applyNumberFormat="1" applyFont="1" applyFill="1" applyBorder="1" applyAlignment="1">
      <alignment horizontal="right"/>
    </xf>
    <xf numFmtId="0" fontId="1" fillId="3" borderId="5" xfId="0" applyFont="1" applyFill="1" applyBorder="1"/>
    <xf numFmtId="0" fontId="1" fillId="3" borderId="5" xfId="0" applyFont="1" applyFill="1" applyBorder="1" applyAlignment="1">
      <alignment horizontal="center"/>
    </xf>
    <xf numFmtId="4" fontId="1" fillId="3" borderId="6" xfId="0" applyNumberFormat="1" applyFont="1" applyFill="1" applyBorder="1" applyAlignment="1">
      <alignment horizontal="right"/>
    </xf>
    <xf numFmtId="0" fontId="1" fillId="3" borderId="0" xfId="0" applyFont="1" applyFill="1"/>
    <xf numFmtId="0" fontId="1" fillId="3" borderId="3" xfId="0" applyFont="1" applyFill="1" applyBorder="1"/>
    <xf numFmtId="0" fontId="1" fillId="3" borderId="3" xfId="0" applyFont="1" applyFill="1" applyBorder="1" applyAlignment="1">
      <alignment horizontal="center"/>
    </xf>
    <xf numFmtId="0" fontId="16" fillId="0" borderId="5" xfId="0" applyFont="1" applyFill="1" applyBorder="1"/>
    <xf numFmtId="0" fontId="16" fillId="0" borderId="5" xfId="0" applyFont="1" applyFill="1" applyBorder="1" applyAlignment="1">
      <alignment wrapText="1"/>
    </xf>
    <xf numFmtId="0" fontId="10" fillId="3" borderId="5" xfId="0" applyFont="1" applyFill="1" applyBorder="1" applyAlignment="1">
      <alignment wrapText="1"/>
    </xf>
    <xf numFmtId="4" fontId="10" fillId="3" borderId="6" xfId="0" applyNumberFormat="1" applyFont="1" applyFill="1" applyBorder="1" applyAlignment="1">
      <alignment horizontal="right"/>
    </xf>
    <xf numFmtId="0" fontId="2" fillId="0" borderId="0" xfId="0" applyFont="1" applyFill="1"/>
    <xf numFmtId="0" fontId="10" fillId="0" borderId="5" xfId="0" applyFont="1" applyFill="1" applyBorder="1" applyAlignment="1"/>
    <xf numFmtId="0" fontId="10" fillId="0" borderId="5" xfId="0" applyFont="1" applyFill="1" applyBorder="1" applyAlignment="1">
      <alignment wrapText="1"/>
    </xf>
    <xf numFmtId="0" fontId="11" fillId="3" borderId="5" xfId="0" applyFont="1" applyFill="1" applyBorder="1" applyAlignment="1">
      <alignment wrapText="1"/>
    </xf>
    <xf numFmtId="0" fontId="11" fillId="3" borderId="5" xfId="0" applyFont="1" applyFill="1" applyBorder="1" applyAlignment="1">
      <alignment horizontal="center"/>
    </xf>
    <xf numFmtId="0" fontId="11" fillId="3" borderId="3" xfId="0" applyFont="1" applyFill="1" applyBorder="1"/>
    <xf numFmtId="0" fontId="11" fillId="3" borderId="3" xfId="0" applyFont="1" applyFill="1" applyBorder="1" applyAlignment="1">
      <alignment horizontal="center"/>
    </xf>
    <xf numFmtId="0" fontId="17" fillId="0" borderId="5" xfId="0" applyFont="1" applyBorder="1" applyAlignment="1">
      <alignment horizontal="left" vertical="center" wrapText="1"/>
    </xf>
    <xf numFmtId="0" fontId="10" fillId="0" borderId="8" xfId="0" applyFont="1" applyFill="1" applyBorder="1" applyAlignment="1">
      <alignment horizontal="center"/>
    </xf>
    <xf numFmtId="4" fontId="10" fillId="0" borderId="6" xfId="0" applyNumberFormat="1" applyFont="1" applyFill="1" applyBorder="1" applyAlignment="1">
      <alignment horizontal="right"/>
    </xf>
    <xf numFmtId="0" fontId="10" fillId="0" borderId="3" xfId="0" applyFont="1" applyFill="1" applyBorder="1" applyAlignment="1">
      <alignment wrapText="1"/>
    </xf>
    <xf numFmtId="0" fontId="10" fillId="0" borderId="7" xfId="0" applyFont="1" applyFill="1" applyBorder="1" applyAlignment="1">
      <alignment horizontal="center"/>
    </xf>
    <xf numFmtId="0" fontId="16" fillId="0" borderId="2" xfId="0" applyFont="1" applyFill="1" applyBorder="1"/>
    <xf numFmtId="0" fontId="1" fillId="0" borderId="2" xfId="0" applyFont="1" applyFill="1" applyBorder="1" applyAlignment="1">
      <alignment wrapText="1"/>
    </xf>
    <xf numFmtId="0" fontId="16" fillId="0" borderId="2" xfId="0" applyFont="1" applyFill="1" applyBorder="1" applyAlignment="1">
      <alignment wrapText="1"/>
    </xf>
    <xf numFmtId="0" fontId="1" fillId="0" borderId="3" xfId="0" applyFont="1" applyFill="1" applyBorder="1" applyAlignment="1">
      <alignment wrapText="1"/>
    </xf>
    <xf numFmtId="0" fontId="16" fillId="0" borderId="3" xfId="0" applyFont="1" applyFill="1" applyBorder="1" applyAlignment="1">
      <alignment wrapText="1"/>
    </xf>
    <xf numFmtId="0" fontId="2" fillId="3" borderId="2" xfId="0" applyFont="1" applyFill="1" applyBorder="1" applyAlignment="1">
      <alignment horizontal="center"/>
    </xf>
    <xf numFmtId="4" fontId="6" fillId="3" borderId="6" xfId="0" applyNumberFormat="1" applyFont="1" applyFill="1" applyBorder="1" applyAlignment="1" applyProtection="1">
      <alignment horizontal="right"/>
      <protection locked="0" hidden="1"/>
    </xf>
    <xf numFmtId="0" fontId="18" fillId="0" borderId="5" xfId="0" applyFont="1" applyFill="1" applyBorder="1"/>
    <xf numFmtId="4" fontId="9" fillId="3" borderId="6" xfId="0" applyNumberFormat="1" applyFont="1" applyFill="1" applyBorder="1" applyAlignment="1" applyProtection="1">
      <alignment horizontal="right"/>
    </xf>
    <xf numFmtId="0" fontId="12" fillId="0" borderId="0" xfId="0" applyFont="1" applyFill="1" applyBorder="1"/>
    <xf numFmtId="0" fontId="12" fillId="0" borderId="0" xfId="0" applyFont="1" applyFill="1"/>
    <xf numFmtId="0" fontId="10" fillId="0" borderId="5" xfId="0" applyFont="1" applyFill="1" applyBorder="1" applyAlignment="1">
      <alignment horizontal="center"/>
    </xf>
    <xf numFmtId="0" fontId="10" fillId="0" borderId="0" xfId="0" applyFont="1" applyFill="1" applyBorder="1"/>
    <xf numFmtId="0" fontId="10" fillId="0" borderId="3" xfId="0" applyFont="1" applyFill="1" applyBorder="1" applyAlignment="1">
      <alignment horizontal="center"/>
    </xf>
    <xf numFmtId="0" fontId="11" fillId="0" borderId="5" xfId="0" applyFont="1" applyFill="1" applyBorder="1" applyAlignment="1">
      <alignment wrapText="1"/>
    </xf>
    <xf numFmtId="0" fontId="11" fillId="0" borderId="5" xfId="0" applyFont="1" applyFill="1" applyBorder="1" applyAlignment="1">
      <alignment horizontal="center"/>
    </xf>
    <xf numFmtId="4" fontId="11" fillId="0" borderId="6" xfId="0" applyNumberFormat="1" applyFont="1" applyFill="1" applyBorder="1" applyAlignment="1">
      <alignment horizontal="right"/>
    </xf>
    <xf numFmtId="0" fontId="11" fillId="0" borderId="3" xfId="0" applyFont="1" applyFill="1" applyBorder="1" applyAlignment="1">
      <alignment wrapText="1"/>
    </xf>
    <xf numFmtId="0" fontId="11" fillId="0" borderId="3" xfId="0" applyFont="1" applyFill="1" applyBorder="1" applyAlignment="1">
      <alignment horizontal="center"/>
    </xf>
    <xf numFmtId="0" fontId="10" fillId="3" borderId="5" xfId="0" applyFont="1" applyFill="1" applyBorder="1" applyAlignment="1">
      <alignment horizontal="center"/>
    </xf>
    <xf numFmtId="0" fontId="10" fillId="3" borderId="3" xfId="0" applyFont="1" applyFill="1" applyBorder="1" applyAlignment="1">
      <alignment horizontal="center"/>
    </xf>
    <xf numFmtId="0" fontId="11" fillId="0" borderId="0" xfId="0" applyFont="1" applyFill="1" applyBorder="1"/>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5" xfId="0" applyFont="1" applyFill="1" applyBorder="1" applyAlignment="1">
      <alignment vertical="top"/>
    </xf>
    <xf numFmtId="0" fontId="7" fillId="0" borderId="2" xfId="0" applyFont="1" applyFill="1" applyBorder="1" applyAlignment="1">
      <alignment wrapText="1"/>
    </xf>
    <xf numFmtId="4" fontId="6" fillId="0" borderId="6" xfId="0" applyNumberFormat="1" applyFont="1" applyFill="1" applyBorder="1"/>
    <xf numFmtId="0" fontId="10" fillId="3" borderId="13" xfId="0" applyFont="1" applyFill="1" applyBorder="1" applyAlignment="1">
      <alignment horizontal="center"/>
    </xf>
    <xf numFmtId="0" fontId="19" fillId="3" borderId="3" xfId="0" applyFont="1" applyFill="1" applyBorder="1" applyAlignment="1">
      <alignment wrapText="1"/>
    </xf>
    <xf numFmtId="0" fontId="10" fillId="3" borderId="1" xfId="0" applyFont="1" applyFill="1" applyBorder="1" applyAlignment="1">
      <alignment horizontal="center"/>
    </xf>
    <xf numFmtId="0" fontId="20" fillId="3" borderId="5" xfId="0" applyFont="1" applyFill="1" applyBorder="1" applyAlignment="1">
      <alignment wrapText="1"/>
    </xf>
    <xf numFmtId="0" fontId="20" fillId="3" borderId="5" xfId="0" applyFont="1" applyFill="1" applyBorder="1" applyAlignment="1">
      <alignment horizontal="center"/>
    </xf>
    <xf numFmtId="4" fontId="20" fillId="3" borderId="6" xfId="0" applyNumberFormat="1" applyFont="1" applyFill="1" applyBorder="1" applyAlignment="1">
      <alignment horizontal="right"/>
    </xf>
    <xf numFmtId="0" fontId="20" fillId="3" borderId="0" xfId="0" applyFont="1" applyFill="1"/>
    <xf numFmtId="0" fontId="20" fillId="3" borderId="3" xfId="0" applyFont="1" applyFill="1" applyBorder="1" applyAlignment="1">
      <alignment wrapText="1"/>
    </xf>
    <xf numFmtId="0" fontId="20" fillId="3" borderId="3" xfId="0" applyFont="1" applyFill="1" applyBorder="1" applyAlignment="1">
      <alignment horizontal="center"/>
    </xf>
    <xf numFmtId="0" fontId="20" fillId="3" borderId="5" xfId="0" applyFont="1" applyFill="1" applyBorder="1" applyAlignment="1">
      <alignment horizontal="left" wrapText="1"/>
    </xf>
    <xf numFmtId="4" fontId="20" fillId="3" borderId="6" xfId="0" applyNumberFormat="1" applyFont="1" applyFill="1" applyBorder="1"/>
    <xf numFmtId="0" fontId="20" fillId="3" borderId="8" xfId="0" applyFont="1" applyFill="1" applyBorder="1" applyAlignment="1">
      <alignment horizontal="center"/>
    </xf>
    <xf numFmtId="0" fontId="20" fillId="3" borderId="9" xfId="0" applyFont="1" applyFill="1" applyBorder="1" applyAlignment="1">
      <alignment horizontal="center"/>
    </xf>
    <xf numFmtId="0" fontId="20" fillId="3" borderId="2" xfId="0" applyFont="1" applyFill="1" applyBorder="1" applyAlignment="1">
      <alignment horizontal="center"/>
    </xf>
    <xf numFmtId="0" fontId="12" fillId="3" borderId="5" xfId="0" applyFont="1" applyFill="1" applyBorder="1" applyAlignment="1">
      <alignment wrapText="1"/>
    </xf>
    <xf numFmtId="0" fontId="6" fillId="0" borderId="6" xfId="0" applyFont="1" applyFill="1" applyBorder="1" applyAlignment="1">
      <alignment wrapText="1"/>
    </xf>
    <xf numFmtId="0" fontId="1" fillId="3" borderId="0" xfId="0" applyFont="1" applyFill="1" applyBorder="1"/>
    <xf numFmtId="0" fontId="1" fillId="0" borderId="2" xfId="0" applyFont="1" applyFill="1" applyBorder="1"/>
    <xf numFmtId="0" fontId="6" fillId="3" borderId="0" xfId="0" applyFont="1" applyFill="1" applyBorder="1"/>
    <xf numFmtId="0" fontId="6" fillId="0" borderId="5" xfId="0" applyFont="1" applyFill="1" applyBorder="1" applyAlignment="1">
      <alignment horizontal="left" wrapText="1"/>
    </xf>
    <xf numFmtId="4" fontId="6" fillId="3" borderId="0" xfId="0" applyNumberFormat="1" applyFont="1" applyFill="1" applyBorder="1" applyAlignment="1">
      <alignment horizontal="right"/>
    </xf>
    <xf numFmtId="0" fontId="6" fillId="0" borderId="0" xfId="0" applyFont="1" applyFill="1" applyBorder="1"/>
    <xf numFmtId="0" fontId="20" fillId="3" borderId="0" xfId="0" applyFont="1" applyFill="1" applyBorder="1"/>
    <xf numFmtId="0" fontId="8" fillId="3" borderId="5" xfId="0" applyFont="1" applyFill="1" applyBorder="1"/>
    <xf numFmtId="0" fontId="1" fillId="3" borderId="2" xfId="0" applyFont="1" applyFill="1" applyBorder="1" applyAlignment="1">
      <alignment horizontal="center"/>
    </xf>
    <xf numFmtId="0" fontId="8" fillId="3" borderId="3" xfId="0" applyFont="1" applyFill="1" applyBorder="1"/>
    <xf numFmtId="0" fontId="1" fillId="3" borderId="2" xfId="0" applyFont="1" applyFill="1" applyBorder="1" applyAlignment="1">
      <alignment wrapText="1"/>
    </xf>
    <xf numFmtId="0" fontId="1" fillId="0" borderId="8" xfId="0" applyFont="1" applyFill="1" applyBorder="1" applyAlignment="1">
      <alignment horizontal="center"/>
    </xf>
    <xf numFmtId="4" fontId="1" fillId="0" borderId="6" xfId="0" applyNumberFormat="1" applyFont="1" applyFill="1" applyBorder="1" applyAlignment="1">
      <alignment horizontal="right"/>
    </xf>
    <xf numFmtId="0" fontId="1" fillId="0" borderId="9" xfId="0" applyFont="1" applyFill="1" applyBorder="1" applyAlignment="1">
      <alignment horizontal="center"/>
    </xf>
    <xf numFmtId="0" fontId="8" fillId="0" borderId="5" xfId="0" applyFont="1" applyFill="1" applyBorder="1" applyAlignment="1"/>
    <xf numFmtId="0" fontId="1" fillId="0" borderId="3" xfId="0" applyFont="1" applyFill="1" applyBorder="1" applyAlignment="1"/>
    <xf numFmtId="0" fontId="19" fillId="3" borderId="2" xfId="0" applyFont="1" applyFill="1" applyBorder="1"/>
    <xf numFmtId="0" fontId="19" fillId="3" borderId="3" xfId="0" applyFont="1" applyFill="1" applyBorder="1"/>
    <xf numFmtId="0" fontId="19" fillId="3" borderId="5" xfId="0" applyFont="1" applyFill="1" applyBorder="1"/>
    <xf numFmtId="0" fontId="18" fillId="0" borderId="2" xfId="0" applyFont="1" applyFill="1" applyBorder="1"/>
    <xf numFmtId="0" fontId="12" fillId="3" borderId="2" xfId="0" applyFont="1" applyFill="1" applyBorder="1" applyAlignment="1">
      <alignment horizontal="center"/>
    </xf>
    <xf numFmtId="0" fontId="12" fillId="3" borderId="3" xfId="0" applyFont="1" applyFill="1" applyBorder="1"/>
    <xf numFmtId="0" fontId="10" fillId="3" borderId="3" xfId="0" applyFont="1" applyFill="1" applyBorder="1"/>
    <xf numFmtId="0" fontId="10" fillId="0" borderId="5" xfId="0" applyFont="1" applyFill="1" applyBorder="1"/>
    <xf numFmtId="0" fontId="10" fillId="0" borderId="3" xfId="0" applyFont="1" applyFill="1" applyBorder="1"/>
    <xf numFmtId="0" fontId="12" fillId="3" borderId="5" xfId="0" applyFont="1" applyFill="1" applyBorder="1" applyAlignment="1">
      <alignment horizontal="center"/>
    </xf>
    <xf numFmtId="0" fontId="12" fillId="3" borderId="3" xfId="0" applyFont="1" applyFill="1" applyBorder="1" applyAlignment="1">
      <alignment horizontal="center"/>
    </xf>
    <xf numFmtId="0" fontId="10" fillId="0" borderId="2" xfId="0" applyFont="1" applyFill="1" applyBorder="1" applyAlignment="1">
      <alignment horizontal="center"/>
    </xf>
    <xf numFmtId="0" fontId="12" fillId="0" borderId="5" xfId="0" applyFont="1" applyFill="1" applyBorder="1"/>
    <xf numFmtId="0" fontId="12" fillId="0" borderId="5" xfId="0" applyFont="1" applyFill="1" applyBorder="1" applyAlignment="1">
      <alignment horizontal="center"/>
    </xf>
    <xf numFmtId="4" fontId="12" fillId="0" borderId="6" xfId="0" applyNumberFormat="1" applyFont="1" applyFill="1" applyBorder="1" applyAlignment="1">
      <alignment horizontal="right"/>
    </xf>
    <xf numFmtId="0" fontId="12" fillId="0" borderId="3" xfId="0" applyFont="1" applyFill="1" applyBorder="1"/>
    <xf numFmtId="0" fontId="12" fillId="0" borderId="3" xfId="0" applyFont="1" applyFill="1" applyBorder="1" applyAlignment="1">
      <alignment horizontal="center"/>
    </xf>
    <xf numFmtId="0" fontId="18" fillId="0" borderId="2" xfId="0" applyFont="1" applyFill="1" applyBorder="1" applyAlignment="1">
      <alignment wrapText="1"/>
    </xf>
    <xf numFmtId="4" fontId="9" fillId="0" borderId="14" xfId="0" applyNumberFormat="1" applyFont="1" applyFill="1" applyBorder="1" applyAlignment="1">
      <alignment horizontal="right"/>
    </xf>
    <xf numFmtId="4" fontId="9" fillId="3" borderId="14" xfId="0" applyNumberFormat="1" applyFont="1" applyFill="1" applyBorder="1" applyAlignment="1">
      <alignment horizontal="right"/>
    </xf>
    <xf numFmtId="0" fontId="12" fillId="3" borderId="5" xfId="0" applyFont="1" applyFill="1" applyBorder="1" applyAlignment="1"/>
    <xf numFmtId="0" fontId="21" fillId="3" borderId="2" xfId="0" applyFont="1" applyFill="1" applyBorder="1" applyAlignment="1">
      <alignment wrapText="1"/>
    </xf>
    <xf numFmtId="0" fontId="1" fillId="0" borderId="5" xfId="0" applyFont="1" applyFill="1" applyBorder="1" applyAlignment="1">
      <alignment horizontal="center"/>
    </xf>
    <xf numFmtId="0" fontId="1" fillId="0" borderId="3" xfId="0" applyFont="1" applyFill="1" applyBorder="1" applyAlignment="1">
      <alignment horizontal="center"/>
    </xf>
    <xf numFmtId="0" fontId="5" fillId="3" borderId="2" xfId="0" applyFont="1" applyFill="1" applyBorder="1" applyAlignment="1">
      <alignment wrapText="1"/>
    </xf>
    <xf numFmtId="0" fontId="0" fillId="7" borderId="0" xfId="0" applyFill="1" applyBorder="1"/>
    <xf numFmtId="0" fontId="0" fillId="7" borderId="0" xfId="0" applyFill="1"/>
    <xf numFmtId="4" fontId="6" fillId="0" borderId="14" xfId="0" applyNumberFormat="1" applyFont="1" applyFill="1" applyBorder="1" applyAlignment="1">
      <alignment horizontal="right"/>
    </xf>
    <xf numFmtId="4" fontId="0" fillId="0" borderId="12" xfId="0" applyNumberFormat="1" applyFill="1" applyBorder="1" applyAlignment="1">
      <alignment horizontal="right"/>
    </xf>
    <xf numFmtId="0" fontId="6" fillId="0" borderId="7" xfId="0" applyFont="1" applyFill="1" applyBorder="1"/>
    <xf numFmtId="0" fontId="9" fillId="0" borderId="8" xfId="0" applyFont="1" applyFill="1" applyBorder="1" applyAlignment="1">
      <alignment wrapText="1"/>
    </xf>
    <xf numFmtId="0" fontId="8" fillId="0" borderId="8" xfId="0" applyFont="1" applyFill="1" applyBorder="1"/>
    <xf numFmtId="0" fontId="5" fillId="0" borderId="8" xfId="0" applyFont="1" applyFill="1" applyBorder="1" applyAlignment="1">
      <alignment horizontal="left"/>
    </xf>
    <xf numFmtId="0" fontId="5" fillId="0" borderId="8" xfId="0" applyFont="1" applyFill="1" applyBorder="1"/>
    <xf numFmtId="0" fontId="3" fillId="0" borderId="7" xfId="0" applyFont="1" applyFill="1" applyBorder="1"/>
    <xf numFmtId="0" fontId="6" fillId="9" borderId="8" xfId="0" applyFont="1" applyFill="1" applyBorder="1" applyAlignment="1">
      <alignment wrapText="1"/>
    </xf>
    <xf numFmtId="4" fontId="22" fillId="9" borderId="6" xfId="0" applyNumberFormat="1" applyFont="1" applyFill="1" applyBorder="1" applyAlignment="1">
      <alignment horizontal="right"/>
    </xf>
    <xf numFmtId="0" fontId="6" fillId="9" borderId="3" xfId="0" applyFont="1" applyFill="1" applyBorder="1" applyAlignment="1"/>
    <xf numFmtId="0" fontId="2" fillId="3" borderId="5" xfId="0" applyFont="1" applyFill="1" applyBorder="1" applyAlignment="1">
      <alignment vertical="top" wrapText="1"/>
    </xf>
    <xf numFmtId="0" fontId="2" fillId="0" borderId="5" xfId="0" applyFont="1" applyFill="1" applyBorder="1" applyAlignment="1">
      <alignment vertical="top" wrapText="1"/>
    </xf>
    <xf numFmtId="0" fontId="0" fillId="0" borderId="0" xfId="0" applyAlignment="1"/>
    <xf numFmtId="0" fontId="2" fillId="0" borderId="0" xfId="0" applyFont="1" applyAlignment="1">
      <alignment horizontal="center"/>
    </xf>
    <xf numFmtId="0" fontId="0" fillId="0" borderId="0" xfId="0" applyAlignment="1">
      <alignment horizontal="center"/>
    </xf>
    <xf numFmtId="0" fontId="2" fillId="3" borderId="3" xfId="0" applyFont="1" applyFill="1" applyBorder="1" applyAlignment="1">
      <alignment horizontal="left" vertical="center" wrapText="1"/>
    </xf>
    <xf numFmtId="0" fontId="6" fillId="3" borderId="5" xfId="0" applyFont="1" applyFill="1" applyBorder="1" applyAlignment="1">
      <alignment wrapText="1"/>
    </xf>
    <xf numFmtId="0" fontId="0" fillId="0" borderId="3" xfId="0" applyBorder="1" applyAlignment="1">
      <alignment horizontal="left" vertical="top" wrapText="1"/>
    </xf>
    <xf numFmtId="0" fontId="2" fillId="0" borderId="0"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23" fillId="3" borderId="5" xfId="0" applyFont="1" applyFill="1" applyBorder="1" applyAlignment="1">
      <alignment wrapText="1"/>
    </xf>
    <xf numFmtId="0" fontId="23" fillId="3" borderId="5" xfId="0" applyFont="1" applyFill="1" applyBorder="1" applyAlignment="1">
      <alignment horizontal="center"/>
    </xf>
    <xf numFmtId="4" fontId="23" fillId="3" borderId="6" xfId="0" applyNumberFormat="1" applyFont="1" applyFill="1" applyBorder="1" applyAlignment="1">
      <alignment horizontal="right"/>
    </xf>
    <xf numFmtId="0" fontId="23" fillId="3" borderId="0" xfId="0" applyFont="1" applyFill="1"/>
    <xf numFmtId="0" fontId="23" fillId="3" borderId="3" xfId="0" applyFont="1" applyFill="1" applyBorder="1"/>
    <xf numFmtId="0" fontId="23" fillId="3" borderId="3" xfId="0" applyFont="1" applyFill="1" applyBorder="1" applyAlignment="1">
      <alignment horizontal="center"/>
    </xf>
    <xf numFmtId="0" fontId="0" fillId="0" borderId="3" xfId="0" applyBorder="1" applyAlignment="1">
      <alignment vertical="top" wrapText="1"/>
    </xf>
    <xf numFmtId="0" fontId="6" fillId="3" borderId="5" xfId="0" applyFont="1" applyFill="1" applyBorder="1" applyAlignment="1">
      <alignment horizontal="center" vertical="center"/>
    </xf>
    <xf numFmtId="0" fontId="24" fillId="0" borderId="5" xfId="0" applyFont="1" applyBorder="1" applyAlignment="1">
      <alignment wrapText="1"/>
    </xf>
    <xf numFmtId="0" fontId="24" fillId="0" borderId="2" xfId="0" applyFont="1" applyBorder="1" applyAlignment="1">
      <alignment wrapText="1"/>
    </xf>
    <xf numFmtId="4" fontId="6" fillId="9" borderId="6" xfId="0" applyNumberFormat="1" applyFont="1" applyFill="1" applyBorder="1" applyAlignment="1">
      <alignment horizontal="right"/>
    </xf>
    <xf numFmtId="0" fontId="24" fillId="0" borderId="5" xfId="0" applyFont="1" applyBorder="1"/>
    <xf numFmtId="0" fontId="6" fillId="3" borderId="5" xfId="0" applyFont="1" applyFill="1" applyBorder="1" applyAlignment="1">
      <alignment wrapText="1"/>
    </xf>
    <xf numFmtId="0" fontId="25" fillId="3" borderId="5" xfId="0" applyFont="1" applyFill="1" applyBorder="1"/>
    <xf numFmtId="0" fontId="25" fillId="3" borderId="8" xfId="0" applyFont="1" applyFill="1" applyBorder="1" applyAlignment="1">
      <alignment horizontal="center"/>
    </xf>
    <xf numFmtId="4" fontId="25" fillId="3" borderId="6" xfId="0" applyNumberFormat="1" applyFont="1" applyFill="1" applyBorder="1" applyAlignment="1">
      <alignment horizontal="right"/>
    </xf>
    <xf numFmtId="0" fontId="25" fillId="3" borderId="0" xfId="0" applyFont="1" applyFill="1"/>
    <xf numFmtId="0" fontId="25" fillId="3" borderId="3" xfId="0" applyFont="1" applyFill="1" applyBorder="1" applyAlignment="1">
      <alignment wrapText="1"/>
    </xf>
    <xf numFmtId="0" fontId="25" fillId="3" borderId="9" xfId="0" applyFont="1" applyFill="1" applyBorder="1" applyAlignment="1">
      <alignment horizontal="center"/>
    </xf>
    <xf numFmtId="0" fontId="26" fillId="3" borderId="5" xfId="0" applyFont="1" applyFill="1" applyBorder="1"/>
    <xf numFmtId="0" fontId="26" fillId="3" borderId="8" xfId="0" applyFont="1" applyFill="1" applyBorder="1" applyAlignment="1">
      <alignment horizontal="center"/>
    </xf>
    <xf numFmtId="4" fontId="26" fillId="3" borderId="6" xfId="0" applyNumberFormat="1" applyFont="1" applyFill="1" applyBorder="1" applyAlignment="1">
      <alignment horizontal="right"/>
    </xf>
    <xf numFmtId="0" fontId="26" fillId="3" borderId="0" xfId="0" applyFont="1" applyFill="1"/>
    <xf numFmtId="0" fontId="26" fillId="3" borderId="3" xfId="0" applyFont="1" applyFill="1" applyBorder="1" applyAlignment="1">
      <alignment wrapText="1"/>
    </xf>
    <xf numFmtId="0" fontId="26" fillId="3" borderId="9"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center"/>
    </xf>
    <xf numFmtId="0" fontId="1" fillId="0" borderId="8" xfId="0" applyFont="1" applyFill="1" applyBorder="1" applyAlignment="1">
      <alignment horizontal="left" wrapText="1"/>
    </xf>
    <xf numFmtId="0" fontId="1" fillId="0" borderId="13" xfId="0" applyFont="1" applyFill="1" applyBorder="1" applyAlignment="1">
      <alignment horizontal="left" wrapText="1"/>
    </xf>
    <xf numFmtId="0" fontId="1" fillId="0" borderId="16" xfId="0" applyFont="1" applyFill="1" applyBorder="1" applyAlignment="1">
      <alignment horizontal="left" wrapText="1"/>
    </xf>
    <xf numFmtId="0" fontId="1" fillId="6" borderId="9" xfId="0" applyFont="1" applyFill="1" applyBorder="1" applyAlignment="1">
      <alignment horizontal="left"/>
    </xf>
    <xf numFmtId="0" fontId="1" fillId="6" borderId="1" xfId="0" applyFont="1" applyFill="1" applyBorder="1" applyAlignment="1">
      <alignment horizontal="left"/>
    </xf>
    <xf numFmtId="0" fontId="1" fillId="6" borderId="10" xfId="0" applyFont="1" applyFill="1" applyBorder="1" applyAlignment="1">
      <alignment horizontal="left"/>
    </xf>
    <xf numFmtId="0" fontId="9"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xf numFmtId="0" fontId="1" fillId="6" borderId="18" xfId="0" applyFont="1" applyFill="1" applyBorder="1" applyAlignment="1">
      <alignment horizontal="left"/>
    </xf>
    <xf numFmtId="0" fontId="1" fillId="6" borderId="12" xfId="0" applyFont="1" applyFill="1" applyBorder="1" applyAlignment="1">
      <alignment horizontal="left"/>
    </xf>
    <xf numFmtId="0" fontId="1" fillId="6" borderId="14" xfId="0" applyFont="1" applyFill="1" applyBorder="1" applyAlignment="1">
      <alignment horizontal="left"/>
    </xf>
    <xf numFmtId="0" fontId="9" fillId="6" borderId="18" xfId="0" applyFont="1" applyFill="1" applyBorder="1" applyAlignment="1">
      <alignment horizontal="left"/>
    </xf>
    <xf numFmtId="0" fontId="9" fillId="6" borderId="12" xfId="0" applyFont="1" applyFill="1" applyBorder="1" applyAlignment="1">
      <alignment horizontal="left"/>
    </xf>
    <xf numFmtId="0" fontId="9" fillId="6" borderId="14" xfId="0" applyFont="1" applyFill="1" applyBorder="1" applyAlignment="1">
      <alignment horizontal="left"/>
    </xf>
    <xf numFmtId="0" fontId="1" fillId="6" borderId="18" xfId="0" applyFont="1" applyFill="1" applyBorder="1" applyAlignment="1">
      <alignment horizontal="left" wrapText="1"/>
    </xf>
    <xf numFmtId="0" fontId="1" fillId="6" borderId="12" xfId="0" applyFont="1" applyFill="1" applyBorder="1" applyAlignment="1">
      <alignment horizontal="left" wrapText="1"/>
    </xf>
    <xf numFmtId="0" fontId="1" fillId="6" borderId="14" xfId="0" applyFont="1" applyFill="1" applyBorder="1" applyAlignment="1">
      <alignment horizontal="left" wrapText="1"/>
    </xf>
    <xf numFmtId="0" fontId="1" fillId="0" borderId="18" xfId="0" applyFont="1" applyFill="1" applyBorder="1" applyAlignment="1">
      <alignment horizontal="left"/>
    </xf>
    <xf numFmtId="0" fontId="1" fillId="0" borderId="12" xfId="0" applyFont="1" applyFill="1" applyBorder="1" applyAlignment="1">
      <alignment horizontal="left"/>
    </xf>
    <xf numFmtId="0" fontId="1" fillId="0" borderId="14" xfId="0" applyFont="1" applyFill="1" applyBorder="1" applyAlignment="1">
      <alignment horizontal="left"/>
    </xf>
    <xf numFmtId="0" fontId="9" fillId="5" borderId="9" xfId="0" applyFont="1" applyFill="1" applyBorder="1" applyAlignment="1">
      <alignment horizontal="left"/>
    </xf>
    <xf numFmtId="0" fontId="9" fillId="5" borderId="1" xfId="0" applyFont="1" applyFill="1" applyBorder="1" applyAlignment="1">
      <alignment horizontal="left"/>
    </xf>
    <xf numFmtId="0" fontId="9" fillId="5" borderId="12" xfId="0" applyFont="1" applyFill="1" applyBorder="1" applyAlignment="1">
      <alignment horizontal="left"/>
    </xf>
    <xf numFmtId="0" fontId="9" fillId="5" borderId="14" xfId="0" applyFont="1" applyFill="1" applyBorder="1" applyAlignment="1">
      <alignment horizontal="left"/>
    </xf>
    <xf numFmtId="0" fontId="9" fillId="5" borderId="18" xfId="0" applyFont="1" applyFill="1" applyBorder="1" applyAlignment="1">
      <alignment horizontal="left"/>
    </xf>
    <xf numFmtId="0" fontId="1" fillId="5" borderId="18" xfId="0" applyFont="1" applyFill="1" applyBorder="1" applyAlignment="1">
      <alignment horizontal="left"/>
    </xf>
    <xf numFmtId="0" fontId="1" fillId="5" borderId="12" xfId="0" applyFont="1" applyFill="1" applyBorder="1" applyAlignment="1">
      <alignment horizontal="left"/>
    </xf>
    <xf numFmtId="0" fontId="1" fillId="5" borderId="14" xfId="0" applyFont="1" applyFill="1" applyBorder="1" applyAlignment="1">
      <alignment horizontal="left"/>
    </xf>
    <xf numFmtId="0" fontId="1" fillId="8" borderId="9" xfId="0" applyFont="1" applyFill="1" applyBorder="1" applyAlignment="1">
      <alignment wrapText="1"/>
    </xf>
    <xf numFmtId="0" fontId="0" fillId="8" borderId="1" xfId="0" applyFill="1" applyBorder="1" applyAlignment="1"/>
    <xf numFmtId="0" fontId="0" fillId="8" borderId="12" xfId="0" applyFill="1" applyBorder="1" applyAlignment="1"/>
    <xf numFmtId="0" fontId="9" fillId="6" borderId="9" xfId="0" applyFont="1" applyFill="1" applyBorder="1" applyAlignment="1">
      <alignment horizontal="left"/>
    </xf>
    <xf numFmtId="0" fontId="9" fillId="6" borderId="1" xfId="0" applyFont="1" applyFill="1" applyBorder="1" applyAlignment="1">
      <alignment horizontal="left"/>
    </xf>
    <xf numFmtId="0" fontId="9" fillId="0" borderId="18" xfId="0" applyFont="1" applyFill="1" applyBorder="1" applyAlignment="1">
      <alignment horizontal="left"/>
    </xf>
    <xf numFmtId="0" fontId="9" fillId="0" borderId="12" xfId="0" applyFont="1" applyFill="1" applyBorder="1" applyAlignment="1">
      <alignment horizontal="left"/>
    </xf>
    <xf numFmtId="0" fontId="9" fillId="0" borderId="13" xfId="0" applyFont="1" applyFill="1" applyBorder="1" applyAlignment="1">
      <alignment horizontal="left"/>
    </xf>
    <xf numFmtId="0" fontId="9" fillId="0" borderId="16" xfId="0" applyFont="1" applyFill="1" applyBorder="1" applyAlignment="1">
      <alignment horizontal="left"/>
    </xf>
    <xf numFmtId="0" fontId="2" fillId="3" borderId="5" xfId="0" applyFont="1" applyFill="1" applyBorder="1" applyAlignment="1">
      <alignment horizontal="left" wrapText="1"/>
    </xf>
    <xf numFmtId="0" fontId="2" fillId="3" borderId="3" xfId="0" applyFont="1" applyFill="1" applyBorder="1" applyAlignment="1">
      <alignment horizontal="left" wrapText="1"/>
    </xf>
    <xf numFmtId="0" fontId="1" fillId="5" borderId="9" xfId="0" applyFont="1" applyFill="1" applyBorder="1" applyAlignment="1">
      <alignment horizontal="left"/>
    </xf>
    <xf numFmtId="0" fontId="1" fillId="5" borderId="1" xfId="0" applyFont="1" applyFill="1" applyBorder="1" applyAlignment="1">
      <alignment horizontal="left"/>
    </xf>
    <xf numFmtId="0" fontId="1" fillId="2" borderId="8" xfId="0" applyFont="1" applyFill="1" applyBorder="1" applyAlignment="1">
      <alignment horizontal="left"/>
    </xf>
    <xf numFmtId="0" fontId="1" fillId="2" borderId="13" xfId="0" applyFont="1" applyFill="1" applyBorder="1" applyAlignment="1">
      <alignment horizontal="left"/>
    </xf>
    <xf numFmtId="0" fontId="1" fillId="2" borderId="16" xfId="0" applyFont="1" applyFill="1" applyBorder="1" applyAlignment="1">
      <alignment horizontal="left"/>
    </xf>
    <xf numFmtId="0" fontId="9" fillId="2" borderId="8" xfId="0" applyFont="1" applyFill="1" applyBorder="1" applyAlignment="1">
      <alignment horizontal="left"/>
    </xf>
    <xf numFmtId="0" fontId="9" fillId="2" borderId="13" xfId="0" applyFont="1" applyFill="1" applyBorder="1" applyAlignment="1">
      <alignment horizontal="left"/>
    </xf>
    <xf numFmtId="0" fontId="9" fillId="2" borderId="0" xfId="0" applyFont="1" applyFill="1" applyBorder="1" applyAlignment="1">
      <alignment horizontal="left"/>
    </xf>
    <xf numFmtId="0" fontId="9" fillId="2" borderId="16" xfId="0" applyFont="1" applyFill="1" applyBorder="1" applyAlignment="1">
      <alignment horizontal="left"/>
    </xf>
    <xf numFmtId="0" fontId="1" fillId="5" borderId="18" xfId="0" applyFont="1" applyFill="1" applyBorder="1" applyAlignment="1">
      <alignment horizontal="left" wrapText="1"/>
    </xf>
    <xf numFmtId="0" fontId="1" fillId="5" borderId="12" xfId="0" applyFont="1" applyFill="1" applyBorder="1" applyAlignment="1">
      <alignment horizontal="left" wrapText="1"/>
    </xf>
    <xf numFmtId="0" fontId="1" fillId="5" borderId="14" xfId="0" applyFont="1" applyFill="1" applyBorder="1" applyAlignment="1">
      <alignment horizontal="left" wrapText="1"/>
    </xf>
    <xf numFmtId="0" fontId="1" fillId="2" borderId="18" xfId="0" applyFont="1" applyFill="1" applyBorder="1" applyAlignment="1">
      <alignment horizontal="left"/>
    </xf>
    <xf numFmtId="0" fontId="1" fillId="2" borderId="1" xfId="0" applyFont="1" applyFill="1" applyBorder="1" applyAlignment="1">
      <alignment horizontal="left"/>
    </xf>
    <xf numFmtId="0" fontId="1" fillId="2" borderId="12" xfId="0" applyFont="1" applyFill="1" applyBorder="1" applyAlignment="1">
      <alignment horizontal="left"/>
    </xf>
    <xf numFmtId="0" fontId="1" fillId="2" borderId="14" xfId="0" applyFont="1" applyFill="1" applyBorder="1" applyAlignment="1">
      <alignment horizontal="left"/>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6" fillId="3" borderId="5" xfId="0" applyFont="1" applyFill="1" applyBorder="1" applyAlignment="1">
      <alignment wrapText="1"/>
    </xf>
    <xf numFmtId="0" fontId="0" fillId="0" borderId="3" xfId="0" applyBorder="1" applyAlignment="1">
      <alignment wrapText="1"/>
    </xf>
    <xf numFmtId="0" fontId="2" fillId="0" borderId="5" xfId="0" applyFont="1" applyFill="1" applyBorder="1" applyAlignment="1">
      <alignment horizontal="left" vertical="top" wrapText="1"/>
    </xf>
    <xf numFmtId="0" fontId="0" fillId="0" borderId="3" xfId="0" applyBorder="1" applyAlignment="1">
      <alignment horizontal="left" vertical="top" wrapText="1"/>
    </xf>
    <xf numFmtId="0" fontId="1" fillId="2" borderId="18" xfId="0" applyFont="1" applyFill="1" applyBorder="1" applyAlignment="1">
      <alignment horizontal="left" wrapText="1"/>
    </xf>
    <xf numFmtId="0" fontId="1" fillId="2" borderId="12" xfId="0" applyFont="1" applyFill="1" applyBorder="1" applyAlignment="1">
      <alignment horizontal="left" wrapText="1"/>
    </xf>
    <xf numFmtId="0" fontId="1" fillId="2" borderId="14" xfId="0" applyFont="1" applyFill="1" applyBorder="1" applyAlignment="1">
      <alignment horizontal="left" wrapText="1"/>
    </xf>
    <xf numFmtId="0" fontId="1" fillId="2" borderId="9" xfId="0" applyFont="1" applyFill="1" applyBorder="1" applyAlignment="1">
      <alignment horizontal="left" wrapText="1"/>
    </xf>
    <xf numFmtId="0" fontId="1" fillId="5" borderId="9" xfId="0" applyFont="1" applyFill="1" applyBorder="1" applyAlignment="1">
      <alignment horizontal="left" wrapText="1"/>
    </xf>
    <xf numFmtId="0" fontId="2" fillId="3" borderId="2" xfId="0" applyFont="1" applyFill="1" applyBorder="1" applyAlignment="1">
      <alignment vertical="center" wrapText="1"/>
    </xf>
    <xf numFmtId="0" fontId="0" fillId="3" borderId="2" xfId="0" applyFill="1" applyBorder="1" applyAlignment="1">
      <alignment vertical="center" wrapText="1"/>
    </xf>
    <xf numFmtId="0" fontId="10" fillId="3" borderId="5"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3" borderId="18" xfId="0" applyFont="1" applyFill="1" applyBorder="1" applyAlignment="1">
      <alignment horizontal="left"/>
    </xf>
    <xf numFmtId="0" fontId="1" fillId="3" borderId="12" xfId="0" applyFont="1" applyFill="1" applyBorder="1" applyAlignment="1">
      <alignment horizontal="left"/>
    </xf>
    <xf numFmtId="0" fontId="1" fillId="3" borderId="14" xfId="0" applyFont="1" applyFill="1" applyBorder="1" applyAlignment="1">
      <alignment horizontal="left"/>
    </xf>
    <xf numFmtId="0" fontId="0" fillId="0" borderId="12" xfId="0" applyBorder="1" applyAlignment="1"/>
    <xf numFmtId="0" fontId="0" fillId="0" borderId="14" xfId="0" applyBorder="1" applyAlignment="1"/>
    <xf numFmtId="0" fontId="0" fillId="3" borderId="3" xfId="0" applyFill="1" applyBorder="1" applyAlignment="1">
      <alignment horizontal="left" vertical="center" wrapText="1"/>
    </xf>
    <xf numFmtId="0" fontId="1" fillId="0" borderId="8" xfId="0" applyFont="1" applyFill="1" applyBorder="1" applyAlignment="1">
      <alignment horizontal="left"/>
    </xf>
    <xf numFmtId="0" fontId="1" fillId="0" borderId="13" xfId="0" applyFont="1" applyFill="1" applyBorder="1" applyAlignment="1">
      <alignment horizontal="left"/>
    </xf>
    <xf numFmtId="0" fontId="1" fillId="0" borderId="16" xfId="0" applyFont="1" applyFill="1" applyBorder="1" applyAlignment="1">
      <alignment horizontal="left"/>
    </xf>
    <xf numFmtId="0" fontId="1" fillId="0" borderId="0" xfId="0" applyFont="1" applyAlignment="1">
      <alignment horizontal="center"/>
    </xf>
    <xf numFmtId="0" fontId="9" fillId="0" borderId="5" xfId="0" applyFont="1" applyBorder="1" applyAlignment="1">
      <alignment horizontal="center"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8" xfId="0" applyFont="1" applyBorder="1" applyAlignment="1">
      <alignment horizontal="center" vertical="center" wrapText="1"/>
    </xf>
    <xf numFmtId="0" fontId="9" fillId="0" borderId="7" xfId="0" applyFont="1" applyBorder="1" applyAlignment="1">
      <alignment horizontal="center" wrapText="1"/>
    </xf>
    <xf numFmtId="0" fontId="9" fillId="0" borderId="9" xfId="0" applyFont="1" applyBorder="1" applyAlignment="1">
      <alignment horizontal="center" wrapText="1"/>
    </xf>
    <xf numFmtId="0" fontId="9" fillId="0" borderId="5"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5" borderId="8" xfId="0" applyFont="1" applyFill="1" applyBorder="1" applyAlignment="1"/>
    <xf numFmtId="0" fontId="0" fillId="5" borderId="13" xfId="0" applyFill="1" applyBorder="1" applyAlignment="1"/>
    <xf numFmtId="0" fontId="0" fillId="5" borderId="16" xfId="0" applyFill="1" applyBorder="1" applyAlignment="1"/>
    <xf numFmtId="0" fontId="9" fillId="0" borderId="0" xfId="0" applyFont="1" applyAlignment="1"/>
    <xf numFmtId="0" fontId="2" fillId="0" borderId="0" xfId="0" applyFont="1" applyAlignment="1"/>
    <xf numFmtId="0" fontId="6" fillId="0" borderId="0" xfId="0" applyFont="1" applyAlignment="1"/>
    <xf numFmtId="0" fontId="2"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6"/>
  <sheetViews>
    <sheetView tabSelected="1" zoomScaleNormal="100" workbookViewId="0">
      <pane ySplit="22" topLeftCell="A23" activePane="bottomLeft" state="frozen"/>
      <selection pane="bottomLeft" activeCell="E24" sqref="E24"/>
    </sheetView>
  </sheetViews>
  <sheetFormatPr defaultRowHeight="12.75" x14ac:dyDescent="0.2"/>
  <cols>
    <col min="1" max="1" width="54.85546875" customWidth="1"/>
    <col min="2" max="2" width="4.5703125" style="401" customWidth="1"/>
    <col min="3" max="3" width="11.42578125" customWidth="1"/>
    <col min="4" max="4" width="13.7109375" style="401" customWidth="1"/>
    <col min="5" max="5" width="11.5703125" customWidth="1"/>
    <col min="6" max="6" width="11.85546875" customWidth="1"/>
    <col min="7" max="7" width="11.140625" customWidth="1"/>
    <col min="8" max="8" width="10.85546875" customWidth="1"/>
    <col min="9" max="9" width="11.5703125" customWidth="1"/>
    <col min="10" max="10" width="11.7109375" customWidth="1"/>
    <col min="11" max="11" width="9" customWidth="1"/>
  </cols>
  <sheetData>
    <row r="1" spans="1:9" ht="15" customHeight="1" x14ac:dyDescent="0.2">
      <c r="A1" s="30"/>
      <c r="G1" s="534"/>
      <c r="H1" s="535"/>
      <c r="I1" s="535"/>
    </row>
    <row r="2" spans="1:9" ht="12.75" customHeight="1" x14ac:dyDescent="0.2">
      <c r="A2" s="30" t="s">
        <v>348</v>
      </c>
      <c r="I2" s="5"/>
    </row>
    <row r="3" spans="1:9" ht="13.5" customHeight="1" x14ac:dyDescent="0.2">
      <c r="A3" s="536" t="s">
        <v>801</v>
      </c>
      <c r="B3" s="447"/>
      <c r="C3" s="447"/>
      <c r="D3" s="447"/>
      <c r="E3" s="447"/>
      <c r="F3" s="447"/>
      <c r="G3" s="447"/>
      <c r="H3" s="447"/>
      <c r="I3" s="447"/>
    </row>
    <row r="4" spans="1:9" ht="15" customHeight="1" x14ac:dyDescent="0.2">
      <c r="A4" s="536" t="s">
        <v>802</v>
      </c>
      <c r="B4" s="447"/>
      <c r="C4" s="447"/>
      <c r="D4" s="447"/>
      <c r="E4" s="447"/>
      <c r="F4" s="447"/>
      <c r="G4" s="447"/>
      <c r="H4" s="447"/>
      <c r="I4" s="447"/>
    </row>
    <row r="5" spans="1:9" ht="15.75" customHeight="1" x14ac:dyDescent="0.2">
      <c r="A5" s="536" t="s">
        <v>803</v>
      </c>
      <c r="B5" s="447"/>
      <c r="C5" s="447"/>
      <c r="D5" s="447"/>
      <c r="E5" s="447"/>
      <c r="F5" s="447"/>
      <c r="G5" s="447"/>
      <c r="H5" s="447"/>
      <c r="I5" s="447"/>
    </row>
    <row r="6" spans="1:9" ht="15" customHeight="1" x14ac:dyDescent="0.2">
      <c r="A6" s="217" t="s">
        <v>55</v>
      </c>
    </row>
    <row r="7" spans="1:9" ht="15" customHeight="1" x14ac:dyDescent="0.2">
      <c r="A7" s="217" t="s">
        <v>321</v>
      </c>
    </row>
    <row r="8" spans="1:9" ht="15.75" customHeight="1" x14ac:dyDescent="0.2">
      <c r="A8" s="400"/>
      <c r="F8" s="537"/>
      <c r="G8" s="538"/>
      <c r="H8" s="538"/>
    </row>
    <row r="9" spans="1:9" ht="17.25" customHeight="1" x14ac:dyDescent="0.2">
      <c r="A9" s="400"/>
      <c r="F9" s="537"/>
      <c r="G9" s="538"/>
      <c r="H9" s="538"/>
    </row>
    <row r="10" spans="1:9" ht="15.75" customHeight="1" x14ac:dyDescent="0.2">
      <c r="A10" s="400"/>
      <c r="F10" s="537"/>
      <c r="G10" s="538"/>
      <c r="H10" s="538"/>
    </row>
    <row r="11" spans="1:9" ht="15.75" customHeight="1" x14ac:dyDescent="0.2">
      <c r="A11" s="400"/>
      <c r="F11" s="400"/>
      <c r="G11" s="401"/>
      <c r="H11" s="401"/>
    </row>
    <row r="12" spans="1:9" ht="15.75" customHeight="1" x14ac:dyDescent="0.2">
      <c r="H12" s="399"/>
      <c r="I12" s="399"/>
    </row>
    <row r="13" spans="1:9" ht="15" customHeight="1" x14ac:dyDescent="0.2">
      <c r="H13" s="538"/>
      <c r="I13" s="538"/>
    </row>
    <row r="14" spans="1:9" ht="15" customHeight="1" x14ac:dyDescent="0.2">
      <c r="H14" s="538"/>
      <c r="I14" s="538"/>
    </row>
    <row r="15" spans="1:9" x14ac:dyDescent="0.2">
      <c r="A15" s="521" t="s">
        <v>342</v>
      </c>
      <c r="B15" s="521"/>
      <c r="C15" s="521"/>
      <c r="D15" s="521"/>
      <c r="E15" s="521"/>
      <c r="F15" s="521"/>
      <c r="G15" s="521"/>
      <c r="H15" s="521"/>
      <c r="I15" s="521"/>
    </row>
    <row r="16" spans="1:9" x14ac:dyDescent="0.2">
      <c r="A16" s="521" t="s">
        <v>327</v>
      </c>
      <c r="B16" s="521"/>
      <c r="C16" s="521"/>
      <c r="D16" s="521"/>
      <c r="E16" s="521"/>
      <c r="F16" s="521"/>
      <c r="G16" s="521"/>
      <c r="H16" s="521"/>
      <c r="I16" s="521"/>
    </row>
    <row r="17" spans="1:12" x14ac:dyDescent="0.2">
      <c r="B17" s="2"/>
      <c r="C17" s="1"/>
      <c r="D17" s="2"/>
      <c r="E17" s="12"/>
      <c r="F17" s="12"/>
      <c r="G17" s="12"/>
      <c r="H17" s="12"/>
      <c r="I17" s="23" t="s">
        <v>59</v>
      </c>
      <c r="K17" s="90"/>
      <c r="L17" s="90"/>
    </row>
    <row r="18" spans="1:12" s="120" customFormat="1" x14ac:dyDescent="0.2">
      <c r="A18" s="214" t="s">
        <v>323</v>
      </c>
      <c r="B18" s="243" t="s">
        <v>316</v>
      </c>
      <c r="C18" s="243" t="s">
        <v>315</v>
      </c>
      <c r="D18" s="232" t="s">
        <v>317</v>
      </c>
      <c r="E18" s="522" t="s">
        <v>65</v>
      </c>
      <c r="F18" s="522" t="s">
        <v>488</v>
      </c>
      <c r="G18" s="525" t="s">
        <v>66</v>
      </c>
      <c r="H18" s="522" t="s">
        <v>67</v>
      </c>
      <c r="I18" s="528" t="s">
        <v>343</v>
      </c>
    </row>
    <row r="19" spans="1:12" s="120" customFormat="1" x14ac:dyDescent="0.2">
      <c r="A19" s="215" t="s">
        <v>324</v>
      </c>
      <c r="B19" s="124"/>
      <c r="C19" s="124"/>
      <c r="D19" s="233" t="s">
        <v>318</v>
      </c>
      <c r="E19" s="523"/>
      <c r="F19" s="523"/>
      <c r="G19" s="526"/>
      <c r="H19" s="523"/>
      <c r="I19" s="529"/>
    </row>
    <row r="20" spans="1:12" s="120" customFormat="1" x14ac:dyDescent="0.2">
      <c r="A20" s="215" t="s">
        <v>325</v>
      </c>
      <c r="B20" s="124"/>
      <c r="C20" s="215"/>
      <c r="D20" s="234" t="s">
        <v>328</v>
      </c>
      <c r="E20" s="523"/>
      <c r="F20" s="523"/>
      <c r="G20" s="526"/>
      <c r="H20" s="523"/>
      <c r="I20" s="529"/>
    </row>
    <row r="21" spans="1:12" s="120" customFormat="1" x14ac:dyDescent="0.2">
      <c r="A21" s="216"/>
      <c r="B21" s="244"/>
      <c r="C21" s="216"/>
      <c r="D21" s="125">
        <v>43100</v>
      </c>
      <c r="E21" s="524"/>
      <c r="F21" s="524"/>
      <c r="G21" s="527"/>
      <c r="H21" s="524"/>
      <c r="I21" s="530"/>
    </row>
    <row r="22" spans="1:12" s="127" customFormat="1" x14ac:dyDescent="0.2">
      <c r="A22" s="242">
        <v>0</v>
      </c>
      <c r="B22" s="242">
        <v>1</v>
      </c>
      <c r="C22" s="242" t="s">
        <v>304</v>
      </c>
      <c r="D22" s="242">
        <v>3</v>
      </c>
      <c r="E22" s="244">
        <v>4</v>
      </c>
      <c r="F22" s="244">
        <v>5</v>
      </c>
      <c r="G22" s="244">
        <v>6</v>
      </c>
      <c r="H22" s="244">
        <v>7</v>
      </c>
      <c r="I22" s="126">
        <v>8</v>
      </c>
    </row>
    <row r="23" spans="1:12" ht="15.75" x14ac:dyDescent="0.25">
      <c r="A23" s="257" t="s">
        <v>329</v>
      </c>
      <c r="B23" s="258" t="s">
        <v>319</v>
      </c>
      <c r="C23" s="259">
        <f>D23+E23+F23+G23+H23+I23</f>
        <v>314226.18</v>
      </c>
      <c r="D23" s="100">
        <f t="shared" ref="D23:I24" si="0">D25+D45</f>
        <v>124945.81</v>
      </c>
      <c r="E23" s="100">
        <f t="shared" si="0"/>
        <v>129068</v>
      </c>
      <c r="F23" s="100">
        <f t="shared" si="0"/>
        <v>5544.56</v>
      </c>
      <c r="G23" s="100">
        <f t="shared" si="0"/>
        <v>4014</v>
      </c>
      <c r="H23" s="100">
        <f t="shared" si="0"/>
        <v>3850</v>
      </c>
      <c r="I23" s="100">
        <f t="shared" si="0"/>
        <v>46803.810000000005</v>
      </c>
      <c r="J23" s="83"/>
    </row>
    <row r="24" spans="1:12" ht="13.5" thickBot="1" x14ac:dyDescent="0.25">
      <c r="A24" s="260"/>
      <c r="B24" s="261" t="s">
        <v>320</v>
      </c>
      <c r="C24" s="259">
        <f t="shared" ref="C24:C62" si="1">D24+E24+F24+G24+H24+I24</f>
        <v>314226.18</v>
      </c>
      <c r="D24" s="100">
        <f t="shared" si="0"/>
        <v>124945.81</v>
      </c>
      <c r="E24" s="100">
        <f t="shared" si="0"/>
        <v>65870</v>
      </c>
      <c r="F24" s="100">
        <f t="shared" si="0"/>
        <v>3782.56</v>
      </c>
      <c r="G24" s="100">
        <f t="shared" si="0"/>
        <v>13820</v>
      </c>
      <c r="H24" s="100">
        <f t="shared" si="0"/>
        <v>18691</v>
      </c>
      <c r="I24" s="100">
        <f t="shared" si="0"/>
        <v>87116.81</v>
      </c>
      <c r="J24" s="83"/>
    </row>
    <row r="25" spans="1:12" x14ac:dyDescent="0.2">
      <c r="A25" s="82" t="s">
        <v>335</v>
      </c>
      <c r="B25" s="3" t="s">
        <v>319</v>
      </c>
      <c r="C25" s="88">
        <f t="shared" si="1"/>
        <v>282605.283</v>
      </c>
      <c r="D25" s="92">
        <f>D29+D31</f>
        <v>117080.633</v>
      </c>
      <c r="E25" s="106">
        <f>E29+E31+E27</f>
        <v>105867</v>
      </c>
      <c r="F25" s="92">
        <f t="shared" ref="F25:I26" si="2">F29+F31</f>
        <v>5523</v>
      </c>
      <c r="G25" s="92">
        <f t="shared" si="2"/>
        <v>4014</v>
      </c>
      <c r="H25" s="92">
        <f t="shared" si="2"/>
        <v>3850</v>
      </c>
      <c r="I25" s="92">
        <f t="shared" si="2"/>
        <v>46270.65</v>
      </c>
    </row>
    <row r="26" spans="1:12" x14ac:dyDescent="0.2">
      <c r="A26" s="11" t="s">
        <v>326</v>
      </c>
      <c r="B26" s="4" t="s">
        <v>320</v>
      </c>
      <c r="C26" s="88">
        <f t="shared" si="1"/>
        <v>282605.283</v>
      </c>
      <c r="D26" s="92">
        <f>D30+D32</f>
        <v>117080.633</v>
      </c>
      <c r="E26" s="106">
        <f>E30+E32+E28</f>
        <v>42669</v>
      </c>
      <c r="F26" s="92">
        <f t="shared" si="2"/>
        <v>3761</v>
      </c>
      <c r="G26" s="92">
        <f t="shared" si="2"/>
        <v>13820</v>
      </c>
      <c r="H26" s="92">
        <f t="shared" si="2"/>
        <v>18691</v>
      </c>
      <c r="I26" s="92">
        <f t="shared" si="2"/>
        <v>86583.65</v>
      </c>
    </row>
    <row r="27" spans="1:12" ht="25.5" x14ac:dyDescent="0.2">
      <c r="A27" s="157" t="s">
        <v>244</v>
      </c>
      <c r="B27" s="32" t="s">
        <v>319</v>
      </c>
      <c r="C27" s="88">
        <f>D27+E27+F27+G27+H27+I27</f>
        <v>142385</v>
      </c>
      <c r="D27" s="92">
        <f>D212</f>
        <v>4</v>
      </c>
      <c r="E27" s="92">
        <f>E212</f>
        <v>12237</v>
      </c>
      <c r="F27" s="92">
        <f>F28</f>
        <v>37001</v>
      </c>
      <c r="G27" s="92">
        <f>G28</f>
        <v>68865</v>
      </c>
      <c r="H27" s="92">
        <f>H28</f>
        <v>24278</v>
      </c>
      <c r="I27" s="92">
        <f>I28</f>
        <v>0</v>
      </c>
    </row>
    <row r="28" spans="1:12" x14ac:dyDescent="0.2">
      <c r="A28" s="18"/>
      <c r="B28" s="29" t="s">
        <v>320</v>
      </c>
      <c r="C28" s="88">
        <f>D28+E28+F28+G28+H28+I28</f>
        <v>142385</v>
      </c>
      <c r="D28" s="92">
        <f>D213</f>
        <v>4</v>
      </c>
      <c r="E28" s="92">
        <f>E213</f>
        <v>12237</v>
      </c>
      <c r="F28" s="92">
        <f>F213</f>
        <v>37001</v>
      </c>
      <c r="G28" s="92">
        <f>G213</f>
        <v>68865</v>
      </c>
      <c r="H28" s="92">
        <f>H213</f>
        <v>24278</v>
      </c>
      <c r="I28" s="92">
        <f>I213</f>
        <v>0</v>
      </c>
    </row>
    <row r="29" spans="1:12" x14ac:dyDescent="0.2">
      <c r="A29" s="19" t="s">
        <v>340</v>
      </c>
      <c r="B29" s="27" t="s">
        <v>319</v>
      </c>
      <c r="C29" s="88">
        <f t="shared" si="1"/>
        <v>75576</v>
      </c>
      <c r="D29" s="59">
        <f>D69</f>
        <v>74568</v>
      </c>
      <c r="E29" s="59">
        <f t="shared" ref="E29:I30" si="3">E69</f>
        <v>1008</v>
      </c>
      <c r="F29" s="59">
        <f t="shared" si="3"/>
        <v>0</v>
      </c>
      <c r="G29" s="59">
        <f t="shared" si="3"/>
        <v>0</v>
      </c>
      <c r="H29" s="59">
        <f t="shared" si="3"/>
        <v>0</v>
      </c>
      <c r="I29" s="59">
        <f t="shared" si="3"/>
        <v>0</v>
      </c>
    </row>
    <row r="30" spans="1:12" x14ac:dyDescent="0.2">
      <c r="A30" s="18" t="s">
        <v>341</v>
      </c>
      <c r="B30" s="29" t="s">
        <v>320</v>
      </c>
      <c r="C30" s="88">
        <f t="shared" si="1"/>
        <v>75576</v>
      </c>
      <c r="D30" s="59">
        <f>D70</f>
        <v>74568</v>
      </c>
      <c r="E30" s="59">
        <f t="shared" si="3"/>
        <v>1008</v>
      </c>
      <c r="F30" s="59">
        <f t="shared" si="3"/>
        <v>0</v>
      </c>
      <c r="G30" s="59">
        <f t="shared" si="3"/>
        <v>0</v>
      </c>
      <c r="H30" s="59">
        <f t="shared" si="3"/>
        <v>0</v>
      </c>
      <c r="I30" s="59">
        <f t="shared" si="3"/>
        <v>0</v>
      </c>
    </row>
    <row r="31" spans="1:12" x14ac:dyDescent="0.2">
      <c r="A31" s="21" t="s">
        <v>385</v>
      </c>
      <c r="B31" s="8" t="s">
        <v>319</v>
      </c>
      <c r="C31" s="88">
        <f t="shared" si="1"/>
        <v>194792.283</v>
      </c>
      <c r="D31" s="92">
        <f>D33+D43</f>
        <v>42512.633000000002</v>
      </c>
      <c r="E31" s="92">
        <f>E33+E43</f>
        <v>92622</v>
      </c>
      <c r="F31" s="92">
        <f t="shared" ref="E31:I32" si="4">F33+F43</f>
        <v>5523</v>
      </c>
      <c r="G31" s="92">
        <f t="shared" si="4"/>
        <v>4014</v>
      </c>
      <c r="H31" s="92">
        <f t="shared" si="4"/>
        <v>3850</v>
      </c>
      <c r="I31" s="92">
        <f t="shared" si="4"/>
        <v>46270.65</v>
      </c>
    </row>
    <row r="32" spans="1:12" x14ac:dyDescent="0.2">
      <c r="A32" s="18"/>
      <c r="B32" s="246" t="s">
        <v>320</v>
      </c>
      <c r="C32" s="88">
        <f t="shared" si="1"/>
        <v>194792.283</v>
      </c>
      <c r="D32" s="92">
        <f>D34+D44</f>
        <v>42512.633000000002</v>
      </c>
      <c r="E32" s="92">
        <f t="shared" si="4"/>
        <v>29424</v>
      </c>
      <c r="F32" s="92">
        <f t="shared" si="4"/>
        <v>3761</v>
      </c>
      <c r="G32" s="92">
        <f t="shared" si="4"/>
        <v>13820</v>
      </c>
      <c r="H32" s="92">
        <f t="shared" si="4"/>
        <v>18691</v>
      </c>
      <c r="I32" s="92">
        <f t="shared" si="4"/>
        <v>86583.65</v>
      </c>
    </row>
    <row r="33" spans="1:9" x14ac:dyDescent="0.2">
      <c r="A33" s="17" t="s">
        <v>361</v>
      </c>
      <c r="B33" s="245" t="s">
        <v>319</v>
      </c>
      <c r="C33" s="88">
        <f t="shared" si="1"/>
        <v>190873.359</v>
      </c>
      <c r="D33" s="73">
        <f>D35+D37+D39+D41</f>
        <v>40525.359000000004</v>
      </c>
      <c r="E33" s="73">
        <f t="shared" ref="E33:I34" si="5">E35+E37+E39+E41</f>
        <v>90896</v>
      </c>
      <c r="F33" s="73">
        <f t="shared" si="5"/>
        <v>5523</v>
      </c>
      <c r="G33" s="73">
        <f t="shared" si="5"/>
        <v>4014</v>
      </c>
      <c r="H33" s="73">
        <f t="shared" si="5"/>
        <v>3850</v>
      </c>
      <c r="I33" s="73">
        <f t="shared" si="5"/>
        <v>46065</v>
      </c>
    </row>
    <row r="34" spans="1:9" x14ac:dyDescent="0.2">
      <c r="A34" s="33"/>
      <c r="B34" s="29" t="s">
        <v>320</v>
      </c>
      <c r="C34" s="88">
        <f t="shared" si="1"/>
        <v>190873.359</v>
      </c>
      <c r="D34" s="73">
        <f>D36+D38+D40+D42</f>
        <v>40525.359000000004</v>
      </c>
      <c r="E34" s="73">
        <f t="shared" si="5"/>
        <v>27698</v>
      </c>
      <c r="F34" s="73">
        <f t="shared" si="5"/>
        <v>3761</v>
      </c>
      <c r="G34" s="73">
        <f t="shared" si="5"/>
        <v>13820</v>
      </c>
      <c r="H34" s="73">
        <f t="shared" si="5"/>
        <v>18691</v>
      </c>
      <c r="I34" s="73">
        <f t="shared" si="5"/>
        <v>86378</v>
      </c>
    </row>
    <row r="35" spans="1:9" x14ac:dyDescent="0.2">
      <c r="A35" s="31" t="s">
        <v>344</v>
      </c>
      <c r="B35" s="27" t="s">
        <v>319</v>
      </c>
      <c r="C35" s="88">
        <f t="shared" si="1"/>
        <v>172061.44</v>
      </c>
      <c r="D35" s="60">
        <f t="shared" ref="D35:I36" si="6">D75+D218</f>
        <v>35376.44</v>
      </c>
      <c r="E35" s="60">
        <f t="shared" si="6"/>
        <v>82783</v>
      </c>
      <c r="F35" s="60">
        <f t="shared" si="6"/>
        <v>5128</v>
      </c>
      <c r="G35" s="60">
        <f t="shared" si="6"/>
        <v>4014</v>
      </c>
      <c r="H35" s="60">
        <f t="shared" si="6"/>
        <v>3850</v>
      </c>
      <c r="I35" s="60">
        <f t="shared" si="6"/>
        <v>40910</v>
      </c>
    </row>
    <row r="36" spans="1:9" x14ac:dyDescent="0.2">
      <c r="A36" s="24"/>
      <c r="B36" s="29" t="s">
        <v>320</v>
      </c>
      <c r="C36" s="88">
        <f t="shared" si="1"/>
        <v>172061.44</v>
      </c>
      <c r="D36" s="60">
        <f t="shared" si="6"/>
        <v>35376.44</v>
      </c>
      <c r="E36" s="60">
        <f t="shared" si="6"/>
        <v>19585</v>
      </c>
      <c r="F36" s="60">
        <f t="shared" si="6"/>
        <v>3366</v>
      </c>
      <c r="G36" s="60">
        <f t="shared" si="6"/>
        <v>13820</v>
      </c>
      <c r="H36" s="60">
        <f t="shared" si="6"/>
        <v>18691</v>
      </c>
      <c r="I36" s="60">
        <f t="shared" si="6"/>
        <v>81223</v>
      </c>
    </row>
    <row r="37" spans="1:9" x14ac:dyDescent="0.2">
      <c r="A37" s="17" t="s">
        <v>351</v>
      </c>
      <c r="B37" s="27" t="s">
        <v>319</v>
      </c>
      <c r="C37" s="88">
        <f t="shared" si="1"/>
        <v>7194.0450000000001</v>
      </c>
      <c r="D37" s="59">
        <f t="shared" ref="D37:I44" si="7">D379</f>
        <v>3042.0449999999996</v>
      </c>
      <c r="E37" s="59">
        <f t="shared" si="7"/>
        <v>4152</v>
      </c>
      <c r="F37" s="59">
        <f t="shared" si="7"/>
        <v>0</v>
      </c>
      <c r="G37" s="59">
        <f t="shared" si="7"/>
        <v>0</v>
      </c>
      <c r="H37" s="59">
        <f t="shared" si="7"/>
        <v>0</v>
      </c>
      <c r="I37" s="59">
        <f t="shared" si="7"/>
        <v>0</v>
      </c>
    </row>
    <row r="38" spans="1:9" x14ac:dyDescent="0.2">
      <c r="A38" s="33"/>
      <c r="B38" s="29" t="s">
        <v>320</v>
      </c>
      <c r="C38" s="88">
        <f t="shared" si="1"/>
        <v>7194.0450000000001</v>
      </c>
      <c r="D38" s="59">
        <f t="shared" si="7"/>
        <v>3042.0449999999996</v>
      </c>
      <c r="E38" s="59">
        <f t="shared" si="7"/>
        <v>4152</v>
      </c>
      <c r="F38" s="59">
        <f t="shared" si="7"/>
        <v>0</v>
      </c>
      <c r="G38" s="59">
        <f t="shared" si="7"/>
        <v>0</v>
      </c>
      <c r="H38" s="59">
        <f t="shared" si="7"/>
        <v>0</v>
      </c>
      <c r="I38" s="59">
        <f t="shared" si="7"/>
        <v>0</v>
      </c>
    </row>
    <row r="39" spans="1:9" x14ac:dyDescent="0.2">
      <c r="A39" s="17" t="s">
        <v>354</v>
      </c>
      <c r="B39" s="27" t="s">
        <v>319</v>
      </c>
      <c r="C39" s="88">
        <f t="shared" si="1"/>
        <v>126.027</v>
      </c>
      <c r="D39" s="59">
        <f t="shared" si="7"/>
        <v>95.027000000000001</v>
      </c>
      <c r="E39" s="59">
        <f t="shared" si="7"/>
        <v>31</v>
      </c>
      <c r="F39" s="59">
        <f t="shared" si="7"/>
        <v>0</v>
      </c>
      <c r="G39" s="59">
        <f t="shared" si="7"/>
        <v>0</v>
      </c>
      <c r="H39" s="59">
        <f t="shared" si="7"/>
        <v>0</v>
      </c>
      <c r="I39" s="59">
        <f t="shared" si="7"/>
        <v>0</v>
      </c>
    </row>
    <row r="40" spans="1:9" x14ac:dyDescent="0.2">
      <c r="A40" s="33"/>
      <c r="B40" s="29" t="s">
        <v>320</v>
      </c>
      <c r="C40" s="88">
        <f t="shared" si="1"/>
        <v>126.027</v>
      </c>
      <c r="D40" s="59">
        <f t="shared" si="7"/>
        <v>95.027000000000001</v>
      </c>
      <c r="E40" s="59">
        <f t="shared" si="7"/>
        <v>31</v>
      </c>
      <c r="F40" s="59">
        <f t="shared" si="7"/>
        <v>0</v>
      </c>
      <c r="G40" s="59">
        <f t="shared" si="7"/>
        <v>0</v>
      </c>
      <c r="H40" s="59">
        <f t="shared" si="7"/>
        <v>0</v>
      </c>
      <c r="I40" s="59">
        <f t="shared" si="7"/>
        <v>0</v>
      </c>
    </row>
    <row r="41" spans="1:9" x14ac:dyDescent="0.2">
      <c r="A41" s="17" t="s">
        <v>352</v>
      </c>
      <c r="B41" s="27" t="s">
        <v>319</v>
      </c>
      <c r="C41" s="88">
        <f t="shared" si="1"/>
        <v>11491.847</v>
      </c>
      <c r="D41" s="59">
        <f t="shared" si="7"/>
        <v>2011.847</v>
      </c>
      <c r="E41" s="59">
        <f t="shared" si="7"/>
        <v>3930</v>
      </c>
      <c r="F41" s="59">
        <f t="shared" si="7"/>
        <v>395</v>
      </c>
      <c r="G41" s="59">
        <f t="shared" si="7"/>
        <v>0</v>
      </c>
      <c r="H41" s="59">
        <f t="shared" si="7"/>
        <v>0</v>
      </c>
      <c r="I41" s="59">
        <f t="shared" si="7"/>
        <v>5155</v>
      </c>
    </row>
    <row r="42" spans="1:9" x14ac:dyDescent="0.2">
      <c r="A42" s="33"/>
      <c r="B42" s="29" t="s">
        <v>320</v>
      </c>
      <c r="C42" s="88">
        <f t="shared" si="1"/>
        <v>11491.847</v>
      </c>
      <c r="D42" s="59">
        <f t="shared" si="7"/>
        <v>2011.847</v>
      </c>
      <c r="E42" s="59">
        <f>E384</f>
        <v>3930</v>
      </c>
      <c r="F42" s="59">
        <f t="shared" si="7"/>
        <v>395</v>
      </c>
      <c r="G42" s="59">
        <f t="shared" si="7"/>
        <v>0</v>
      </c>
      <c r="H42" s="59">
        <f t="shared" si="7"/>
        <v>0</v>
      </c>
      <c r="I42" s="59">
        <f t="shared" si="7"/>
        <v>5155</v>
      </c>
    </row>
    <row r="43" spans="1:9" x14ac:dyDescent="0.2">
      <c r="A43" s="17" t="s">
        <v>353</v>
      </c>
      <c r="B43" s="27" t="s">
        <v>319</v>
      </c>
      <c r="C43" s="88">
        <f t="shared" si="1"/>
        <v>3918.924</v>
      </c>
      <c r="D43" s="59">
        <f t="shared" si="7"/>
        <v>1987.2739999999999</v>
      </c>
      <c r="E43" s="59">
        <f>E385</f>
        <v>1726</v>
      </c>
      <c r="F43" s="59">
        <f t="shared" si="7"/>
        <v>0</v>
      </c>
      <c r="G43" s="59">
        <f t="shared" si="7"/>
        <v>0</v>
      </c>
      <c r="H43" s="59">
        <f t="shared" si="7"/>
        <v>0</v>
      </c>
      <c r="I43" s="59">
        <f t="shared" si="7"/>
        <v>205.65</v>
      </c>
    </row>
    <row r="44" spans="1:9" x14ac:dyDescent="0.2">
      <c r="A44" s="33"/>
      <c r="B44" s="29" t="s">
        <v>320</v>
      </c>
      <c r="C44" s="88">
        <f t="shared" si="1"/>
        <v>3918.924</v>
      </c>
      <c r="D44" s="59">
        <f t="shared" si="7"/>
        <v>1987.2739999999999</v>
      </c>
      <c r="E44" s="59">
        <f>E386</f>
        <v>1726</v>
      </c>
      <c r="F44" s="59">
        <f t="shared" si="7"/>
        <v>0</v>
      </c>
      <c r="G44" s="59">
        <f t="shared" si="7"/>
        <v>0</v>
      </c>
      <c r="H44" s="59">
        <f t="shared" si="7"/>
        <v>0</v>
      </c>
      <c r="I44" s="59">
        <f t="shared" si="7"/>
        <v>205.65</v>
      </c>
    </row>
    <row r="45" spans="1:9" x14ac:dyDescent="0.2">
      <c r="A45" s="95" t="s">
        <v>334</v>
      </c>
      <c r="B45" s="245" t="s">
        <v>319</v>
      </c>
      <c r="C45" s="88">
        <f t="shared" si="1"/>
        <v>31620.897000000001</v>
      </c>
      <c r="D45" s="59">
        <f>D47+D49</f>
        <v>7865.1770000000006</v>
      </c>
      <c r="E45" s="59">
        <f>E47+E49</f>
        <v>23201</v>
      </c>
      <c r="F45" s="59">
        <f t="shared" ref="F45:I46" si="8">F47+F49</f>
        <v>21.56</v>
      </c>
      <c r="G45" s="59">
        <f t="shared" si="8"/>
        <v>0</v>
      </c>
      <c r="H45" s="59">
        <f t="shared" si="8"/>
        <v>0</v>
      </c>
      <c r="I45" s="59">
        <f t="shared" si="8"/>
        <v>533.16000000000008</v>
      </c>
    </row>
    <row r="46" spans="1:9" x14ac:dyDescent="0.2">
      <c r="A46" s="14" t="s">
        <v>350</v>
      </c>
      <c r="B46" s="246" t="s">
        <v>320</v>
      </c>
      <c r="C46" s="88">
        <f t="shared" si="1"/>
        <v>31620.897000000001</v>
      </c>
      <c r="D46" s="59">
        <f>D48+D50</f>
        <v>7865.1770000000006</v>
      </c>
      <c r="E46" s="59">
        <f>E48+E50</f>
        <v>23201</v>
      </c>
      <c r="F46" s="59">
        <f t="shared" si="8"/>
        <v>21.56</v>
      </c>
      <c r="G46" s="59">
        <f t="shared" si="8"/>
        <v>0</v>
      </c>
      <c r="H46" s="59">
        <f t="shared" si="8"/>
        <v>0</v>
      </c>
      <c r="I46" s="59">
        <f t="shared" si="8"/>
        <v>533.16000000000008</v>
      </c>
    </row>
    <row r="47" spans="1:9" x14ac:dyDescent="0.2">
      <c r="A47" s="19" t="s">
        <v>340</v>
      </c>
      <c r="B47" s="245" t="s">
        <v>319</v>
      </c>
      <c r="C47" s="88">
        <f t="shared" si="1"/>
        <v>151.69999999999999</v>
      </c>
      <c r="D47" s="59">
        <f>D389</f>
        <v>19</v>
      </c>
      <c r="E47" s="59">
        <f t="shared" ref="E47:I48" si="9">E389</f>
        <v>0</v>
      </c>
      <c r="F47" s="59">
        <f t="shared" si="9"/>
        <v>0</v>
      </c>
      <c r="G47" s="59">
        <f t="shared" si="9"/>
        <v>0</v>
      </c>
      <c r="H47" s="59">
        <f t="shared" si="9"/>
        <v>0</v>
      </c>
      <c r="I47" s="59" t="str">
        <f t="shared" si="9"/>
        <v>132,7</v>
      </c>
    </row>
    <row r="48" spans="1:9" x14ac:dyDescent="0.2">
      <c r="A48" s="18" t="s">
        <v>341</v>
      </c>
      <c r="B48" s="246" t="s">
        <v>320</v>
      </c>
      <c r="C48" s="88">
        <f t="shared" si="1"/>
        <v>151.69999999999999</v>
      </c>
      <c r="D48" s="59">
        <f>D390</f>
        <v>19</v>
      </c>
      <c r="E48" s="59">
        <f t="shared" si="9"/>
        <v>0</v>
      </c>
      <c r="F48" s="59">
        <f t="shared" si="9"/>
        <v>0</v>
      </c>
      <c r="G48" s="59">
        <f t="shared" si="9"/>
        <v>0</v>
      </c>
      <c r="H48" s="59">
        <f t="shared" si="9"/>
        <v>0</v>
      </c>
      <c r="I48" s="59" t="str">
        <f t="shared" si="9"/>
        <v>132,7</v>
      </c>
    </row>
    <row r="49" spans="1:9" x14ac:dyDescent="0.2">
      <c r="A49" s="21" t="s">
        <v>385</v>
      </c>
      <c r="B49" s="8" t="s">
        <v>319</v>
      </c>
      <c r="C49" s="88">
        <f t="shared" si="1"/>
        <v>31469.197</v>
      </c>
      <c r="D49" s="59">
        <f>D51+D61</f>
        <v>7846.1770000000006</v>
      </c>
      <c r="E49" s="59">
        <f t="shared" ref="E49:I50" si="10">E51+E61</f>
        <v>23201</v>
      </c>
      <c r="F49" s="59">
        <f t="shared" si="10"/>
        <v>21.56</v>
      </c>
      <c r="G49" s="59">
        <f t="shared" si="10"/>
        <v>0</v>
      </c>
      <c r="H49" s="59">
        <f t="shared" si="10"/>
        <v>0</v>
      </c>
      <c r="I49" s="59">
        <f t="shared" si="10"/>
        <v>400.46000000000004</v>
      </c>
    </row>
    <row r="50" spans="1:9" x14ac:dyDescent="0.2">
      <c r="A50" s="18"/>
      <c r="B50" s="246" t="s">
        <v>320</v>
      </c>
      <c r="C50" s="88">
        <f t="shared" si="1"/>
        <v>31469.197</v>
      </c>
      <c r="D50" s="59">
        <f>D52+D62</f>
        <v>7846.1770000000006</v>
      </c>
      <c r="E50" s="59">
        <f t="shared" si="10"/>
        <v>23201</v>
      </c>
      <c r="F50" s="59">
        <f t="shared" si="10"/>
        <v>21.56</v>
      </c>
      <c r="G50" s="59">
        <f t="shared" si="10"/>
        <v>0</v>
      </c>
      <c r="H50" s="59">
        <f t="shared" si="10"/>
        <v>0</v>
      </c>
      <c r="I50" s="59">
        <f t="shared" si="10"/>
        <v>400.46000000000004</v>
      </c>
    </row>
    <row r="51" spans="1:9" x14ac:dyDescent="0.2">
      <c r="A51" s="21" t="s">
        <v>355</v>
      </c>
      <c r="B51" s="245" t="s">
        <v>319</v>
      </c>
      <c r="C51" s="88">
        <f t="shared" si="1"/>
        <v>23052.503000000004</v>
      </c>
      <c r="D51" s="59">
        <f>D53+D55+D57+D59</f>
        <v>5516.6730000000007</v>
      </c>
      <c r="E51" s="59">
        <f t="shared" ref="E51:I52" si="11">E53+E55+E57+E59</f>
        <v>17288.900000000001</v>
      </c>
      <c r="F51" s="59">
        <f t="shared" si="11"/>
        <v>21.56</v>
      </c>
      <c r="G51" s="59">
        <f t="shared" si="11"/>
        <v>0</v>
      </c>
      <c r="H51" s="59">
        <f t="shared" si="11"/>
        <v>0</v>
      </c>
      <c r="I51" s="59">
        <f t="shared" si="11"/>
        <v>225.37</v>
      </c>
    </row>
    <row r="52" spans="1:9" x14ac:dyDescent="0.2">
      <c r="A52" s="11"/>
      <c r="B52" s="246" t="s">
        <v>320</v>
      </c>
      <c r="C52" s="88">
        <f t="shared" si="1"/>
        <v>23052.503000000004</v>
      </c>
      <c r="D52" s="59">
        <f>D54+D56+D58+D60</f>
        <v>5516.6730000000007</v>
      </c>
      <c r="E52" s="59">
        <f t="shared" si="11"/>
        <v>17288.900000000001</v>
      </c>
      <c r="F52" s="59">
        <f t="shared" si="11"/>
        <v>21.56</v>
      </c>
      <c r="G52" s="59">
        <f t="shared" si="11"/>
        <v>0</v>
      </c>
      <c r="H52" s="59">
        <f t="shared" si="11"/>
        <v>0</v>
      </c>
      <c r="I52" s="59">
        <f t="shared" si="11"/>
        <v>225.37</v>
      </c>
    </row>
    <row r="53" spans="1:9" x14ac:dyDescent="0.2">
      <c r="A53" s="31" t="s">
        <v>344</v>
      </c>
      <c r="B53" s="27" t="s">
        <v>319</v>
      </c>
      <c r="C53" s="88">
        <f t="shared" si="1"/>
        <v>6096.0000000000009</v>
      </c>
      <c r="D53" s="60">
        <f t="shared" ref="D53:I54" si="12">D226+D83</f>
        <v>1129.44</v>
      </c>
      <c r="E53" s="60">
        <f t="shared" si="12"/>
        <v>4945</v>
      </c>
      <c r="F53" s="60">
        <f t="shared" si="12"/>
        <v>21.56</v>
      </c>
      <c r="G53" s="60">
        <f t="shared" si="12"/>
        <v>0</v>
      </c>
      <c r="H53" s="60">
        <f t="shared" si="12"/>
        <v>0</v>
      </c>
      <c r="I53" s="60">
        <f t="shared" si="12"/>
        <v>0</v>
      </c>
    </row>
    <row r="54" spans="1:9" x14ac:dyDescent="0.2">
      <c r="A54" s="24"/>
      <c r="B54" s="29" t="s">
        <v>320</v>
      </c>
      <c r="C54" s="88">
        <f t="shared" si="1"/>
        <v>6096.0000000000009</v>
      </c>
      <c r="D54" s="60">
        <f t="shared" si="12"/>
        <v>1129.44</v>
      </c>
      <c r="E54" s="60">
        <f t="shared" si="12"/>
        <v>4945</v>
      </c>
      <c r="F54" s="60">
        <f t="shared" si="12"/>
        <v>21.56</v>
      </c>
      <c r="G54" s="60">
        <f t="shared" si="12"/>
        <v>0</v>
      </c>
      <c r="H54" s="60">
        <f t="shared" si="12"/>
        <v>0</v>
      </c>
      <c r="I54" s="60">
        <f t="shared" si="12"/>
        <v>0</v>
      </c>
    </row>
    <row r="55" spans="1:9" x14ac:dyDescent="0.2">
      <c r="A55" s="102" t="s">
        <v>351</v>
      </c>
      <c r="B55" s="245" t="s">
        <v>319</v>
      </c>
      <c r="C55" s="88">
        <f t="shared" si="1"/>
        <v>9767.9569999999985</v>
      </c>
      <c r="D55" s="59">
        <f t="shared" ref="D55:I62" si="13">D395</f>
        <v>2917.5569999999998</v>
      </c>
      <c r="E55" s="59">
        <f t="shared" si="13"/>
        <v>6845.4</v>
      </c>
      <c r="F55" s="59">
        <f t="shared" si="13"/>
        <v>0</v>
      </c>
      <c r="G55" s="59">
        <f t="shared" si="13"/>
        <v>0</v>
      </c>
      <c r="H55" s="59">
        <f t="shared" si="13"/>
        <v>0</v>
      </c>
      <c r="I55" s="59">
        <f t="shared" si="13"/>
        <v>5</v>
      </c>
    </row>
    <row r="56" spans="1:9" x14ac:dyDescent="0.2">
      <c r="A56" s="11"/>
      <c r="B56" s="246" t="s">
        <v>320</v>
      </c>
      <c r="C56" s="88">
        <f t="shared" si="1"/>
        <v>9767.9569999999985</v>
      </c>
      <c r="D56" s="59">
        <f t="shared" si="13"/>
        <v>2917.5569999999998</v>
      </c>
      <c r="E56" s="59">
        <f t="shared" si="13"/>
        <v>6845.4</v>
      </c>
      <c r="F56" s="59">
        <f t="shared" si="13"/>
        <v>0</v>
      </c>
      <c r="G56" s="59">
        <f t="shared" si="13"/>
        <v>0</v>
      </c>
      <c r="H56" s="59">
        <f t="shared" si="13"/>
        <v>0</v>
      </c>
      <c r="I56" s="59">
        <f t="shared" si="13"/>
        <v>5</v>
      </c>
    </row>
    <row r="57" spans="1:9" x14ac:dyDescent="0.2">
      <c r="A57" s="34" t="s">
        <v>354</v>
      </c>
      <c r="B57" s="245" t="s">
        <v>319</v>
      </c>
      <c r="C57" s="88">
        <f t="shared" si="1"/>
        <v>1259.6300000000001</v>
      </c>
      <c r="D57" s="59">
        <f t="shared" si="13"/>
        <v>312.02999999999997</v>
      </c>
      <c r="E57" s="59">
        <f t="shared" si="13"/>
        <v>947.6</v>
      </c>
      <c r="F57" s="59">
        <f t="shared" si="13"/>
        <v>0</v>
      </c>
      <c r="G57" s="59">
        <f t="shared" si="13"/>
        <v>0</v>
      </c>
      <c r="H57" s="59">
        <f t="shared" si="13"/>
        <v>0</v>
      </c>
      <c r="I57" s="59">
        <f t="shared" si="13"/>
        <v>0</v>
      </c>
    </row>
    <row r="58" spans="1:9" x14ac:dyDescent="0.2">
      <c r="A58" s="11"/>
      <c r="B58" s="246" t="s">
        <v>320</v>
      </c>
      <c r="C58" s="88">
        <f t="shared" si="1"/>
        <v>1259.6300000000001</v>
      </c>
      <c r="D58" s="59">
        <f t="shared" si="13"/>
        <v>312.02999999999997</v>
      </c>
      <c r="E58" s="59">
        <f t="shared" si="13"/>
        <v>947.6</v>
      </c>
      <c r="F58" s="59">
        <f t="shared" si="13"/>
        <v>0</v>
      </c>
      <c r="G58" s="59">
        <f t="shared" si="13"/>
        <v>0</v>
      </c>
      <c r="H58" s="59">
        <f t="shared" si="13"/>
        <v>0</v>
      </c>
      <c r="I58" s="59">
        <f t="shared" si="13"/>
        <v>0</v>
      </c>
    </row>
    <row r="59" spans="1:9" x14ac:dyDescent="0.2">
      <c r="A59" s="35" t="s">
        <v>356</v>
      </c>
      <c r="B59" s="27" t="s">
        <v>319</v>
      </c>
      <c r="C59" s="88">
        <f t="shared" si="1"/>
        <v>5928.9160000000002</v>
      </c>
      <c r="D59" s="59">
        <f t="shared" si="13"/>
        <v>1157.6460000000002</v>
      </c>
      <c r="E59" s="59">
        <f t="shared" si="13"/>
        <v>4550.8999999999996</v>
      </c>
      <c r="F59" s="59">
        <f t="shared" si="13"/>
        <v>0</v>
      </c>
      <c r="G59" s="59">
        <f t="shared" si="13"/>
        <v>0</v>
      </c>
      <c r="H59" s="59">
        <f t="shared" si="13"/>
        <v>0</v>
      </c>
      <c r="I59" s="59">
        <f t="shared" si="13"/>
        <v>220.37</v>
      </c>
    </row>
    <row r="60" spans="1:9" x14ac:dyDescent="0.2">
      <c r="A60" s="14"/>
      <c r="B60" s="29" t="s">
        <v>320</v>
      </c>
      <c r="C60" s="88">
        <f t="shared" si="1"/>
        <v>5928.9160000000002</v>
      </c>
      <c r="D60" s="59">
        <f t="shared" si="13"/>
        <v>1157.6460000000002</v>
      </c>
      <c r="E60" s="59">
        <f t="shared" si="13"/>
        <v>4550.8999999999996</v>
      </c>
      <c r="F60" s="59">
        <f t="shared" si="13"/>
        <v>0</v>
      </c>
      <c r="G60" s="59">
        <f t="shared" si="13"/>
        <v>0</v>
      </c>
      <c r="H60" s="59">
        <f t="shared" si="13"/>
        <v>0</v>
      </c>
      <c r="I60" s="59">
        <f t="shared" si="13"/>
        <v>220.37</v>
      </c>
    </row>
    <row r="61" spans="1:9" x14ac:dyDescent="0.2">
      <c r="A61" s="37" t="s">
        <v>362</v>
      </c>
      <c r="B61" s="27" t="s">
        <v>319</v>
      </c>
      <c r="C61" s="88">
        <f t="shared" si="1"/>
        <v>8416.6939999999995</v>
      </c>
      <c r="D61" s="59">
        <f t="shared" si="13"/>
        <v>2329.5039999999999</v>
      </c>
      <c r="E61" s="59">
        <f t="shared" si="13"/>
        <v>5912.1</v>
      </c>
      <c r="F61" s="59">
        <f t="shared" si="13"/>
        <v>0</v>
      </c>
      <c r="G61" s="59">
        <f t="shared" si="13"/>
        <v>0</v>
      </c>
      <c r="H61" s="59">
        <f t="shared" si="13"/>
        <v>0</v>
      </c>
      <c r="I61" s="59">
        <f t="shared" si="13"/>
        <v>175.09</v>
      </c>
    </row>
    <row r="62" spans="1:9" x14ac:dyDescent="0.2">
      <c r="A62" s="14"/>
      <c r="B62" s="29" t="s">
        <v>320</v>
      </c>
      <c r="C62" s="88">
        <f t="shared" si="1"/>
        <v>8416.6939999999995</v>
      </c>
      <c r="D62" s="59">
        <f t="shared" si="13"/>
        <v>2329.5039999999999</v>
      </c>
      <c r="E62" s="59">
        <f t="shared" si="13"/>
        <v>5912.1</v>
      </c>
      <c r="F62" s="59">
        <f t="shared" si="13"/>
        <v>0</v>
      </c>
      <c r="G62" s="59">
        <f t="shared" si="13"/>
        <v>0</v>
      </c>
      <c r="H62" s="59">
        <f t="shared" si="13"/>
        <v>0</v>
      </c>
      <c r="I62" s="59">
        <f t="shared" si="13"/>
        <v>175.09</v>
      </c>
    </row>
    <row r="63" spans="1:9" x14ac:dyDescent="0.2">
      <c r="A63" s="491" t="s">
        <v>330</v>
      </c>
      <c r="B63" s="493"/>
      <c r="C63" s="493"/>
      <c r="D63" s="493"/>
      <c r="E63" s="493"/>
      <c r="F63" s="493"/>
      <c r="G63" s="493"/>
      <c r="H63" s="493"/>
      <c r="I63" s="494"/>
    </row>
    <row r="64" spans="1:9" x14ac:dyDescent="0.2">
      <c r="A64" s="457" t="s">
        <v>322</v>
      </c>
      <c r="B64" s="458"/>
      <c r="C64" s="458"/>
      <c r="D64" s="458"/>
      <c r="E64" s="458"/>
      <c r="F64" s="458"/>
      <c r="G64" s="458"/>
      <c r="H64" s="458"/>
      <c r="I64" s="459"/>
    </row>
    <row r="65" spans="1:9" x14ac:dyDescent="0.2">
      <c r="A65" s="34" t="s">
        <v>329</v>
      </c>
      <c r="B65" s="32" t="s">
        <v>319</v>
      </c>
      <c r="C65" s="60">
        <f>D65+E65+F65+G65+H65+I65</f>
        <v>178234.44</v>
      </c>
      <c r="D65" s="60">
        <f>D67+D77</f>
        <v>111064.88</v>
      </c>
      <c r="E65" s="60">
        <f t="shared" ref="E65:I66" si="14">E67+E77</f>
        <v>13246</v>
      </c>
      <c r="F65" s="60">
        <f t="shared" si="14"/>
        <v>5149.5600000000004</v>
      </c>
      <c r="G65" s="60">
        <f t="shared" si="14"/>
        <v>4014</v>
      </c>
      <c r="H65" s="60">
        <f t="shared" si="14"/>
        <v>3850</v>
      </c>
      <c r="I65" s="60">
        <f t="shared" si="14"/>
        <v>40910</v>
      </c>
    </row>
    <row r="66" spans="1:9" ht="13.5" thickBot="1" x14ac:dyDescent="0.25">
      <c r="A66" s="84"/>
      <c r="B66" s="85" t="s">
        <v>320</v>
      </c>
      <c r="C66" s="60">
        <f t="shared" ref="C66:C84" si="15">D66+E66+F66+G66+H66+I66</f>
        <v>178234.44</v>
      </c>
      <c r="D66" s="60">
        <f>D68+D78</f>
        <v>111064.88</v>
      </c>
      <c r="E66" s="60">
        <f t="shared" si="14"/>
        <v>13246</v>
      </c>
      <c r="F66" s="60">
        <f t="shared" si="14"/>
        <v>955.56</v>
      </c>
      <c r="G66" s="60">
        <f t="shared" si="14"/>
        <v>5014</v>
      </c>
      <c r="H66" s="60">
        <f t="shared" si="14"/>
        <v>4900</v>
      </c>
      <c r="I66" s="60">
        <f t="shared" si="14"/>
        <v>43054</v>
      </c>
    </row>
    <row r="67" spans="1:9" x14ac:dyDescent="0.2">
      <c r="A67" s="218" t="s">
        <v>335</v>
      </c>
      <c r="B67" s="32" t="s">
        <v>319</v>
      </c>
      <c r="C67" s="60">
        <f t="shared" si="15"/>
        <v>175295.44</v>
      </c>
      <c r="D67" s="60">
        <f>D69+D71</f>
        <v>109935.44</v>
      </c>
      <c r="E67" s="60">
        <f t="shared" ref="E67:I68" si="16">E69+E71</f>
        <v>11458</v>
      </c>
      <c r="F67" s="60">
        <f t="shared" si="16"/>
        <v>5128</v>
      </c>
      <c r="G67" s="60">
        <f t="shared" si="16"/>
        <v>4014</v>
      </c>
      <c r="H67" s="60">
        <f t="shared" si="16"/>
        <v>3850</v>
      </c>
      <c r="I67" s="60">
        <f t="shared" si="16"/>
        <v>40910</v>
      </c>
    </row>
    <row r="68" spans="1:9" x14ac:dyDescent="0.2">
      <c r="A68" s="24" t="s">
        <v>350</v>
      </c>
      <c r="B68" s="29" t="s">
        <v>320</v>
      </c>
      <c r="C68" s="60">
        <f t="shared" si="15"/>
        <v>175295.44</v>
      </c>
      <c r="D68" s="60">
        <f>D70+D72</f>
        <v>109935.44</v>
      </c>
      <c r="E68" s="60">
        <f t="shared" si="16"/>
        <v>11458</v>
      </c>
      <c r="F68" s="60">
        <f t="shared" si="16"/>
        <v>934</v>
      </c>
      <c r="G68" s="60">
        <f t="shared" si="16"/>
        <v>5014</v>
      </c>
      <c r="H68" s="60">
        <f t="shared" si="16"/>
        <v>4900</v>
      </c>
      <c r="I68" s="60">
        <f t="shared" si="16"/>
        <v>43054</v>
      </c>
    </row>
    <row r="69" spans="1:9" x14ac:dyDescent="0.2">
      <c r="A69" s="86" t="s">
        <v>340</v>
      </c>
      <c r="B69" s="27" t="s">
        <v>319</v>
      </c>
      <c r="C69" s="60">
        <f t="shared" si="15"/>
        <v>75576</v>
      </c>
      <c r="D69" s="60">
        <f>D91+D152</f>
        <v>74568</v>
      </c>
      <c r="E69" s="60">
        <f>E91+E142+E152</f>
        <v>1008</v>
      </c>
      <c r="F69" s="60">
        <f t="shared" ref="F69:I70" si="17">F91+F152</f>
        <v>0</v>
      </c>
      <c r="G69" s="60">
        <f t="shared" si="17"/>
        <v>0</v>
      </c>
      <c r="H69" s="60">
        <f t="shared" si="17"/>
        <v>0</v>
      </c>
      <c r="I69" s="60">
        <f t="shared" si="17"/>
        <v>0</v>
      </c>
    </row>
    <row r="70" spans="1:9" x14ac:dyDescent="0.2">
      <c r="A70" s="80" t="s">
        <v>341</v>
      </c>
      <c r="B70" s="29" t="s">
        <v>320</v>
      </c>
      <c r="C70" s="60">
        <f t="shared" si="15"/>
        <v>75576</v>
      </c>
      <c r="D70" s="60">
        <f>D92+D153</f>
        <v>74568</v>
      </c>
      <c r="E70" s="60">
        <f>E92+E143+E153</f>
        <v>1008</v>
      </c>
      <c r="F70" s="60">
        <f t="shared" si="17"/>
        <v>0</v>
      </c>
      <c r="G70" s="60">
        <f t="shared" si="17"/>
        <v>0</v>
      </c>
      <c r="H70" s="60">
        <f t="shared" si="17"/>
        <v>0</v>
      </c>
      <c r="I70" s="60">
        <f t="shared" si="17"/>
        <v>0</v>
      </c>
    </row>
    <row r="71" spans="1:9" x14ac:dyDescent="0.2">
      <c r="A71" s="21" t="s">
        <v>385</v>
      </c>
      <c r="B71" s="8" t="s">
        <v>319</v>
      </c>
      <c r="C71" s="60">
        <f t="shared" si="15"/>
        <v>99719.44</v>
      </c>
      <c r="D71" s="88">
        <f>D73</f>
        <v>35367.440000000002</v>
      </c>
      <c r="E71" s="88">
        <f t="shared" ref="E71:I74" si="18">E73</f>
        <v>10450</v>
      </c>
      <c r="F71" s="88">
        <f t="shared" si="18"/>
        <v>5128</v>
      </c>
      <c r="G71" s="88">
        <f t="shared" si="18"/>
        <v>4014</v>
      </c>
      <c r="H71" s="88">
        <f t="shared" si="18"/>
        <v>3850</v>
      </c>
      <c r="I71" s="88">
        <f t="shared" si="18"/>
        <v>40910</v>
      </c>
    </row>
    <row r="72" spans="1:9" x14ac:dyDescent="0.2">
      <c r="A72" s="18"/>
      <c r="B72" s="246" t="s">
        <v>320</v>
      </c>
      <c r="C72" s="60">
        <f t="shared" si="15"/>
        <v>99719.44</v>
      </c>
      <c r="D72" s="88">
        <f>D74</f>
        <v>35367.440000000002</v>
      </c>
      <c r="E72" s="88">
        <f t="shared" si="18"/>
        <v>10450</v>
      </c>
      <c r="F72" s="88">
        <f t="shared" si="18"/>
        <v>934</v>
      </c>
      <c r="G72" s="88">
        <f t="shared" si="18"/>
        <v>5014</v>
      </c>
      <c r="H72" s="88">
        <f t="shared" si="18"/>
        <v>4900</v>
      </c>
      <c r="I72" s="88">
        <f t="shared" si="18"/>
        <v>43054</v>
      </c>
    </row>
    <row r="73" spans="1:9" x14ac:dyDescent="0.2">
      <c r="A73" s="34" t="s">
        <v>368</v>
      </c>
      <c r="B73" s="32" t="s">
        <v>319</v>
      </c>
      <c r="C73" s="60">
        <f t="shared" si="15"/>
        <v>99719.44</v>
      </c>
      <c r="D73" s="88">
        <f>D75</f>
        <v>35367.440000000002</v>
      </c>
      <c r="E73" s="88">
        <f t="shared" si="18"/>
        <v>10450</v>
      </c>
      <c r="F73" s="88">
        <f t="shared" si="18"/>
        <v>5128</v>
      </c>
      <c r="G73" s="88">
        <f t="shared" si="18"/>
        <v>4014</v>
      </c>
      <c r="H73" s="88">
        <f t="shared" si="18"/>
        <v>3850</v>
      </c>
      <c r="I73" s="88">
        <f t="shared" si="18"/>
        <v>40910</v>
      </c>
    </row>
    <row r="74" spans="1:9" x14ac:dyDescent="0.2">
      <c r="A74" s="34"/>
      <c r="B74" s="32" t="s">
        <v>320</v>
      </c>
      <c r="C74" s="60">
        <f t="shared" si="15"/>
        <v>99719.44</v>
      </c>
      <c r="D74" s="88">
        <f>D76</f>
        <v>35367.440000000002</v>
      </c>
      <c r="E74" s="88">
        <f t="shared" si="18"/>
        <v>10450</v>
      </c>
      <c r="F74" s="88">
        <f t="shared" si="18"/>
        <v>934</v>
      </c>
      <c r="G74" s="88">
        <f t="shared" si="18"/>
        <v>5014</v>
      </c>
      <c r="H74" s="88">
        <f t="shared" si="18"/>
        <v>4900</v>
      </c>
      <c r="I74" s="88">
        <f t="shared" si="18"/>
        <v>43054</v>
      </c>
    </row>
    <row r="75" spans="1:9" x14ac:dyDescent="0.2">
      <c r="A75" s="31" t="s">
        <v>344</v>
      </c>
      <c r="B75" s="27" t="s">
        <v>319</v>
      </c>
      <c r="C75" s="60">
        <f t="shared" si="15"/>
        <v>99719.44</v>
      </c>
      <c r="D75" s="60">
        <f t="shared" ref="D75:I75" si="19">D119+D166</f>
        <v>35367.440000000002</v>
      </c>
      <c r="E75" s="60">
        <f t="shared" si="19"/>
        <v>10450</v>
      </c>
      <c r="F75" s="60">
        <f t="shared" si="19"/>
        <v>5128</v>
      </c>
      <c r="G75" s="60">
        <f t="shared" si="19"/>
        <v>4014</v>
      </c>
      <c r="H75" s="60">
        <f t="shared" si="19"/>
        <v>3850</v>
      </c>
      <c r="I75" s="60">
        <f t="shared" si="19"/>
        <v>40910</v>
      </c>
    </row>
    <row r="76" spans="1:9" x14ac:dyDescent="0.2">
      <c r="A76" s="24"/>
      <c r="B76" s="29" t="s">
        <v>320</v>
      </c>
      <c r="C76" s="60">
        <f t="shared" si="15"/>
        <v>99719.44</v>
      </c>
      <c r="D76" s="60">
        <f>D122+D167</f>
        <v>35367.440000000002</v>
      </c>
      <c r="E76" s="60">
        <f>E167+E120</f>
        <v>10450</v>
      </c>
      <c r="F76" s="60">
        <f>F120+F167</f>
        <v>934</v>
      </c>
      <c r="G76" s="60">
        <f>G120+G167</f>
        <v>5014</v>
      </c>
      <c r="H76" s="60">
        <f>H120+H167</f>
        <v>4900</v>
      </c>
      <c r="I76" s="60">
        <f>I120+I167</f>
        <v>43054</v>
      </c>
    </row>
    <row r="77" spans="1:9" x14ac:dyDescent="0.2">
      <c r="A77" s="96" t="s">
        <v>334</v>
      </c>
      <c r="B77" s="32" t="s">
        <v>319</v>
      </c>
      <c r="C77" s="60">
        <f t="shared" si="15"/>
        <v>2939</v>
      </c>
      <c r="D77" s="60">
        <f t="shared" ref="D77:I82" si="20">D79</f>
        <v>1129.44</v>
      </c>
      <c r="E77" s="60">
        <f t="shared" si="20"/>
        <v>1788</v>
      </c>
      <c r="F77" s="60">
        <f t="shared" si="20"/>
        <v>21.56</v>
      </c>
      <c r="G77" s="60">
        <f t="shared" si="20"/>
        <v>0</v>
      </c>
      <c r="H77" s="60">
        <f t="shared" si="20"/>
        <v>0</v>
      </c>
      <c r="I77" s="60">
        <f t="shared" si="20"/>
        <v>0</v>
      </c>
    </row>
    <row r="78" spans="1:9" x14ac:dyDescent="0.2">
      <c r="A78" s="24" t="s">
        <v>350</v>
      </c>
      <c r="B78" s="29" t="s">
        <v>320</v>
      </c>
      <c r="C78" s="60">
        <f t="shared" si="15"/>
        <v>2939</v>
      </c>
      <c r="D78" s="60">
        <f t="shared" si="20"/>
        <v>1129.44</v>
      </c>
      <c r="E78" s="60">
        <f t="shared" si="20"/>
        <v>1788</v>
      </c>
      <c r="F78" s="60">
        <f t="shared" si="20"/>
        <v>21.56</v>
      </c>
      <c r="G78" s="60">
        <f t="shared" si="20"/>
        <v>0</v>
      </c>
      <c r="H78" s="60">
        <f t="shared" si="20"/>
        <v>0</v>
      </c>
      <c r="I78" s="60">
        <f t="shared" si="20"/>
        <v>0</v>
      </c>
    </row>
    <row r="79" spans="1:9" x14ac:dyDescent="0.2">
      <c r="A79" s="21" t="s">
        <v>385</v>
      </c>
      <c r="B79" s="8" t="s">
        <v>319</v>
      </c>
      <c r="C79" s="60">
        <f t="shared" si="15"/>
        <v>2939</v>
      </c>
      <c r="D79" s="88">
        <f t="shared" si="20"/>
        <v>1129.44</v>
      </c>
      <c r="E79" s="88">
        <f t="shared" si="20"/>
        <v>1788</v>
      </c>
      <c r="F79" s="88">
        <f t="shared" si="20"/>
        <v>21.56</v>
      </c>
      <c r="G79" s="88">
        <f t="shared" si="20"/>
        <v>0</v>
      </c>
      <c r="H79" s="88">
        <f t="shared" si="20"/>
        <v>0</v>
      </c>
      <c r="I79" s="88">
        <f t="shared" si="20"/>
        <v>0</v>
      </c>
    </row>
    <row r="80" spans="1:9" x14ac:dyDescent="0.2">
      <c r="A80" s="18"/>
      <c r="B80" s="246" t="s">
        <v>320</v>
      </c>
      <c r="C80" s="60">
        <f t="shared" si="15"/>
        <v>2939</v>
      </c>
      <c r="D80" s="88">
        <f t="shared" si="20"/>
        <v>1129.44</v>
      </c>
      <c r="E80" s="88">
        <f t="shared" si="20"/>
        <v>1788</v>
      </c>
      <c r="F80" s="88">
        <f t="shared" si="20"/>
        <v>21.56</v>
      </c>
      <c r="G80" s="88">
        <f t="shared" si="20"/>
        <v>0</v>
      </c>
      <c r="H80" s="88">
        <f t="shared" si="20"/>
        <v>0</v>
      </c>
      <c r="I80" s="88">
        <f t="shared" si="20"/>
        <v>0</v>
      </c>
    </row>
    <row r="81" spans="1:13" x14ac:dyDescent="0.2">
      <c r="A81" s="34" t="s">
        <v>368</v>
      </c>
      <c r="B81" s="32" t="s">
        <v>319</v>
      </c>
      <c r="C81" s="60">
        <f t="shared" si="15"/>
        <v>2939</v>
      </c>
      <c r="D81" s="88">
        <f t="shared" si="20"/>
        <v>1129.44</v>
      </c>
      <c r="E81" s="88">
        <f t="shared" si="20"/>
        <v>1788</v>
      </c>
      <c r="F81" s="88">
        <f t="shared" si="20"/>
        <v>21.56</v>
      </c>
      <c r="G81" s="88">
        <f t="shared" si="20"/>
        <v>0</v>
      </c>
      <c r="H81" s="88">
        <f t="shared" si="20"/>
        <v>0</v>
      </c>
      <c r="I81" s="88">
        <f t="shared" si="20"/>
        <v>0</v>
      </c>
    </row>
    <row r="82" spans="1:13" x14ac:dyDescent="0.2">
      <c r="A82" s="34"/>
      <c r="B82" s="32" t="s">
        <v>320</v>
      </c>
      <c r="C82" s="60">
        <f t="shared" si="15"/>
        <v>2939</v>
      </c>
      <c r="D82" s="88">
        <f t="shared" si="20"/>
        <v>1129.44</v>
      </c>
      <c r="E82" s="88">
        <f t="shared" si="20"/>
        <v>1788</v>
      </c>
      <c r="F82" s="88">
        <f t="shared" si="20"/>
        <v>21.56</v>
      </c>
      <c r="G82" s="88">
        <f t="shared" si="20"/>
        <v>0</v>
      </c>
      <c r="H82" s="88">
        <f t="shared" si="20"/>
        <v>0</v>
      </c>
      <c r="I82" s="88">
        <f t="shared" si="20"/>
        <v>0</v>
      </c>
    </row>
    <row r="83" spans="1:13" x14ac:dyDescent="0.2">
      <c r="A83" s="31" t="s">
        <v>344</v>
      </c>
      <c r="B83" s="27" t="s">
        <v>319</v>
      </c>
      <c r="C83" s="60">
        <f t="shared" si="15"/>
        <v>2939</v>
      </c>
      <c r="D83" s="60">
        <f>D104+D131</f>
        <v>1129.44</v>
      </c>
      <c r="E83" s="60">
        <f t="shared" ref="E83:I84" si="21">E104+E131</f>
        <v>1788</v>
      </c>
      <c r="F83" s="60">
        <f t="shared" si="21"/>
        <v>21.56</v>
      </c>
      <c r="G83" s="60">
        <f t="shared" si="21"/>
        <v>0</v>
      </c>
      <c r="H83" s="60">
        <f t="shared" si="21"/>
        <v>0</v>
      </c>
      <c r="I83" s="60">
        <f t="shared" si="21"/>
        <v>0</v>
      </c>
    </row>
    <row r="84" spans="1:13" x14ac:dyDescent="0.2">
      <c r="A84" s="24"/>
      <c r="B84" s="29" t="s">
        <v>320</v>
      </c>
      <c r="C84" s="60">
        <f t="shared" si="15"/>
        <v>2939</v>
      </c>
      <c r="D84" s="60">
        <f>D105+D132</f>
        <v>1129.44</v>
      </c>
      <c r="E84" s="60">
        <f t="shared" si="21"/>
        <v>1788</v>
      </c>
      <c r="F84" s="60">
        <f t="shared" si="21"/>
        <v>21.56</v>
      </c>
      <c r="G84" s="60">
        <f t="shared" si="21"/>
        <v>0</v>
      </c>
      <c r="H84" s="60">
        <f t="shared" si="21"/>
        <v>0</v>
      </c>
      <c r="I84" s="60">
        <f t="shared" si="21"/>
        <v>0</v>
      </c>
    </row>
    <row r="85" spans="1:13" x14ac:dyDescent="0.2">
      <c r="A85" s="488" t="s">
        <v>373</v>
      </c>
      <c r="B85" s="489"/>
      <c r="C85" s="489"/>
      <c r="D85" s="489"/>
      <c r="E85" s="489"/>
      <c r="F85" s="489"/>
      <c r="G85" s="489"/>
      <c r="H85" s="489"/>
      <c r="I85" s="490"/>
    </row>
    <row r="86" spans="1:13" x14ac:dyDescent="0.2">
      <c r="A86" s="457" t="s">
        <v>322</v>
      </c>
      <c r="B86" s="458"/>
      <c r="C86" s="458"/>
      <c r="D86" s="458"/>
      <c r="E86" s="458"/>
      <c r="F86" s="458"/>
      <c r="G86" s="458"/>
      <c r="H86" s="458"/>
      <c r="I86" s="459"/>
    </row>
    <row r="87" spans="1:13" x14ac:dyDescent="0.2">
      <c r="A87" s="34" t="s">
        <v>346</v>
      </c>
      <c r="B87" s="32" t="s">
        <v>319</v>
      </c>
      <c r="C87" s="59">
        <f>D87+E87+F87+G87+H87+I87</f>
        <v>5218</v>
      </c>
      <c r="D87" s="88">
        <f t="shared" ref="D87:I92" si="22">D89</f>
        <v>5218</v>
      </c>
      <c r="E87" s="88">
        <f t="shared" si="22"/>
        <v>0</v>
      </c>
      <c r="F87" s="88">
        <f t="shared" si="22"/>
        <v>0</v>
      </c>
      <c r="G87" s="88">
        <f t="shared" si="22"/>
        <v>0</v>
      </c>
      <c r="H87" s="88">
        <f t="shared" si="22"/>
        <v>0</v>
      </c>
      <c r="I87" s="88">
        <f t="shared" si="22"/>
        <v>0</v>
      </c>
    </row>
    <row r="88" spans="1:13" x14ac:dyDescent="0.2">
      <c r="A88" s="103"/>
      <c r="B88" s="29" t="s">
        <v>320</v>
      </c>
      <c r="C88" s="59">
        <f t="shared" ref="C88:C94" si="23">D88+E88+F88+G88+H88+I88</f>
        <v>5218</v>
      </c>
      <c r="D88" s="88">
        <f t="shared" si="22"/>
        <v>5218</v>
      </c>
      <c r="E88" s="88">
        <f t="shared" si="22"/>
        <v>0</v>
      </c>
      <c r="F88" s="88">
        <f t="shared" si="22"/>
        <v>0</v>
      </c>
      <c r="G88" s="88">
        <f t="shared" si="22"/>
        <v>0</v>
      </c>
      <c r="H88" s="88">
        <f t="shared" si="22"/>
        <v>0</v>
      </c>
      <c r="I88" s="88">
        <f t="shared" si="22"/>
        <v>0</v>
      </c>
    </row>
    <row r="89" spans="1:13" s="53" customFormat="1" x14ac:dyDescent="0.2">
      <c r="A89" s="50" t="s">
        <v>345</v>
      </c>
      <c r="B89" s="45" t="s">
        <v>319</v>
      </c>
      <c r="C89" s="59">
        <f t="shared" si="23"/>
        <v>5218</v>
      </c>
      <c r="D89" s="88">
        <f t="shared" si="22"/>
        <v>5218</v>
      </c>
      <c r="E89" s="88">
        <f t="shared" si="22"/>
        <v>0</v>
      </c>
      <c r="F89" s="88">
        <f t="shared" si="22"/>
        <v>0</v>
      </c>
      <c r="G89" s="88">
        <f t="shared" si="22"/>
        <v>0</v>
      </c>
      <c r="H89" s="88">
        <f t="shared" si="22"/>
        <v>0</v>
      </c>
      <c r="I89" s="88">
        <f t="shared" si="22"/>
        <v>0</v>
      </c>
    </row>
    <row r="90" spans="1:13" s="53" customFormat="1" x14ac:dyDescent="0.2">
      <c r="A90" s="24" t="s">
        <v>346</v>
      </c>
      <c r="B90" s="45" t="s">
        <v>320</v>
      </c>
      <c r="C90" s="59">
        <f t="shared" si="23"/>
        <v>5218</v>
      </c>
      <c r="D90" s="88">
        <f t="shared" si="22"/>
        <v>5218</v>
      </c>
      <c r="E90" s="88">
        <f t="shared" si="22"/>
        <v>0</v>
      </c>
      <c r="F90" s="88">
        <f t="shared" si="22"/>
        <v>0</v>
      </c>
      <c r="G90" s="88">
        <f t="shared" si="22"/>
        <v>0</v>
      </c>
      <c r="H90" s="88">
        <f t="shared" si="22"/>
        <v>0</v>
      </c>
      <c r="I90" s="88">
        <f t="shared" si="22"/>
        <v>0</v>
      </c>
    </row>
    <row r="91" spans="1:13" s="53" customFormat="1" x14ac:dyDescent="0.2">
      <c r="A91" s="79" t="s">
        <v>371</v>
      </c>
      <c r="B91" s="27" t="s">
        <v>319</v>
      </c>
      <c r="C91" s="59">
        <f t="shared" si="23"/>
        <v>5218</v>
      </c>
      <c r="D91" s="88">
        <f t="shared" si="22"/>
        <v>5218</v>
      </c>
      <c r="E91" s="88">
        <f t="shared" si="22"/>
        <v>0</v>
      </c>
      <c r="F91" s="88">
        <f t="shared" si="22"/>
        <v>0</v>
      </c>
      <c r="G91" s="88">
        <f t="shared" si="22"/>
        <v>0</v>
      </c>
      <c r="H91" s="88">
        <f t="shared" si="22"/>
        <v>0</v>
      </c>
      <c r="I91" s="88">
        <f t="shared" si="22"/>
        <v>0</v>
      </c>
    </row>
    <row r="92" spans="1:13" s="53" customFormat="1" x14ac:dyDescent="0.2">
      <c r="A92" s="80" t="s">
        <v>341</v>
      </c>
      <c r="B92" s="29" t="s">
        <v>320</v>
      </c>
      <c r="C92" s="59">
        <f t="shared" si="23"/>
        <v>5218</v>
      </c>
      <c r="D92" s="88">
        <f t="shared" si="22"/>
        <v>5218</v>
      </c>
      <c r="E92" s="88">
        <f t="shared" si="22"/>
        <v>0</v>
      </c>
      <c r="F92" s="88">
        <f t="shared" si="22"/>
        <v>0</v>
      </c>
      <c r="G92" s="88">
        <f t="shared" si="22"/>
        <v>0</v>
      </c>
      <c r="H92" s="88">
        <f t="shared" si="22"/>
        <v>0</v>
      </c>
      <c r="I92" s="88">
        <f t="shared" si="22"/>
        <v>0</v>
      </c>
    </row>
    <row r="93" spans="1:13" s="128" customFormat="1" ht="25.5" x14ac:dyDescent="0.2">
      <c r="A93" s="403" t="s">
        <v>374</v>
      </c>
      <c r="B93" s="105" t="s">
        <v>319</v>
      </c>
      <c r="C93" s="106">
        <f t="shared" si="23"/>
        <v>5218</v>
      </c>
      <c r="D93" s="107">
        <v>5218</v>
      </c>
      <c r="E93" s="107">
        <v>0</v>
      </c>
      <c r="F93" s="107">
        <v>0</v>
      </c>
      <c r="G93" s="107">
        <v>0</v>
      </c>
      <c r="H93" s="107">
        <v>0</v>
      </c>
      <c r="I93" s="107">
        <v>0</v>
      </c>
    </row>
    <row r="94" spans="1:13" s="128" customFormat="1" x14ac:dyDescent="0.2">
      <c r="A94" s="194"/>
      <c r="B94" s="109" t="s">
        <v>320</v>
      </c>
      <c r="C94" s="106">
        <f t="shared" si="23"/>
        <v>5218</v>
      </c>
      <c r="D94" s="107">
        <v>5218</v>
      </c>
      <c r="E94" s="107">
        <v>0</v>
      </c>
      <c r="F94" s="107">
        <v>0</v>
      </c>
      <c r="G94" s="107">
        <v>0</v>
      </c>
      <c r="H94" s="107">
        <v>0</v>
      </c>
      <c r="I94" s="107">
        <v>0</v>
      </c>
    </row>
    <row r="95" spans="1:13" x14ac:dyDescent="0.2">
      <c r="A95" s="488" t="s">
        <v>365</v>
      </c>
      <c r="B95" s="489"/>
      <c r="C95" s="489"/>
      <c r="D95" s="489"/>
      <c r="E95" s="489"/>
      <c r="F95" s="489"/>
      <c r="G95" s="489"/>
      <c r="H95" s="489"/>
      <c r="I95" s="490"/>
      <c r="J95" s="12"/>
      <c r="K95" s="12"/>
      <c r="L95" s="12"/>
      <c r="M95" s="12"/>
    </row>
    <row r="96" spans="1:13" x14ac:dyDescent="0.2">
      <c r="A96" s="122" t="s">
        <v>322</v>
      </c>
      <c r="B96" s="27" t="s">
        <v>319</v>
      </c>
      <c r="C96" s="59">
        <f t="shared" ref="C96:C109" si="24">D96+E96+F96+G96+H96+I96</f>
        <v>325</v>
      </c>
      <c r="D96" s="88">
        <f t="shared" ref="D96:I101" si="25">D98</f>
        <v>325</v>
      </c>
      <c r="E96" s="73">
        <f t="shared" si="25"/>
        <v>0</v>
      </c>
      <c r="F96" s="88">
        <f t="shared" si="25"/>
        <v>0</v>
      </c>
      <c r="G96" s="88">
        <f t="shared" si="25"/>
        <v>0</v>
      </c>
      <c r="H96" s="88">
        <f t="shared" si="25"/>
        <v>0</v>
      </c>
      <c r="I96" s="88">
        <f t="shared" si="25"/>
        <v>0</v>
      </c>
      <c r="J96" s="12"/>
      <c r="K96" s="12"/>
      <c r="L96" s="12"/>
      <c r="M96" s="12"/>
    </row>
    <row r="97" spans="1:13" x14ac:dyDescent="0.2">
      <c r="A97" s="24" t="s">
        <v>347</v>
      </c>
      <c r="B97" s="29" t="s">
        <v>320</v>
      </c>
      <c r="C97" s="59">
        <f t="shared" si="24"/>
        <v>325</v>
      </c>
      <c r="D97" s="88">
        <f t="shared" si="25"/>
        <v>325</v>
      </c>
      <c r="E97" s="73">
        <f t="shared" si="25"/>
        <v>0</v>
      </c>
      <c r="F97" s="88">
        <f t="shared" si="25"/>
        <v>0</v>
      </c>
      <c r="G97" s="88">
        <f t="shared" si="25"/>
        <v>0</v>
      </c>
      <c r="H97" s="88">
        <f t="shared" si="25"/>
        <v>0</v>
      </c>
      <c r="I97" s="88">
        <f t="shared" si="25"/>
        <v>0</v>
      </c>
      <c r="J97" s="12"/>
      <c r="K97" s="12"/>
      <c r="L97" s="12"/>
      <c r="M97" s="12"/>
    </row>
    <row r="98" spans="1:13" x14ac:dyDescent="0.2">
      <c r="A98" s="54" t="s">
        <v>432</v>
      </c>
      <c r="B98" s="245" t="s">
        <v>319</v>
      </c>
      <c r="C98" s="59">
        <f t="shared" si="24"/>
        <v>325</v>
      </c>
      <c r="D98" s="88">
        <f t="shared" si="25"/>
        <v>325</v>
      </c>
      <c r="E98" s="88">
        <f t="shared" si="25"/>
        <v>0</v>
      </c>
      <c r="F98" s="88">
        <f t="shared" si="25"/>
        <v>0</v>
      </c>
      <c r="G98" s="88">
        <f t="shared" si="25"/>
        <v>0</v>
      </c>
      <c r="H98" s="88">
        <f t="shared" si="25"/>
        <v>0</v>
      </c>
      <c r="I98" s="88">
        <f t="shared" si="25"/>
        <v>0</v>
      </c>
      <c r="J98" s="12"/>
      <c r="K98" s="12"/>
      <c r="L98" s="12"/>
      <c r="M98" s="12"/>
    </row>
    <row r="99" spans="1:13" x14ac:dyDescent="0.2">
      <c r="A99" s="14" t="s">
        <v>350</v>
      </c>
      <c r="B99" s="246" t="s">
        <v>320</v>
      </c>
      <c r="C99" s="59">
        <f t="shared" si="24"/>
        <v>325</v>
      </c>
      <c r="D99" s="88">
        <f t="shared" si="25"/>
        <v>325</v>
      </c>
      <c r="E99" s="88">
        <f t="shared" si="25"/>
        <v>0</v>
      </c>
      <c r="F99" s="88">
        <f t="shared" si="25"/>
        <v>0</v>
      </c>
      <c r="G99" s="88">
        <f t="shared" si="25"/>
        <v>0</v>
      </c>
      <c r="H99" s="88">
        <f t="shared" si="25"/>
        <v>0</v>
      </c>
      <c r="I99" s="88">
        <f t="shared" si="25"/>
        <v>0</v>
      </c>
      <c r="J99" s="12"/>
      <c r="K99" s="12"/>
      <c r="L99" s="12"/>
      <c r="M99" s="12"/>
    </row>
    <row r="100" spans="1:13" x14ac:dyDescent="0.2">
      <c r="A100" s="21" t="s">
        <v>385</v>
      </c>
      <c r="B100" s="8" t="s">
        <v>319</v>
      </c>
      <c r="C100" s="59">
        <f t="shared" si="24"/>
        <v>325</v>
      </c>
      <c r="D100" s="88">
        <f>D102</f>
        <v>325</v>
      </c>
      <c r="E100" s="88">
        <f t="shared" si="25"/>
        <v>0</v>
      </c>
      <c r="F100" s="88">
        <f t="shared" si="25"/>
        <v>0</v>
      </c>
      <c r="G100" s="88">
        <f t="shared" si="25"/>
        <v>0</v>
      </c>
      <c r="H100" s="88">
        <f t="shared" si="25"/>
        <v>0</v>
      </c>
      <c r="I100" s="88">
        <f t="shared" si="25"/>
        <v>0</v>
      </c>
    </row>
    <row r="101" spans="1:13" x14ac:dyDescent="0.2">
      <c r="A101" s="18"/>
      <c r="B101" s="246" t="s">
        <v>320</v>
      </c>
      <c r="C101" s="59">
        <f t="shared" si="24"/>
        <v>325</v>
      </c>
      <c r="D101" s="88">
        <f>D103</f>
        <v>325</v>
      </c>
      <c r="E101" s="88">
        <f t="shared" si="25"/>
        <v>0</v>
      </c>
      <c r="F101" s="88">
        <f t="shared" si="25"/>
        <v>0</v>
      </c>
      <c r="G101" s="88">
        <f t="shared" si="25"/>
        <v>0</v>
      </c>
      <c r="H101" s="88">
        <f t="shared" si="25"/>
        <v>0</v>
      </c>
      <c r="I101" s="88">
        <f t="shared" si="25"/>
        <v>0</v>
      </c>
    </row>
    <row r="102" spans="1:13" x14ac:dyDescent="0.2">
      <c r="A102" s="34" t="s">
        <v>368</v>
      </c>
      <c r="B102" s="27" t="s">
        <v>319</v>
      </c>
      <c r="C102" s="59">
        <f t="shared" si="24"/>
        <v>325</v>
      </c>
      <c r="D102" s="88">
        <f t="shared" ref="D102:I107" si="26">D104</f>
        <v>325</v>
      </c>
      <c r="E102" s="88">
        <f t="shared" si="26"/>
        <v>0</v>
      </c>
      <c r="F102" s="88">
        <f t="shared" si="26"/>
        <v>0</v>
      </c>
      <c r="G102" s="88">
        <f t="shared" si="26"/>
        <v>0</v>
      </c>
      <c r="H102" s="88">
        <f t="shared" si="26"/>
        <v>0</v>
      </c>
      <c r="I102" s="88">
        <f t="shared" si="26"/>
        <v>0</v>
      </c>
    </row>
    <row r="103" spans="1:13" x14ac:dyDescent="0.2">
      <c r="A103" s="34"/>
      <c r="B103" s="29" t="s">
        <v>320</v>
      </c>
      <c r="C103" s="59">
        <f t="shared" si="24"/>
        <v>325</v>
      </c>
      <c r="D103" s="88">
        <f t="shared" si="26"/>
        <v>325</v>
      </c>
      <c r="E103" s="88">
        <f t="shared" si="26"/>
        <v>0</v>
      </c>
      <c r="F103" s="88">
        <f t="shared" si="26"/>
        <v>0</v>
      </c>
      <c r="G103" s="88">
        <f t="shared" si="26"/>
        <v>0</v>
      </c>
      <c r="H103" s="88">
        <f t="shared" si="26"/>
        <v>0</v>
      </c>
      <c r="I103" s="88">
        <f t="shared" si="26"/>
        <v>0</v>
      </c>
    </row>
    <row r="104" spans="1:13" x14ac:dyDescent="0.2">
      <c r="A104" s="31" t="s">
        <v>344</v>
      </c>
      <c r="B104" s="27" t="s">
        <v>319</v>
      </c>
      <c r="C104" s="59">
        <f t="shared" si="24"/>
        <v>325</v>
      </c>
      <c r="D104" s="88">
        <f>D106</f>
        <v>325</v>
      </c>
      <c r="E104" s="88">
        <f t="shared" si="26"/>
        <v>0</v>
      </c>
      <c r="F104" s="88">
        <f t="shared" si="26"/>
        <v>0</v>
      </c>
      <c r="G104" s="88">
        <f t="shared" si="26"/>
        <v>0</v>
      </c>
      <c r="H104" s="88">
        <f t="shared" si="26"/>
        <v>0</v>
      </c>
      <c r="I104" s="88">
        <f t="shared" si="26"/>
        <v>0</v>
      </c>
    </row>
    <row r="105" spans="1:13" x14ac:dyDescent="0.2">
      <c r="A105" s="34"/>
      <c r="B105" s="29" t="s">
        <v>320</v>
      </c>
      <c r="C105" s="59">
        <f t="shared" si="24"/>
        <v>325</v>
      </c>
      <c r="D105" s="88">
        <f>D107</f>
        <v>325</v>
      </c>
      <c r="E105" s="88">
        <f t="shared" si="26"/>
        <v>0</v>
      </c>
      <c r="F105" s="88">
        <f t="shared" si="26"/>
        <v>0</v>
      </c>
      <c r="G105" s="88">
        <f t="shared" si="26"/>
        <v>0</v>
      </c>
      <c r="H105" s="88">
        <f t="shared" si="26"/>
        <v>0</v>
      </c>
      <c r="I105" s="88">
        <f t="shared" si="26"/>
        <v>0</v>
      </c>
    </row>
    <row r="106" spans="1:13" s="264" customFormat="1" x14ac:dyDescent="0.2">
      <c r="A106" s="202" t="s">
        <v>439</v>
      </c>
      <c r="B106" s="212" t="s">
        <v>319</v>
      </c>
      <c r="C106" s="167">
        <f t="shared" si="24"/>
        <v>325</v>
      </c>
      <c r="D106" s="167">
        <f>D108</f>
        <v>325</v>
      </c>
      <c r="E106" s="167">
        <f t="shared" si="26"/>
        <v>0</v>
      </c>
      <c r="F106" s="167">
        <f t="shared" si="26"/>
        <v>0</v>
      </c>
      <c r="G106" s="167">
        <f t="shared" si="26"/>
        <v>0</v>
      </c>
      <c r="H106" s="167">
        <f t="shared" si="26"/>
        <v>0</v>
      </c>
      <c r="I106" s="167">
        <f t="shared" si="26"/>
        <v>0</v>
      </c>
    </row>
    <row r="107" spans="1:13" s="264" customFormat="1" ht="13.5" customHeight="1" x14ac:dyDescent="0.2">
      <c r="A107" s="201"/>
      <c r="B107" s="213" t="s">
        <v>320</v>
      </c>
      <c r="C107" s="167">
        <f t="shared" si="24"/>
        <v>325</v>
      </c>
      <c r="D107" s="167">
        <f>D109</f>
        <v>325</v>
      </c>
      <c r="E107" s="167">
        <f t="shared" si="26"/>
        <v>0</v>
      </c>
      <c r="F107" s="167">
        <f t="shared" si="26"/>
        <v>0</v>
      </c>
      <c r="G107" s="167">
        <f t="shared" si="26"/>
        <v>0</v>
      </c>
      <c r="H107" s="167">
        <f t="shared" si="26"/>
        <v>0</v>
      </c>
      <c r="I107" s="167">
        <f t="shared" si="26"/>
        <v>0</v>
      </c>
    </row>
    <row r="108" spans="1:13" s="267" customFormat="1" x14ac:dyDescent="0.2">
      <c r="A108" s="143" t="s">
        <v>440</v>
      </c>
      <c r="B108" s="151" t="s">
        <v>319</v>
      </c>
      <c r="C108" s="101">
        <f t="shared" si="24"/>
        <v>325</v>
      </c>
      <c r="D108" s="101">
        <f>D109</f>
        <v>325</v>
      </c>
      <c r="E108" s="136">
        <v>0</v>
      </c>
      <c r="F108" s="136">
        <v>0</v>
      </c>
      <c r="G108" s="136">
        <v>0</v>
      </c>
      <c r="H108" s="136">
        <v>0</v>
      </c>
      <c r="I108" s="136">
        <v>0</v>
      </c>
    </row>
    <row r="109" spans="1:13" s="267" customFormat="1" ht="13.5" customHeight="1" x14ac:dyDescent="0.2">
      <c r="A109" s="155"/>
      <c r="B109" s="153" t="s">
        <v>320</v>
      </c>
      <c r="C109" s="101">
        <f t="shared" si="24"/>
        <v>325</v>
      </c>
      <c r="D109" s="101">
        <v>325</v>
      </c>
      <c r="E109" s="136">
        <v>0</v>
      </c>
      <c r="F109" s="136">
        <v>0</v>
      </c>
      <c r="G109" s="136">
        <v>0</v>
      </c>
      <c r="H109" s="136">
        <v>0</v>
      </c>
      <c r="I109" s="136">
        <v>0</v>
      </c>
    </row>
    <row r="110" spans="1:13" x14ac:dyDescent="0.2">
      <c r="A110" s="505" t="s">
        <v>388</v>
      </c>
      <c r="B110" s="489"/>
      <c r="C110" s="489"/>
      <c r="D110" s="489"/>
      <c r="E110" s="489"/>
      <c r="F110" s="489"/>
      <c r="G110" s="489"/>
      <c r="H110" s="489"/>
      <c r="I110" s="490"/>
      <c r="J110" s="12"/>
      <c r="K110" s="12"/>
      <c r="L110" s="12"/>
      <c r="M110" s="12"/>
    </row>
    <row r="111" spans="1:13" x14ac:dyDescent="0.2">
      <c r="A111" s="122" t="s">
        <v>322</v>
      </c>
      <c r="B111" s="27" t="s">
        <v>319</v>
      </c>
      <c r="C111" s="59">
        <f t="shared" ref="C111:C136" si="27">D111+E111+F111+G111+H111+I111</f>
        <v>4045</v>
      </c>
      <c r="D111" s="88">
        <f>D113+D125</f>
        <v>1163.44</v>
      </c>
      <c r="E111" s="88">
        <f t="shared" ref="E111:I112" si="28">E113+E125</f>
        <v>2860</v>
      </c>
      <c r="F111" s="88">
        <f t="shared" si="28"/>
        <v>21.56</v>
      </c>
      <c r="G111" s="88">
        <f t="shared" si="28"/>
        <v>0</v>
      </c>
      <c r="H111" s="88">
        <f t="shared" si="28"/>
        <v>0</v>
      </c>
      <c r="I111" s="88">
        <f t="shared" si="28"/>
        <v>0</v>
      </c>
      <c r="J111" s="12"/>
      <c r="K111" s="12"/>
      <c r="L111" s="12"/>
      <c r="M111" s="12"/>
    </row>
    <row r="112" spans="1:13" x14ac:dyDescent="0.2">
      <c r="A112" s="24" t="s">
        <v>347</v>
      </c>
      <c r="B112" s="29" t="s">
        <v>320</v>
      </c>
      <c r="C112" s="59">
        <f t="shared" si="27"/>
        <v>4045</v>
      </c>
      <c r="D112" s="88">
        <f>D114+D126</f>
        <v>1163.44</v>
      </c>
      <c r="E112" s="88">
        <f t="shared" si="28"/>
        <v>2860</v>
      </c>
      <c r="F112" s="88">
        <f t="shared" si="28"/>
        <v>21.56</v>
      </c>
      <c r="G112" s="88">
        <f t="shared" si="28"/>
        <v>0</v>
      </c>
      <c r="H112" s="88">
        <f t="shared" si="28"/>
        <v>0</v>
      </c>
      <c r="I112" s="88">
        <f t="shared" si="28"/>
        <v>0</v>
      </c>
      <c r="J112" s="12"/>
      <c r="K112" s="12"/>
      <c r="L112" s="12"/>
      <c r="M112" s="12"/>
    </row>
    <row r="113" spans="1:13" x14ac:dyDescent="0.2">
      <c r="A113" s="54" t="s">
        <v>345</v>
      </c>
      <c r="B113" s="245" t="s">
        <v>319</v>
      </c>
      <c r="C113" s="59">
        <f t="shared" si="27"/>
        <v>1431</v>
      </c>
      <c r="D113" s="88">
        <f t="shared" ref="D113:I122" si="29">D115</f>
        <v>359</v>
      </c>
      <c r="E113" s="88">
        <f t="shared" si="29"/>
        <v>1072</v>
      </c>
      <c r="F113" s="88">
        <f t="shared" si="29"/>
        <v>0</v>
      </c>
      <c r="G113" s="88">
        <f t="shared" si="29"/>
        <v>0</v>
      </c>
      <c r="H113" s="88">
        <f t="shared" si="29"/>
        <v>0</v>
      </c>
      <c r="I113" s="88">
        <f t="shared" si="29"/>
        <v>0</v>
      </c>
      <c r="J113" s="12"/>
      <c r="K113" s="12"/>
      <c r="L113" s="12"/>
      <c r="M113" s="12"/>
    </row>
    <row r="114" spans="1:13" x14ac:dyDescent="0.2">
      <c r="A114" s="14" t="s">
        <v>350</v>
      </c>
      <c r="B114" s="246" t="s">
        <v>320</v>
      </c>
      <c r="C114" s="59">
        <f t="shared" si="27"/>
        <v>1431</v>
      </c>
      <c r="D114" s="88">
        <f t="shared" si="29"/>
        <v>359</v>
      </c>
      <c r="E114" s="88">
        <f t="shared" si="29"/>
        <v>1072</v>
      </c>
      <c r="F114" s="88">
        <f t="shared" si="29"/>
        <v>0</v>
      </c>
      <c r="G114" s="88">
        <f t="shared" si="29"/>
        <v>0</v>
      </c>
      <c r="H114" s="88">
        <f t="shared" si="29"/>
        <v>0</v>
      </c>
      <c r="I114" s="88">
        <f t="shared" si="29"/>
        <v>0</v>
      </c>
      <c r="J114" s="12"/>
      <c r="K114" s="12"/>
      <c r="L114" s="12"/>
      <c r="M114" s="12"/>
    </row>
    <row r="115" spans="1:13" x14ac:dyDescent="0.2">
      <c r="A115" s="21" t="s">
        <v>385</v>
      </c>
      <c r="B115" s="8" t="s">
        <v>319</v>
      </c>
      <c r="C115" s="59">
        <f t="shared" si="27"/>
        <v>1431</v>
      </c>
      <c r="D115" s="88">
        <f t="shared" si="29"/>
        <v>359</v>
      </c>
      <c r="E115" s="88">
        <f t="shared" si="29"/>
        <v>1072</v>
      </c>
      <c r="F115" s="88">
        <f t="shared" si="29"/>
        <v>0</v>
      </c>
      <c r="G115" s="88">
        <f t="shared" si="29"/>
        <v>0</v>
      </c>
      <c r="H115" s="88">
        <f t="shared" si="29"/>
        <v>0</v>
      </c>
      <c r="I115" s="88">
        <f t="shared" si="29"/>
        <v>0</v>
      </c>
      <c r="J115" s="12"/>
      <c r="K115" s="12"/>
      <c r="L115" s="12"/>
      <c r="M115" s="12"/>
    </row>
    <row r="116" spans="1:13" x14ac:dyDescent="0.2">
      <c r="A116" s="18"/>
      <c r="B116" s="246" t="s">
        <v>320</v>
      </c>
      <c r="C116" s="59">
        <f t="shared" si="27"/>
        <v>1431</v>
      </c>
      <c r="D116" s="88">
        <f t="shared" si="29"/>
        <v>359</v>
      </c>
      <c r="E116" s="88">
        <f t="shared" si="29"/>
        <v>1072</v>
      </c>
      <c r="F116" s="88">
        <f t="shared" si="29"/>
        <v>0</v>
      </c>
      <c r="G116" s="88">
        <f t="shared" si="29"/>
        <v>0</v>
      </c>
      <c r="H116" s="88">
        <f t="shared" si="29"/>
        <v>0</v>
      </c>
      <c r="I116" s="88">
        <f t="shared" si="29"/>
        <v>0</v>
      </c>
      <c r="J116" s="12"/>
      <c r="K116" s="12"/>
      <c r="L116" s="12"/>
      <c r="M116" s="12"/>
    </row>
    <row r="117" spans="1:13" x14ac:dyDescent="0.2">
      <c r="A117" s="21" t="s">
        <v>355</v>
      </c>
      <c r="B117" s="245" t="s">
        <v>319</v>
      </c>
      <c r="C117" s="59">
        <f t="shared" si="27"/>
        <v>1431</v>
      </c>
      <c r="D117" s="88">
        <f t="shared" si="29"/>
        <v>359</v>
      </c>
      <c r="E117" s="88">
        <f t="shared" si="29"/>
        <v>1072</v>
      </c>
      <c r="F117" s="88">
        <f t="shared" si="29"/>
        <v>0</v>
      </c>
      <c r="G117" s="88">
        <f t="shared" si="29"/>
        <v>0</v>
      </c>
      <c r="H117" s="88">
        <f t="shared" si="29"/>
        <v>0</v>
      </c>
      <c r="I117" s="88">
        <f t="shared" si="29"/>
        <v>0</v>
      </c>
      <c r="J117" s="12"/>
      <c r="K117" s="12"/>
      <c r="L117" s="12"/>
      <c r="M117" s="12"/>
    </row>
    <row r="118" spans="1:13" x14ac:dyDescent="0.2">
      <c r="A118" s="11"/>
      <c r="B118" s="246" t="s">
        <v>320</v>
      </c>
      <c r="C118" s="59">
        <f t="shared" si="27"/>
        <v>1431</v>
      </c>
      <c r="D118" s="88">
        <f t="shared" si="29"/>
        <v>359</v>
      </c>
      <c r="E118" s="88">
        <f t="shared" si="29"/>
        <v>1072</v>
      </c>
      <c r="F118" s="88">
        <f t="shared" si="29"/>
        <v>0</v>
      </c>
      <c r="G118" s="88">
        <f t="shared" si="29"/>
        <v>0</v>
      </c>
      <c r="H118" s="88">
        <f t="shared" si="29"/>
        <v>0</v>
      </c>
      <c r="I118" s="88">
        <f t="shared" si="29"/>
        <v>0</v>
      </c>
      <c r="J118" s="12"/>
      <c r="K118" s="12"/>
      <c r="L118" s="12"/>
      <c r="M118" s="12"/>
    </row>
    <row r="119" spans="1:13" s="120" customFormat="1" x14ac:dyDescent="0.2">
      <c r="A119" s="170" t="s">
        <v>349</v>
      </c>
      <c r="B119" s="171" t="s">
        <v>319</v>
      </c>
      <c r="C119" s="172">
        <f t="shared" si="27"/>
        <v>1431</v>
      </c>
      <c r="D119" s="172">
        <f>D121</f>
        <v>359</v>
      </c>
      <c r="E119" s="172">
        <f t="shared" si="29"/>
        <v>1072</v>
      </c>
      <c r="F119" s="172">
        <f t="shared" si="29"/>
        <v>0</v>
      </c>
      <c r="G119" s="172">
        <f t="shared" si="29"/>
        <v>0</v>
      </c>
      <c r="H119" s="172">
        <f t="shared" si="29"/>
        <v>0</v>
      </c>
      <c r="I119" s="172">
        <f t="shared" si="29"/>
        <v>0</v>
      </c>
      <c r="J119" s="187"/>
      <c r="K119" s="187"/>
      <c r="L119" s="187"/>
      <c r="M119" s="187"/>
    </row>
    <row r="120" spans="1:13" s="120" customFormat="1" x14ac:dyDescent="0.2">
      <c r="A120" s="173"/>
      <c r="B120" s="174" t="s">
        <v>320</v>
      </c>
      <c r="C120" s="172">
        <f t="shared" si="27"/>
        <v>1431</v>
      </c>
      <c r="D120" s="172">
        <f>D122</f>
        <v>359</v>
      </c>
      <c r="E120" s="172">
        <f t="shared" si="29"/>
        <v>1072</v>
      </c>
      <c r="F120" s="172">
        <f t="shared" si="29"/>
        <v>0</v>
      </c>
      <c r="G120" s="172">
        <f t="shared" si="29"/>
        <v>0</v>
      </c>
      <c r="H120" s="172">
        <f t="shared" si="29"/>
        <v>0</v>
      </c>
      <c r="I120" s="172">
        <f t="shared" si="29"/>
        <v>0</v>
      </c>
      <c r="J120" s="187"/>
      <c r="K120" s="187"/>
      <c r="L120" s="187"/>
      <c r="M120" s="187"/>
    </row>
    <row r="121" spans="1:13" s="168" customFormat="1" ht="25.5" x14ac:dyDescent="0.2">
      <c r="A121" s="202" t="s">
        <v>420</v>
      </c>
      <c r="B121" s="166" t="s">
        <v>319</v>
      </c>
      <c r="C121" s="167">
        <f t="shared" si="27"/>
        <v>1431</v>
      </c>
      <c r="D121" s="167">
        <f>D123</f>
        <v>359</v>
      </c>
      <c r="E121" s="167">
        <f t="shared" si="29"/>
        <v>1072</v>
      </c>
      <c r="F121" s="167">
        <f t="shared" si="29"/>
        <v>0</v>
      </c>
      <c r="G121" s="167">
        <f t="shared" si="29"/>
        <v>0</v>
      </c>
      <c r="H121" s="167">
        <f t="shared" si="29"/>
        <v>0</v>
      </c>
      <c r="I121" s="167">
        <f t="shared" si="29"/>
        <v>0</v>
      </c>
      <c r="J121" s="203"/>
      <c r="K121" s="203"/>
      <c r="L121" s="203"/>
      <c r="M121" s="203"/>
    </row>
    <row r="122" spans="1:13" s="168" customFormat="1" x14ac:dyDescent="0.2">
      <c r="A122" s="188"/>
      <c r="B122" s="169" t="s">
        <v>320</v>
      </c>
      <c r="C122" s="167">
        <f t="shared" si="27"/>
        <v>1431</v>
      </c>
      <c r="D122" s="167">
        <f>D124</f>
        <v>359</v>
      </c>
      <c r="E122" s="167">
        <f>E121</f>
        <v>1072</v>
      </c>
      <c r="F122" s="167">
        <f t="shared" si="29"/>
        <v>0</v>
      </c>
      <c r="G122" s="167">
        <f t="shared" si="29"/>
        <v>0</v>
      </c>
      <c r="H122" s="167">
        <f t="shared" si="29"/>
        <v>0</v>
      </c>
      <c r="I122" s="167">
        <f t="shared" si="29"/>
        <v>0</v>
      </c>
      <c r="J122" s="203"/>
      <c r="K122" s="203"/>
      <c r="L122" s="203"/>
      <c r="M122" s="203"/>
    </row>
    <row r="123" spans="1:13" s="129" customFormat="1" ht="25.5" x14ac:dyDescent="0.2">
      <c r="A123" s="403" t="s">
        <v>679</v>
      </c>
      <c r="B123" s="105" t="s">
        <v>319</v>
      </c>
      <c r="C123" s="106">
        <f t="shared" si="27"/>
        <v>1431</v>
      </c>
      <c r="D123" s="107">
        <v>359</v>
      </c>
      <c r="E123" s="107">
        <v>1072</v>
      </c>
      <c r="F123" s="107">
        <v>0</v>
      </c>
      <c r="G123" s="107">
        <v>0</v>
      </c>
      <c r="H123" s="107">
        <v>0</v>
      </c>
      <c r="I123" s="107">
        <v>0</v>
      </c>
      <c r="J123" s="130"/>
      <c r="K123" s="130"/>
      <c r="L123" s="130"/>
      <c r="M123" s="130"/>
    </row>
    <row r="124" spans="1:13" s="129" customFormat="1" x14ac:dyDescent="0.2">
      <c r="A124" s="133"/>
      <c r="B124" s="109" t="s">
        <v>320</v>
      </c>
      <c r="C124" s="106">
        <f t="shared" si="27"/>
        <v>1431</v>
      </c>
      <c r="D124" s="107">
        <v>359</v>
      </c>
      <c r="E124" s="107">
        <f>E123</f>
        <v>1072</v>
      </c>
      <c r="F124" s="107">
        <v>0</v>
      </c>
      <c r="G124" s="107">
        <v>0</v>
      </c>
      <c r="H124" s="107">
        <v>0</v>
      </c>
      <c r="I124" s="107">
        <v>0</v>
      </c>
      <c r="J124" s="130"/>
      <c r="K124" s="130"/>
      <c r="L124" s="130"/>
      <c r="M124" s="130"/>
    </row>
    <row r="125" spans="1:13" x14ac:dyDescent="0.2">
      <c r="A125" s="54" t="s">
        <v>334</v>
      </c>
      <c r="B125" s="245" t="s">
        <v>319</v>
      </c>
      <c r="C125" s="59">
        <f t="shared" si="27"/>
        <v>2614</v>
      </c>
      <c r="D125" s="88">
        <f t="shared" ref="D125:I134" si="30">D127</f>
        <v>804.44</v>
      </c>
      <c r="E125" s="88">
        <f t="shared" si="30"/>
        <v>1788</v>
      </c>
      <c r="F125" s="88">
        <f t="shared" si="30"/>
        <v>21.56</v>
      </c>
      <c r="G125" s="88">
        <f t="shared" si="30"/>
        <v>0</v>
      </c>
      <c r="H125" s="88">
        <f t="shared" si="30"/>
        <v>0</v>
      </c>
      <c r="I125" s="88">
        <f t="shared" si="30"/>
        <v>0</v>
      </c>
      <c r="J125" s="12"/>
      <c r="K125" s="12"/>
      <c r="L125" s="12"/>
      <c r="M125" s="12"/>
    </row>
    <row r="126" spans="1:13" x14ac:dyDescent="0.2">
      <c r="A126" s="14" t="s">
        <v>350</v>
      </c>
      <c r="B126" s="246" t="s">
        <v>320</v>
      </c>
      <c r="C126" s="59">
        <f t="shared" si="27"/>
        <v>2614</v>
      </c>
      <c r="D126" s="88">
        <f t="shared" si="30"/>
        <v>804.44</v>
      </c>
      <c r="E126" s="88">
        <f t="shared" si="30"/>
        <v>1788</v>
      </c>
      <c r="F126" s="88">
        <f t="shared" si="30"/>
        <v>21.56</v>
      </c>
      <c r="G126" s="88">
        <f t="shared" si="30"/>
        <v>0</v>
      </c>
      <c r="H126" s="88">
        <f t="shared" si="30"/>
        <v>0</v>
      </c>
      <c r="I126" s="88">
        <f t="shared" si="30"/>
        <v>0</v>
      </c>
      <c r="J126" s="12"/>
      <c r="K126" s="12"/>
      <c r="L126" s="12"/>
      <c r="M126" s="12"/>
    </row>
    <row r="127" spans="1:13" x14ac:dyDescent="0.2">
      <c r="A127" s="21" t="s">
        <v>385</v>
      </c>
      <c r="B127" s="8" t="s">
        <v>319</v>
      </c>
      <c r="C127" s="59">
        <f t="shared" si="27"/>
        <v>2614</v>
      </c>
      <c r="D127" s="88">
        <f t="shared" si="30"/>
        <v>804.44</v>
      </c>
      <c r="E127" s="88">
        <f t="shared" si="30"/>
        <v>1788</v>
      </c>
      <c r="F127" s="88">
        <f t="shared" si="30"/>
        <v>21.56</v>
      </c>
      <c r="G127" s="88">
        <f t="shared" si="30"/>
        <v>0</v>
      </c>
      <c r="H127" s="88">
        <f t="shared" si="30"/>
        <v>0</v>
      </c>
      <c r="I127" s="88">
        <f t="shared" si="30"/>
        <v>0</v>
      </c>
      <c r="J127" s="12"/>
      <c r="K127" s="12"/>
      <c r="L127" s="12"/>
      <c r="M127" s="12"/>
    </row>
    <row r="128" spans="1:13" x14ac:dyDescent="0.2">
      <c r="A128" s="18"/>
      <c r="B128" s="246" t="s">
        <v>320</v>
      </c>
      <c r="C128" s="59">
        <f t="shared" si="27"/>
        <v>2614</v>
      </c>
      <c r="D128" s="88">
        <f t="shared" si="30"/>
        <v>804.44</v>
      </c>
      <c r="E128" s="88">
        <f t="shared" si="30"/>
        <v>1788</v>
      </c>
      <c r="F128" s="88">
        <f t="shared" si="30"/>
        <v>21.56</v>
      </c>
      <c r="G128" s="88">
        <f t="shared" si="30"/>
        <v>0</v>
      </c>
      <c r="H128" s="88">
        <f t="shared" si="30"/>
        <v>0</v>
      </c>
      <c r="I128" s="88">
        <f t="shared" si="30"/>
        <v>0</v>
      </c>
      <c r="J128" s="12"/>
      <c r="K128" s="12"/>
      <c r="L128" s="12"/>
      <c r="M128" s="12"/>
    </row>
    <row r="129" spans="1:13" x14ac:dyDescent="0.2">
      <c r="A129" s="21" t="s">
        <v>355</v>
      </c>
      <c r="B129" s="245" t="s">
        <v>319</v>
      </c>
      <c r="C129" s="59">
        <f t="shared" si="27"/>
        <v>2614</v>
      </c>
      <c r="D129" s="88">
        <f t="shared" si="30"/>
        <v>804.44</v>
      </c>
      <c r="E129" s="88">
        <f t="shared" si="30"/>
        <v>1788</v>
      </c>
      <c r="F129" s="88">
        <f t="shared" si="30"/>
        <v>21.56</v>
      </c>
      <c r="G129" s="88">
        <f t="shared" si="30"/>
        <v>0</v>
      </c>
      <c r="H129" s="88">
        <f t="shared" si="30"/>
        <v>0</v>
      </c>
      <c r="I129" s="88">
        <f t="shared" si="30"/>
        <v>0</v>
      </c>
      <c r="J129" s="12"/>
      <c r="K129" s="12"/>
      <c r="L129" s="12"/>
      <c r="M129" s="12"/>
    </row>
    <row r="130" spans="1:13" x14ac:dyDescent="0.2">
      <c r="A130" s="11"/>
      <c r="B130" s="246" t="s">
        <v>320</v>
      </c>
      <c r="C130" s="59">
        <f t="shared" si="27"/>
        <v>2614</v>
      </c>
      <c r="D130" s="88">
        <f t="shared" si="30"/>
        <v>804.44</v>
      </c>
      <c r="E130" s="88">
        <f t="shared" si="30"/>
        <v>1788</v>
      </c>
      <c r="F130" s="88">
        <f t="shared" si="30"/>
        <v>21.56</v>
      </c>
      <c r="G130" s="88">
        <f t="shared" si="30"/>
        <v>0</v>
      </c>
      <c r="H130" s="88">
        <f t="shared" si="30"/>
        <v>0</v>
      </c>
      <c r="I130" s="88">
        <f t="shared" si="30"/>
        <v>0</v>
      </c>
      <c r="J130" s="12"/>
      <c r="K130" s="12"/>
      <c r="L130" s="12"/>
      <c r="M130" s="12"/>
    </row>
    <row r="131" spans="1:13" s="120" customFormat="1" x14ac:dyDescent="0.2">
      <c r="A131" s="170" t="s">
        <v>349</v>
      </c>
      <c r="B131" s="171" t="s">
        <v>319</v>
      </c>
      <c r="C131" s="172">
        <f t="shared" si="27"/>
        <v>2614</v>
      </c>
      <c r="D131" s="172">
        <f>D133</f>
        <v>804.44</v>
      </c>
      <c r="E131" s="172">
        <f t="shared" si="30"/>
        <v>1788</v>
      </c>
      <c r="F131" s="172">
        <f t="shared" si="30"/>
        <v>21.56</v>
      </c>
      <c r="G131" s="172">
        <f t="shared" si="30"/>
        <v>0</v>
      </c>
      <c r="H131" s="172">
        <f t="shared" si="30"/>
        <v>0</v>
      </c>
      <c r="I131" s="172">
        <f t="shared" si="30"/>
        <v>0</v>
      </c>
      <c r="J131" s="187"/>
      <c r="K131" s="187"/>
      <c r="L131" s="187"/>
      <c r="M131" s="187"/>
    </row>
    <row r="132" spans="1:13" s="120" customFormat="1" x14ac:dyDescent="0.2">
      <c r="A132" s="173"/>
      <c r="B132" s="174" t="s">
        <v>320</v>
      </c>
      <c r="C132" s="172">
        <f t="shared" si="27"/>
        <v>2614</v>
      </c>
      <c r="D132" s="172">
        <f>D134</f>
        <v>804.44</v>
      </c>
      <c r="E132" s="172">
        <f t="shared" si="30"/>
        <v>1788</v>
      </c>
      <c r="F132" s="172">
        <f t="shared" si="30"/>
        <v>21.56</v>
      </c>
      <c r="G132" s="172">
        <f t="shared" si="30"/>
        <v>0</v>
      </c>
      <c r="H132" s="172">
        <f t="shared" si="30"/>
        <v>0</v>
      </c>
      <c r="I132" s="172">
        <f t="shared" si="30"/>
        <v>0</v>
      </c>
      <c r="J132" s="187"/>
      <c r="K132" s="187"/>
      <c r="L132" s="187"/>
      <c r="M132" s="187"/>
    </row>
    <row r="133" spans="1:13" s="264" customFormat="1" x14ac:dyDescent="0.2">
      <c r="A133" s="262" t="s">
        <v>421</v>
      </c>
      <c r="B133" s="268" t="s">
        <v>319</v>
      </c>
      <c r="C133" s="263">
        <f t="shared" si="27"/>
        <v>2614</v>
      </c>
      <c r="D133" s="263">
        <f>D135</f>
        <v>804.44</v>
      </c>
      <c r="E133" s="263">
        <f t="shared" si="30"/>
        <v>1788</v>
      </c>
      <c r="F133" s="263">
        <f t="shared" si="30"/>
        <v>21.56</v>
      </c>
      <c r="G133" s="263">
        <f t="shared" si="30"/>
        <v>0</v>
      </c>
      <c r="H133" s="263">
        <f t="shared" si="30"/>
        <v>0</v>
      </c>
      <c r="I133" s="263">
        <f t="shared" si="30"/>
        <v>0</v>
      </c>
      <c r="J133" s="269"/>
      <c r="K133" s="269"/>
      <c r="L133" s="269"/>
      <c r="M133" s="269"/>
    </row>
    <row r="134" spans="1:13" s="264" customFormat="1" x14ac:dyDescent="0.2">
      <c r="A134" s="270"/>
      <c r="B134" s="271" t="s">
        <v>320</v>
      </c>
      <c r="C134" s="263">
        <f t="shared" si="27"/>
        <v>2614</v>
      </c>
      <c r="D134" s="263">
        <f>D136</f>
        <v>804.44</v>
      </c>
      <c r="E134" s="263">
        <f t="shared" si="30"/>
        <v>1788</v>
      </c>
      <c r="F134" s="263">
        <f t="shared" si="30"/>
        <v>21.56</v>
      </c>
      <c r="G134" s="263">
        <f t="shared" si="30"/>
        <v>0</v>
      </c>
      <c r="H134" s="263">
        <f t="shared" si="30"/>
        <v>0</v>
      </c>
      <c r="I134" s="263">
        <f t="shared" si="30"/>
        <v>0</v>
      </c>
      <c r="J134" s="269"/>
      <c r="K134" s="269"/>
      <c r="L134" s="269"/>
      <c r="M134" s="269"/>
    </row>
    <row r="135" spans="1:13" s="267" customFormat="1" ht="25.5" x14ac:dyDescent="0.2">
      <c r="A135" s="265" t="s">
        <v>4</v>
      </c>
      <c r="B135" s="272" t="s">
        <v>319</v>
      </c>
      <c r="C135" s="266">
        <f t="shared" si="27"/>
        <v>2614</v>
      </c>
      <c r="D135" s="266">
        <f>D136</f>
        <v>804.44</v>
      </c>
      <c r="E135" s="266">
        <f>E136</f>
        <v>1788</v>
      </c>
      <c r="F135" s="266">
        <f>F136</f>
        <v>21.56</v>
      </c>
      <c r="G135" s="266">
        <v>0</v>
      </c>
      <c r="H135" s="266">
        <v>0</v>
      </c>
      <c r="I135" s="266">
        <v>0</v>
      </c>
      <c r="J135" s="273"/>
      <c r="K135" s="273"/>
      <c r="L135" s="273"/>
      <c r="M135" s="273"/>
    </row>
    <row r="136" spans="1:13" s="267" customFormat="1" x14ac:dyDescent="0.2">
      <c r="A136" s="274"/>
      <c r="B136" s="275" t="s">
        <v>320</v>
      </c>
      <c r="C136" s="266">
        <f t="shared" si="27"/>
        <v>2614</v>
      </c>
      <c r="D136" s="266">
        <v>804.44</v>
      </c>
      <c r="E136" s="266">
        <v>1788</v>
      </c>
      <c r="F136" s="266">
        <v>21.56</v>
      </c>
      <c r="G136" s="266">
        <v>0</v>
      </c>
      <c r="H136" s="266">
        <v>0</v>
      </c>
      <c r="I136" s="266">
        <v>0</v>
      </c>
      <c r="J136" s="273"/>
      <c r="K136" s="273"/>
      <c r="L136" s="273"/>
      <c r="M136" s="273"/>
    </row>
    <row r="137" spans="1:13" s="120" customFormat="1" x14ac:dyDescent="0.2">
      <c r="A137" s="531" t="s">
        <v>391</v>
      </c>
      <c r="B137" s="532"/>
      <c r="C137" s="532"/>
      <c r="D137" s="532"/>
      <c r="E137" s="532"/>
      <c r="F137" s="532"/>
      <c r="G137" s="532"/>
      <c r="H137" s="532"/>
      <c r="I137" s="533"/>
      <c r="J137" s="187"/>
      <c r="K137" s="187"/>
      <c r="L137" s="187"/>
      <c r="M137" s="187"/>
    </row>
    <row r="138" spans="1:13" s="281" customFormat="1" x14ac:dyDescent="0.2">
      <c r="A138" s="34" t="s">
        <v>322</v>
      </c>
      <c r="B138" s="105" t="s">
        <v>319</v>
      </c>
      <c r="C138" s="280">
        <f t="shared" ref="C138:C145" si="31">D138+E138+F138+G138+H138+I138</f>
        <v>1008</v>
      </c>
      <c r="D138" s="280">
        <f t="shared" ref="D138:I139" si="32">D140</f>
        <v>0</v>
      </c>
      <c r="E138" s="280">
        <f t="shared" si="32"/>
        <v>1008</v>
      </c>
      <c r="F138" s="280">
        <f t="shared" si="32"/>
        <v>0</v>
      </c>
      <c r="G138" s="280">
        <f t="shared" si="32"/>
        <v>0</v>
      </c>
      <c r="H138" s="280">
        <f t="shared" si="32"/>
        <v>0</v>
      </c>
      <c r="I138" s="280">
        <f t="shared" si="32"/>
        <v>0</v>
      </c>
      <c r="J138" s="343"/>
      <c r="K138" s="343"/>
      <c r="L138" s="343"/>
      <c r="M138" s="343"/>
    </row>
    <row r="139" spans="1:13" s="281" customFormat="1" x14ac:dyDescent="0.2">
      <c r="A139" s="24" t="s">
        <v>347</v>
      </c>
      <c r="B139" s="109" t="s">
        <v>320</v>
      </c>
      <c r="C139" s="280">
        <f t="shared" si="31"/>
        <v>1008</v>
      </c>
      <c r="D139" s="280">
        <f t="shared" si="32"/>
        <v>0</v>
      </c>
      <c r="E139" s="280">
        <f t="shared" si="32"/>
        <v>1008</v>
      </c>
      <c r="F139" s="280">
        <f t="shared" si="32"/>
        <v>0</v>
      </c>
      <c r="G139" s="280">
        <f t="shared" si="32"/>
        <v>0</v>
      </c>
      <c r="H139" s="280">
        <f t="shared" si="32"/>
        <v>0</v>
      </c>
      <c r="I139" s="280">
        <f t="shared" si="32"/>
        <v>0</v>
      </c>
      <c r="J139" s="343"/>
      <c r="K139" s="343"/>
      <c r="L139" s="343"/>
      <c r="M139" s="343"/>
    </row>
    <row r="140" spans="1:13" s="198" customFormat="1" x14ac:dyDescent="0.2">
      <c r="A140" s="344" t="s">
        <v>375</v>
      </c>
      <c r="B140" s="105" t="s">
        <v>319</v>
      </c>
      <c r="C140" s="107">
        <f t="shared" si="31"/>
        <v>1008</v>
      </c>
      <c r="D140" s="107">
        <f>D142</f>
        <v>0</v>
      </c>
      <c r="E140" s="107">
        <f>E142</f>
        <v>1008</v>
      </c>
      <c r="F140" s="107">
        <f>F141</f>
        <v>0</v>
      </c>
      <c r="G140" s="107">
        <f>G141</f>
        <v>0</v>
      </c>
      <c r="H140" s="107">
        <f>H141</f>
        <v>0</v>
      </c>
      <c r="I140" s="107">
        <f>I141</f>
        <v>0</v>
      </c>
      <c r="J140" s="345"/>
      <c r="K140" s="345"/>
      <c r="L140" s="345"/>
      <c r="M140" s="345"/>
    </row>
    <row r="141" spans="1:13" s="198" customFormat="1" x14ac:dyDescent="0.2">
      <c r="A141" s="24" t="s">
        <v>360</v>
      </c>
      <c r="B141" s="109" t="s">
        <v>320</v>
      </c>
      <c r="C141" s="107">
        <f t="shared" si="31"/>
        <v>1008</v>
      </c>
      <c r="D141" s="107">
        <f>D143</f>
        <v>0</v>
      </c>
      <c r="E141" s="107">
        <f>E143</f>
        <v>1008</v>
      </c>
      <c r="F141" s="107">
        <f>F143</f>
        <v>0</v>
      </c>
      <c r="G141" s="107">
        <f>G143</f>
        <v>0</v>
      </c>
      <c r="H141" s="107">
        <f>H143</f>
        <v>0</v>
      </c>
      <c r="I141" s="107">
        <f>I143</f>
        <v>0</v>
      </c>
      <c r="J141" s="345"/>
      <c r="K141" s="345"/>
      <c r="L141" s="345"/>
      <c r="M141" s="345"/>
    </row>
    <row r="142" spans="1:13" s="281" customFormat="1" ht="25.5" x14ac:dyDescent="0.2">
      <c r="A142" s="325" t="s">
        <v>254</v>
      </c>
      <c r="B142" s="105" t="s">
        <v>319</v>
      </c>
      <c r="C142" s="280">
        <f t="shared" si="31"/>
        <v>1008</v>
      </c>
      <c r="D142" s="280">
        <f>D143</f>
        <v>0</v>
      </c>
      <c r="E142" s="280">
        <f>E144</f>
        <v>1008</v>
      </c>
      <c r="F142" s="280">
        <f>F143</f>
        <v>0</v>
      </c>
      <c r="G142" s="280">
        <f>G143</f>
        <v>0</v>
      </c>
      <c r="H142" s="280">
        <f>H143</f>
        <v>0</v>
      </c>
      <c r="I142" s="280">
        <f>I143</f>
        <v>0</v>
      </c>
      <c r="J142" s="343"/>
      <c r="K142" s="343"/>
      <c r="L142" s="343"/>
      <c r="M142" s="343"/>
    </row>
    <row r="143" spans="1:13" s="281" customFormat="1" x14ac:dyDescent="0.2">
      <c r="A143" s="80"/>
      <c r="B143" s="109" t="s">
        <v>320</v>
      </c>
      <c r="C143" s="280">
        <f t="shared" si="31"/>
        <v>1008</v>
      </c>
      <c r="D143" s="280">
        <v>0</v>
      </c>
      <c r="E143" s="280">
        <f>E145</f>
        <v>1008</v>
      </c>
      <c r="F143" s="280">
        <v>0</v>
      </c>
      <c r="G143" s="280">
        <v>0</v>
      </c>
      <c r="H143" s="280">
        <v>0</v>
      </c>
      <c r="I143" s="280">
        <v>0</v>
      </c>
      <c r="J143" s="343"/>
      <c r="K143" s="343"/>
      <c r="L143" s="343"/>
      <c r="M143" s="343"/>
    </row>
    <row r="144" spans="1:13" s="198" customFormat="1" ht="25.5" x14ac:dyDescent="0.2">
      <c r="A144" s="346" t="s">
        <v>255</v>
      </c>
      <c r="B144" s="105" t="s">
        <v>319</v>
      </c>
      <c r="C144" s="107">
        <f t="shared" si="31"/>
        <v>1008</v>
      </c>
      <c r="D144" s="107">
        <f t="shared" ref="D144:I144" si="33">D145</f>
        <v>0</v>
      </c>
      <c r="E144" s="88">
        <f t="shared" si="33"/>
        <v>1008</v>
      </c>
      <c r="F144" s="107">
        <f t="shared" si="33"/>
        <v>0</v>
      </c>
      <c r="G144" s="107">
        <f t="shared" si="33"/>
        <v>0</v>
      </c>
      <c r="H144" s="107">
        <f t="shared" si="33"/>
        <v>0</v>
      </c>
      <c r="I144" s="107">
        <f t="shared" si="33"/>
        <v>0</v>
      </c>
      <c r="J144" s="345"/>
      <c r="K144" s="345"/>
      <c r="L144" s="345"/>
      <c r="M144" s="345"/>
    </row>
    <row r="145" spans="1:13" s="198" customFormat="1" x14ac:dyDescent="0.2">
      <c r="A145" s="140"/>
      <c r="B145" s="109" t="s">
        <v>320</v>
      </c>
      <c r="C145" s="107">
        <f t="shared" si="31"/>
        <v>1008</v>
      </c>
      <c r="D145" s="107">
        <v>0</v>
      </c>
      <c r="E145" s="88">
        <v>1008</v>
      </c>
      <c r="F145" s="107">
        <v>0</v>
      </c>
      <c r="G145" s="107">
        <v>0</v>
      </c>
      <c r="H145" s="107">
        <v>0</v>
      </c>
      <c r="I145" s="107">
        <v>0</v>
      </c>
      <c r="J145" s="345"/>
      <c r="K145" s="345"/>
      <c r="L145" s="345"/>
      <c r="M145" s="345"/>
    </row>
    <row r="146" spans="1:13" ht="12.75" customHeight="1" x14ac:dyDescent="0.2">
      <c r="A146" s="488" t="s">
        <v>372</v>
      </c>
      <c r="B146" s="489"/>
      <c r="C146" s="489"/>
      <c r="D146" s="489"/>
      <c r="E146" s="489"/>
      <c r="F146" s="489"/>
      <c r="G146" s="489"/>
      <c r="H146" s="489"/>
      <c r="I146" s="490"/>
    </row>
    <row r="147" spans="1:13" ht="12.75" customHeight="1" x14ac:dyDescent="0.2">
      <c r="A147" s="518" t="s">
        <v>322</v>
      </c>
      <c r="B147" s="519"/>
      <c r="C147" s="519"/>
      <c r="D147" s="519"/>
      <c r="E147" s="519"/>
      <c r="F147" s="519"/>
      <c r="G147" s="519"/>
      <c r="H147" s="519"/>
      <c r="I147" s="520"/>
    </row>
    <row r="148" spans="1:13" ht="12.75" customHeight="1" x14ac:dyDescent="0.2">
      <c r="A148" s="34" t="s">
        <v>346</v>
      </c>
      <c r="B148" s="32" t="s">
        <v>319</v>
      </c>
      <c r="C148" s="59">
        <f t="shared" ref="C148:C155" si="34">D148+E148+F148+G148+H148+I148</f>
        <v>69350</v>
      </c>
      <c r="D148" s="88">
        <f t="shared" ref="D148:I153" si="35">D150</f>
        <v>69350</v>
      </c>
      <c r="E148" s="88">
        <f>E150</f>
        <v>0</v>
      </c>
      <c r="F148" s="88">
        <f t="shared" si="35"/>
        <v>0</v>
      </c>
      <c r="G148" s="88">
        <f t="shared" si="35"/>
        <v>0</v>
      </c>
      <c r="H148" s="88">
        <f t="shared" si="35"/>
        <v>0</v>
      </c>
      <c r="I148" s="88">
        <f t="shared" si="35"/>
        <v>0</v>
      </c>
    </row>
    <row r="149" spans="1:13" ht="12.75" customHeight="1" x14ac:dyDescent="0.2">
      <c r="A149" s="24"/>
      <c r="B149" s="29" t="s">
        <v>320</v>
      </c>
      <c r="C149" s="59">
        <f t="shared" si="34"/>
        <v>69350</v>
      </c>
      <c r="D149" s="88">
        <f t="shared" si="35"/>
        <v>69350</v>
      </c>
      <c r="E149" s="88">
        <f t="shared" si="35"/>
        <v>0</v>
      </c>
      <c r="F149" s="88">
        <f t="shared" si="35"/>
        <v>0</v>
      </c>
      <c r="G149" s="88">
        <f t="shared" si="35"/>
        <v>0</v>
      </c>
      <c r="H149" s="88">
        <f t="shared" si="35"/>
        <v>0</v>
      </c>
      <c r="I149" s="88">
        <f t="shared" si="35"/>
        <v>0</v>
      </c>
    </row>
    <row r="150" spans="1:13" ht="12.75" customHeight="1" x14ac:dyDescent="0.2">
      <c r="A150" s="26" t="s">
        <v>345</v>
      </c>
      <c r="B150" s="27" t="s">
        <v>319</v>
      </c>
      <c r="C150" s="59">
        <f t="shared" si="34"/>
        <v>69350</v>
      </c>
      <c r="D150" s="88">
        <f t="shared" si="35"/>
        <v>69350</v>
      </c>
      <c r="E150" s="88">
        <f t="shared" si="35"/>
        <v>0</v>
      </c>
      <c r="F150" s="88">
        <f t="shared" si="35"/>
        <v>0</v>
      </c>
      <c r="G150" s="88">
        <f t="shared" si="35"/>
        <v>0</v>
      </c>
      <c r="H150" s="88">
        <f t="shared" si="35"/>
        <v>0</v>
      </c>
      <c r="I150" s="88">
        <f t="shared" si="35"/>
        <v>0</v>
      </c>
    </row>
    <row r="151" spans="1:13" ht="12.75" customHeight="1" x14ac:dyDescent="0.2">
      <c r="A151" s="24" t="s">
        <v>346</v>
      </c>
      <c r="B151" s="29" t="s">
        <v>320</v>
      </c>
      <c r="C151" s="59">
        <f t="shared" si="34"/>
        <v>69350</v>
      </c>
      <c r="D151" s="59">
        <f t="shared" si="35"/>
        <v>69350</v>
      </c>
      <c r="E151" s="59">
        <f t="shared" si="35"/>
        <v>0</v>
      </c>
      <c r="F151" s="59">
        <f t="shared" si="35"/>
        <v>0</v>
      </c>
      <c r="G151" s="59">
        <f t="shared" si="35"/>
        <v>0</v>
      </c>
      <c r="H151" s="59">
        <f t="shared" si="35"/>
        <v>0</v>
      </c>
      <c r="I151" s="59">
        <f t="shared" si="35"/>
        <v>0</v>
      </c>
    </row>
    <row r="152" spans="1:13" x14ac:dyDescent="0.2">
      <c r="A152" s="51" t="s">
        <v>370</v>
      </c>
      <c r="B152" s="27" t="s">
        <v>319</v>
      </c>
      <c r="C152" s="59">
        <f t="shared" si="34"/>
        <v>69350</v>
      </c>
      <c r="D152" s="59">
        <f t="shared" si="35"/>
        <v>69350</v>
      </c>
      <c r="E152" s="59">
        <f>E154</f>
        <v>0</v>
      </c>
      <c r="F152" s="59">
        <f t="shared" si="35"/>
        <v>0</v>
      </c>
      <c r="G152" s="59">
        <f t="shared" si="35"/>
        <v>0</v>
      </c>
      <c r="H152" s="59">
        <f t="shared" si="35"/>
        <v>0</v>
      </c>
      <c r="I152" s="59">
        <f t="shared" si="35"/>
        <v>0</v>
      </c>
    </row>
    <row r="153" spans="1:13" x14ac:dyDescent="0.2">
      <c r="A153" s="47" t="s">
        <v>341</v>
      </c>
      <c r="B153" s="29" t="s">
        <v>320</v>
      </c>
      <c r="C153" s="59">
        <f t="shared" si="34"/>
        <v>69350</v>
      </c>
      <c r="D153" s="106">
        <f t="shared" si="35"/>
        <v>69350</v>
      </c>
      <c r="E153" s="106">
        <f t="shared" si="35"/>
        <v>0</v>
      </c>
      <c r="F153" s="106">
        <f t="shared" si="35"/>
        <v>0</v>
      </c>
      <c r="G153" s="59">
        <f t="shared" si="35"/>
        <v>0</v>
      </c>
      <c r="H153" s="59">
        <f t="shared" si="35"/>
        <v>0</v>
      </c>
      <c r="I153" s="59">
        <f t="shared" si="35"/>
        <v>0</v>
      </c>
    </row>
    <row r="154" spans="1:13" s="129" customFormat="1" ht="25.5" x14ac:dyDescent="0.2">
      <c r="A154" s="143" t="s">
        <v>386</v>
      </c>
      <c r="B154" s="163" t="s">
        <v>319</v>
      </c>
      <c r="C154" s="101">
        <f t="shared" si="34"/>
        <v>69350</v>
      </c>
      <c r="D154" s="101">
        <f>D155</f>
        <v>69350</v>
      </c>
      <c r="E154" s="101">
        <v>0</v>
      </c>
      <c r="F154" s="101">
        <v>0</v>
      </c>
      <c r="G154" s="101">
        <v>0</v>
      </c>
      <c r="H154" s="101">
        <v>0</v>
      </c>
      <c r="I154" s="101">
        <v>0</v>
      </c>
    </row>
    <row r="155" spans="1:13" s="129" customFormat="1" x14ac:dyDescent="0.2">
      <c r="A155" s="116"/>
      <c r="B155" s="165" t="s">
        <v>320</v>
      </c>
      <c r="C155" s="101">
        <f t="shared" si="34"/>
        <v>69350</v>
      </c>
      <c r="D155" s="101">
        <v>69350</v>
      </c>
      <c r="E155" s="101">
        <v>0</v>
      </c>
      <c r="F155" s="101">
        <v>0</v>
      </c>
      <c r="G155" s="101">
        <v>0</v>
      </c>
      <c r="H155" s="101">
        <v>0</v>
      </c>
      <c r="I155" s="101">
        <v>0</v>
      </c>
    </row>
    <row r="156" spans="1:13" x14ac:dyDescent="0.2">
      <c r="A156" s="488" t="s">
        <v>396</v>
      </c>
      <c r="B156" s="489"/>
      <c r="C156" s="489"/>
      <c r="D156" s="489"/>
      <c r="E156" s="489"/>
      <c r="F156" s="489"/>
      <c r="G156" s="489"/>
      <c r="H156" s="489"/>
      <c r="I156" s="490"/>
    </row>
    <row r="157" spans="1:13" s="53" customFormat="1" x14ac:dyDescent="0.2">
      <c r="A157" s="435" t="s">
        <v>322</v>
      </c>
      <c r="B157" s="436"/>
      <c r="C157" s="436"/>
      <c r="D157" s="436"/>
      <c r="E157" s="436"/>
      <c r="F157" s="436"/>
      <c r="G157" s="436"/>
      <c r="H157" s="436"/>
      <c r="I157" s="437"/>
    </row>
    <row r="158" spans="1:13" s="53" customFormat="1" x14ac:dyDescent="0.2">
      <c r="A158" s="342" t="s">
        <v>347</v>
      </c>
      <c r="B158" s="27" t="s">
        <v>319</v>
      </c>
      <c r="C158" s="59">
        <f t="shared" ref="C158:C203" si="36">D158+E158+F158+G158+H158+I158</f>
        <v>98288.44</v>
      </c>
      <c r="D158" s="88">
        <f t="shared" ref="D158:I165" si="37">D160</f>
        <v>35008.44</v>
      </c>
      <c r="E158" s="88">
        <f t="shared" si="37"/>
        <v>9378</v>
      </c>
      <c r="F158" s="88">
        <f t="shared" si="37"/>
        <v>5128</v>
      </c>
      <c r="G158" s="88">
        <f t="shared" si="37"/>
        <v>4014</v>
      </c>
      <c r="H158" s="88">
        <f t="shared" si="37"/>
        <v>3850</v>
      </c>
      <c r="I158" s="88">
        <f t="shared" si="37"/>
        <v>40910</v>
      </c>
    </row>
    <row r="159" spans="1:13" s="53" customFormat="1" x14ac:dyDescent="0.2">
      <c r="A159" s="103"/>
      <c r="B159" s="29" t="s">
        <v>320</v>
      </c>
      <c r="C159" s="59">
        <f t="shared" si="36"/>
        <v>98288.44</v>
      </c>
      <c r="D159" s="88">
        <f t="shared" si="37"/>
        <v>35008.44</v>
      </c>
      <c r="E159" s="88">
        <f t="shared" si="37"/>
        <v>9378</v>
      </c>
      <c r="F159" s="88">
        <f t="shared" si="37"/>
        <v>934</v>
      </c>
      <c r="G159" s="88">
        <f t="shared" si="37"/>
        <v>5014</v>
      </c>
      <c r="H159" s="88">
        <f t="shared" si="37"/>
        <v>4900</v>
      </c>
      <c r="I159" s="88">
        <f t="shared" si="37"/>
        <v>43054</v>
      </c>
    </row>
    <row r="160" spans="1:13" s="30" customFormat="1" x14ac:dyDescent="0.2">
      <c r="A160" s="97" t="s">
        <v>345</v>
      </c>
      <c r="B160" s="27" t="s">
        <v>319</v>
      </c>
      <c r="C160" s="88">
        <f t="shared" si="36"/>
        <v>98288.44</v>
      </c>
      <c r="D160" s="88">
        <f>D161</f>
        <v>35008.44</v>
      </c>
      <c r="E160" s="88">
        <f t="shared" si="37"/>
        <v>9378</v>
      </c>
      <c r="F160" s="88">
        <f t="shared" si="37"/>
        <v>5128</v>
      </c>
      <c r="G160" s="88">
        <f t="shared" si="37"/>
        <v>4014</v>
      </c>
      <c r="H160" s="88">
        <f t="shared" si="37"/>
        <v>3850</v>
      </c>
      <c r="I160" s="88">
        <f t="shared" si="37"/>
        <v>40910</v>
      </c>
    </row>
    <row r="161" spans="1:13" s="30" customFormat="1" x14ac:dyDescent="0.2">
      <c r="A161" s="103" t="s">
        <v>347</v>
      </c>
      <c r="B161" s="29" t="s">
        <v>320</v>
      </c>
      <c r="C161" s="88">
        <f t="shared" si="36"/>
        <v>98288.44</v>
      </c>
      <c r="D161" s="88">
        <f>D163</f>
        <v>35008.44</v>
      </c>
      <c r="E161" s="88">
        <f t="shared" si="37"/>
        <v>9378</v>
      </c>
      <c r="F161" s="88">
        <f t="shared" si="37"/>
        <v>934</v>
      </c>
      <c r="G161" s="88">
        <f t="shared" si="37"/>
        <v>5014</v>
      </c>
      <c r="H161" s="88">
        <f t="shared" si="37"/>
        <v>4900</v>
      </c>
      <c r="I161" s="88">
        <f t="shared" si="37"/>
        <v>43054</v>
      </c>
    </row>
    <row r="162" spans="1:13" s="53" customFormat="1" x14ac:dyDescent="0.2">
      <c r="A162" s="350" t="s">
        <v>385</v>
      </c>
      <c r="B162" s="351" t="s">
        <v>319</v>
      </c>
      <c r="C162" s="280">
        <f t="shared" si="36"/>
        <v>98288.44</v>
      </c>
      <c r="D162" s="280">
        <f t="shared" si="37"/>
        <v>35008.44</v>
      </c>
      <c r="E162" s="280">
        <f t="shared" si="37"/>
        <v>9378</v>
      </c>
      <c r="F162" s="280">
        <f t="shared" si="37"/>
        <v>5128</v>
      </c>
      <c r="G162" s="280">
        <f t="shared" si="37"/>
        <v>4014</v>
      </c>
      <c r="H162" s="280">
        <f t="shared" si="37"/>
        <v>3850</v>
      </c>
      <c r="I162" s="280">
        <f t="shared" si="37"/>
        <v>40910</v>
      </c>
    </row>
    <row r="163" spans="1:13" s="53" customFormat="1" x14ac:dyDescent="0.2">
      <c r="A163" s="352"/>
      <c r="B163" s="283" t="s">
        <v>320</v>
      </c>
      <c r="C163" s="280">
        <f t="shared" si="36"/>
        <v>98288.44</v>
      </c>
      <c r="D163" s="280">
        <f t="shared" si="37"/>
        <v>35008.44</v>
      </c>
      <c r="E163" s="280">
        <f t="shared" si="37"/>
        <v>9378</v>
      </c>
      <c r="F163" s="280">
        <f t="shared" si="37"/>
        <v>934</v>
      </c>
      <c r="G163" s="280">
        <f t="shared" si="37"/>
        <v>5014</v>
      </c>
      <c r="H163" s="280">
        <f t="shared" si="37"/>
        <v>4900</v>
      </c>
      <c r="I163" s="280">
        <f t="shared" si="37"/>
        <v>43054</v>
      </c>
    </row>
    <row r="164" spans="1:13" x14ac:dyDescent="0.2">
      <c r="A164" s="117" t="s">
        <v>368</v>
      </c>
      <c r="B164" s="105" t="s">
        <v>319</v>
      </c>
      <c r="C164" s="106">
        <f t="shared" si="36"/>
        <v>98288.44</v>
      </c>
      <c r="D164" s="107">
        <f t="shared" si="37"/>
        <v>35008.44</v>
      </c>
      <c r="E164" s="101">
        <f t="shared" si="37"/>
        <v>9378</v>
      </c>
      <c r="F164" s="101">
        <f t="shared" si="37"/>
        <v>5128</v>
      </c>
      <c r="G164" s="107">
        <f t="shared" si="37"/>
        <v>4014</v>
      </c>
      <c r="H164" s="107">
        <f t="shared" si="37"/>
        <v>3850</v>
      </c>
      <c r="I164" s="107">
        <f t="shared" si="37"/>
        <v>40910</v>
      </c>
      <c r="J164" s="83"/>
    </row>
    <row r="165" spans="1:13" x14ac:dyDescent="0.2">
      <c r="A165" s="108"/>
      <c r="B165" s="109" t="s">
        <v>320</v>
      </c>
      <c r="C165" s="106">
        <f t="shared" si="36"/>
        <v>98288.44</v>
      </c>
      <c r="D165" s="107">
        <f t="shared" si="37"/>
        <v>35008.44</v>
      </c>
      <c r="E165" s="101">
        <f t="shared" si="37"/>
        <v>9378</v>
      </c>
      <c r="F165" s="101">
        <f t="shared" si="37"/>
        <v>934</v>
      </c>
      <c r="G165" s="107">
        <f t="shared" si="37"/>
        <v>5014</v>
      </c>
      <c r="H165" s="107">
        <f t="shared" si="37"/>
        <v>4900</v>
      </c>
      <c r="I165" s="107">
        <f t="shared" si="37"/>
        <v>43054</v>
      </c>
    </row>
    <row r="166" spans="1:13" x14ac:dyDescent="0.2">
      <c r="A166" s="353" t="s">
        <v>349</v>
      </c>
      <c r="B166" s="351" t="s">
        <v>319</v>
      </c>
      <c r="C166" s="280">
        <f t="shared" si="36"/>
        <v>98288.44</v>
      </c>
      <c r="D166" s="280">
        <f>D168+D170+D172+D174+D176+D178+D180+D182+D184+D186+D188+D190+D192+D194+D196+D198+D200+D202+D204</f>
        <v>35008.44</v>
      </c>
      <c r="E166" s="280">
        <f t="shared" ref="E166:I167" si="38">E168+E170+E172+E174+E176+E178+E180+E182+E184+E186+E188+E190+E192+E194+E196+E198+E200+E202+E204</f>
        <v>9378</v>
      </c>
      <c r="F166" s="280">
        <f t="shared" si="38"/>
        <v>5128</v>
      </c>
      <c r="G166" s="280">
        <f t="shared" si="38"/>
        <v>4014</v>
      </c>
      <c r="H166" s="280">
        <f t="shared" si="38"/>
        <v>3850</v>
      </c>
      <c r="I166" s="280">
        <f t="shared" si="38"/>
        <v>40910</v>
      </c>
    </row>
    <row r="167" spans="1:13" x14ac:dyDescent="0.2">
      <c r="A167" s="353"/>
      <c r="B167" s="283" t="s">
        <v>320</v>
      </c>
      <c r="C167" s="280">
        <f t="shared" si="36"/>
        <v>98288.44</v>
      </c>
      <c r="D167" s="280">
        <f>D169+D171+D173+D175+D177+D179+D181+D183+D185+D187+D189+D191+D193+D195+D197+D199+D201+D203+D205</f>
        <v>35008.44</v>
      </c>
      <c r="E167" s="280">
        <f t="shared" si="38"/>
        <v>9378</v>
      </c>
      <c r="F167" s="280">
        <f t="shared" si="38"/>
        <v>934</v>
      </c>
      <c r="G167" s="280">
        <f t="shared" si="38"/>
        <v>5014</v>
      </c>
      <c r="H167" s="280">
        <f t="shared" si="38"/>
        <v>4900</v>
      </c>
      <c r="I167" s="280">
        <f t="shared" si="38"/>
        <v>43054</v>
      </c>
    </row>
    <row r="168" spans="1:13" s="198" customFormat="1" ht="25.5" x14ac:dyDescent="0.2">
      <c r="A168" s="403" t="s">
        <v>409</v>
      </c>
      <c r="B168" s="105" t="s">
        <v>319</v>
      </c>
      <c r="C168" s="107">
        <f t="shared" si="36"/>
        <v>8268</v>
      </c>
      <c r="D168" s="107">
        <v>2376</v>
      </c>
      <c r="E168" s="107">
        <v>0</v>
      </c>
      <c r="F168" s="107">
        <v>0</v>
      </c>
      <c r="G168" s="107">
        <v>0</v>
      </c>
      <c r="H168" s="107">
        <v>0</v>
      </c>
      <c r="I168" s="107">
        <v>5892</v>
      </c>
      <c r="J168" s="345"/>
      <c r="K168" s="345"/>
      <c r="L168" s="345"/>
      <c r="M168" s="345"/>
    </row>
    <row r="169" spans="1:13" s="198" customFormat="1" x14ac:dyDescent="0.2">
      <c r="A169" s="108"/>
      <c r="B169" s="109" t="s">
        <v>320</v>
      </c>
      <c r="C169" s="107">
        <f t="shared" si="36"/>
        <v>8268</v>
      </c>
      <c r="D169" s="107">
        <v>2376</v>
      </c>
      <c r="E169" s="107">
        <v>0</v>
      </c>
      <c r="F169" s="107">
        <v>0</v>
      </c>
      <c r="G169" s="107">
        <v>0</v>
      </c>
      <c r="H169" s="107">
        <v>0</v>
      </c>
      <c r="I169" s="107">
        <v>5892</v>
      </c>
      <c r="J169" s="345"/>
      <c r="K169" s="345"/>
      <c r="L169" s="345"/>
      <c r="M169" s="345"/>
    </row>
    <row r="170" spans="1:13" s="198" customFormat="1" ht="25.5" x14ac:dyDescent="0.2">
      <c r="A170" s="403" t="s">
        <v>573</v>
      </c>
      <c r="B170" s="105" t="s">
        <v>319</v>
      </c>
      <c r="C170" s="107">
        <f t="shared" si="36"/>
        <v>1926</v>
      </c>
      <c r="D170" s="107">
        <v>889</v>
      </c>
      <c r="E170" s="107">
        <f>100-100</f>
        <v>0</v>
      </c>
      <c r="F170" s="107">
        <v>0</v>
      </c>
      <c r="G170" s="107">
        <v>0</v>
      </c>
      <c r="H170" s="107">
        <v>0</v>
      </c>
      <c r="I170" s="107">
        <f>937+100</f>
        <v>1037</v>
      </c>
      <c r="J170" s="345"/>
      <c r="K170" s="345"/>
      <c r="L170" s="345"/>
      <c r="M170" s="345"/>
    </row>
    <row r="171" spans="1:13" s="198" customFormat="1" x14ac:dyDescent="0.2">
      <c r="A171" s="108"/>
      <c r="B171" s="109" t="s">
        <v>320</v>
      </c>
      <c r="C171" s="107">
        <f t="shared" si="36"/>
        <v>1926</v>
      </c>
      <c r="D171" s="107">
        <v>889</v>
      </c>
      <c r="E171" s="107">
        <f>100-100</f>
        <v>0</v>
      </c>
      <c r="F171" s="107">
        <v>0</v>
      </c>
      <c r="G171" s="107">
        <v>0</v>
      </c>
      <c r="H171" s="107">
        <v>0</v>
      </c>
      <c r="I171" s="107">
        <f>937+100</f>
        <v>1037</v>
      </c>
      <c r="J171" s="345"/>
      <c r="K171" s="345"/>
      <c r="L171" s="345"/>
      <c r="M171" s="345"/>
    </row>
    <row r="172" spans="1:13" s="333" customFormat="1" ht="38.25" x14ac:dyDescent="0.2">
      <c r="A172" s="330" t="s">
        <v>574</v>
      </c>
      <c r="B172" s="331" t="s">
        <v>319</v>
      </c>
      <c r="C172" s="332">
        <f t="shared" si="36"/>
        <v>7635</v>
      </c>
      <c r="D172" s="332">
        <f>D173</f>
        <v>5957</v>
      </c>
      <c r="E172" s="332">
        <f>E173</f>
        <v>595</v>
      </c>
      <c r="F172" s="332">
        <v>0</v>
      </c>
      <c r="G172" s="332">
        <v>0</v>
      </c>
      <c r="H172" s="332">
        <v>0</v>
      </c>
      <c r="I172" s="332">
        <f>I173</f>
        <v>1083</v>
      </c>
      <c r="J172" s="349"/>
      <c r="K172" s="349"/>
      <c r="L172" s="349"/>
      <c r="M172" s="349"/>
    </row>
    <row r="173" spans="1:13" s="333" customFormat="1" x14ac:dyDescent="0.2">
      <c r="A173" s="334"/>
      <c r="B173" s="335" t="s">
        <v>320</v>
      </c>
      <c r="C173" s="332">
        <f>D173+E173+F173+G173+H173+I173</f>
        <v>7635</v>
      </c>
      <c r="D173" s="332">
        <v>5957</v>
      </c>
      <c r="E173" s="332">
        <v>595</v>
      </c>
      <c r="F173" s="332">
        <v>0</v>
      </c>
      <c r="G173" s="332">
        <v>0</v>
      </c>
      <c r="H173" s="332">
        <v>0</v>
      </c>
      <c r="I173" s="332">
        <v>1083</v>
      </c>
      <c r="J173" s="349"/>
      <c r="K173" s="349"/>
      <c r="L173" s="349"/>
      <c r="M173" s="349"/>
    </row>
    <row r="174" spans="1:13" s="129" customFormat="1" ht="38.25" x14ac:dyDescent="0.2">
      <c r="A174" s="403" t="s">
        <v>575</v>
      </c>
      <c r="B174" s="105" t="s">
        <v>319</v>
      </c>
      <c r="C174" s="107">
        <f t="shared" si="36"/>
        <v>1438</v>
      </c>
      <c r="D174" s="107">
        <v>1398</v>
      </c>
      <c r="E174" s="107">
        <v>0</v>
      </c>
      <c r="F174" s="107">
        <v>0</v>
      </c>
      <c r="G174" s="107">
        <v>0</v>
      </c>
      <c r="H174" s="107">
        <v>0</v>
      </c>
      <c r="I174" s="107">
        <v>40</v>
      </c>
      <c r="J174" s="130"/>
      <c r="K174" s="130"/>
      <c r="L174" s="130"/>
      <c r="M174" s="130"/>
    </row>
    <row r="175" spans="1:13" s="129" customFormat="1" x14ac:dyDescent="0.2">
      <c r="A175" s="108"/>
      <c r="B175" s="109" t="s">
        <v>320</v>
      </c>
      <c r="C175" s="107">
        <f t="shared" si="36"/>
        <v>1438</v>
      </c>
      <c r="D175" s="107">
        <v>1398</v>
      </c>
      <c r="E175" s="107">
        <v>0</v>
      </c>
      <c r="F175" s="107">
        <v>0</v>
      </c>
      <c r="G175" s="107">
        <v>0</v>
      </c>
      <c r="H175" s="107">
        <v>0</v>
      </c>
      <c r="I175" s="107">
        <v>40</v>
      </c>
      <c r="J175" s="130"/>
      <c r="K175" s="130"/>
      <c r="L175" s="130"/>
      <c r="M175" s="130"/>
    </row>
    <row r="176" spans="1:13" s="198" customFormat="1" ht="38.25" x14ac:dyDescent="0.2">
      <c r="A176" s="403" t="s">
        <v>3</v>
      </c>
      <c r="B176" s="105" t="s">
        <v>319</v>
      </c>
      <c r="C176" s="107">
        <f t="shared" si="36"/>
        <v>6725</v>
      </c>
      <c r="D176" s="107">
        <v>76</v>
      </c>
      <c r="E176" s="107">
        <v>0</v>
      </c>
      <c r="F176" s="107">
        <v>0</v>
      </c>
      <c r="G176" s="107">
        <v>0</v>
      </c>
      <c r="H176" s="107">
        <v>0</v>
      </c>
      <c r="I176" s="107">
        <v>6649</v>
      </c>
      <c r="J176" s="345"/>
      <c r="K176" s="347"/>
      <c r="L176" s="345"/>
      <c r="M176" s="345"/>
    </row>
    <row r="177" spans="1:13" s="198" customFormat="1" x14ac:dyDescent="0.2">
      <c r="A177" s="108"/>
      <c r="B177" s="109" t="s">
        <v>320</v>
      </c>
      <c r="C177" s="107">
        <f t="shared" si="36"/>
        <v>6725</v>
      </c>
      <c r="D177" s="107">
        <v>76</v>
      </c>
      <c r="E177" s="107">
        <v>0</v>
      </c>
      <c r="F177" s="107">
        <v>0</v>
      </c>
      <c r="G177" s="107">
        <v>0</v>
      </c>
      <c r="H177" s="107">
        <v>0</v>
      </c>
      <c r="I177" s="107">
        <v>6649</v>
      </c>
      <c r="J177" s="345"/>
      <c r="K177" s="345"/>
      <c r="L177" s="345"/>
      <c r="M177" s="345"/>
    </row>
    <row r="178" spans="1:13" s="333" customFormat="1" ht="38.25" x14ac:dyDescent="0.2">
      <c r="A178" s="330" t="s">
        <v>576</v>
      </c>
      <c r="B178" s="331" t="s">
        <v>319</v>
      </c>
      <c r="C178" s="332">
        <f t="shared" si="36"/>
        <v>6857</v>
      </c>
      <c r="D178" s="332">
        <f>D179</f>
        <v>1405</v>
      </c>
      <c r="E178" s="332">
        <f>E179</f>
        <v>2137</v>
      </c>
      <c r="F178" s="332">
        <v>100</v>
      </c>
      <c r="G178" s="332">
        <v>576</v>
      </c>
      <c r="H178" s="332">
        <f>H179</f>
        <v>1850</v>
      </c>
      <c r="I178" s="332">
        <f>I179</f>
        <v>789</v>
      </c>
      <c r="J178" s="349"/>
      <c r="K178" s="349"/>
      <c r="L178" s="349"/>
      <c r="M178" s="349"/>
    </row>
    <row r="179" spans="1:13" s="333" customFormat="1" x14ac:dyDescent="0.2">
      <c r="A179" s="334"/>
      <c r="B179" s="335" t="s">
        <v>320</v>
      </c>
      <c r="C179" s="332">
        <f t="shared" si="36"/>
        <v>6857</v>
      </c>
      <c r="D179" s="332">
        <v>1405</v>
      </c>
      <c r="E179" s="332">
        <v>2137</v>
      </c>
      <c r="F179" s="332">
        <v>100</v>
      </c>
      <c r="G179" s="332">
        <v>576</v>
      </c>
      <c r="H179" s="332">
        <v>1850</v>
      </c>
      <c r="I179" s="332">
        <v>789</v>
      </c>
      <c r="J179" s="349"/>
      <c r="K179" s="349"/>
      <c r="L179" s="349"/>
      <c r="M179" s="349"/>
    </row>
    <row r="180" spans="1:13" s="129" customFormat="1" ht="25.5" x14ac:dyDescent="0.2">
      <c r="A180" s="403" t="s">
        <v>577</v>
      </c>
      <c r="B180" s="105" t="s">
        <v>319</v>
      </c>
      <c r="C180" s="107">
        <f t="shared" si="36"/>
        <v>2518</v>
      </c>
      <c r="D180" s="107">
        <f>D181</f>
        <v>2518</v>
      </c>
      <c r="E180" s="107">
        <v>0</v>
      </c>
      <c r="F180" s="107">
        <v>0</v>
      </c>
      <c r="G180" s="107">
        <v>0</v>
      </c>
      <c r="H180" s="107">
        <v>0</v>
      </c>
      <c r="I180" s="107">
        <v>0</v>
      </c>
      <c r="J180" s="130"/>
      <c r="K180" s="130"/>
      <c r="L180" s="130"/>
      <c r="M180" s="130"/>
    </row>
    <row r="181" spans="1:13" s="129" customFormat="1" x14ac:dyDescent="0.2">
      <c r="A181" s="108"/>
      <c r="B181" s="109" t="s">
        <v>320</v>
      </c>
      <c r="C181" s="107">
        <f t="shared" si="36"/>
        <v>2518</v>
      </c>
      <c r="D181" s="107">
        <v>2518</v>
      </c>
      <c r="E181" s="107">
        <v>0</v>
      </c>
      <c r="F181" s="107">
        <v>0</v>
      </c>
      <c r="G181" s="107">
        <v>0</v>
      </c>
      <c r="H181" s="107">
        <v>0</v>
      </c>
      <c r="I181" s="107">
        <v>0</v>
      </c>
      <c r="J181" s="130"/>
      <c r="K181" s="130"/>
      <c r="L181" s="130"/>
      <c r="M181" s="130"/>
    </row>
    <row r="182" spans="1:13" s="129" customFormat="1" ht="25.5" x14ac:dyDescent="0.2">
      <c r="A182" s="403" t="s">
        <v>578</v>
      </c>
      <c r="B182" s="105" t="s">
        <v>319</v>
      </c>
      <c r="C182" s="107">
        <f t="shared" si="36"/>
        <v>8325</v>
      </c>
      <c r="D182" s="107">
        <f>D183</f>
        <v>8322</v>
      </c>
      <c r="E182" s="107">
        <f>E183</f>
        <v>0</v>
      </c>
      <c r="F182" s="107">
        <v>0</v>
      </c>
      <c r="G182" s="107">
        <v>0</v>
      </c>
      <c r="H182" s="107">
        <v>0</v>
      </c>
      <c r="I182" s="107">
        <f>I183</f>
        <v>3</v>
      </c>
      <c r="J182" s="130"/>
      <c r="K182" s="130"/>
      <c r="L182" s="130"/>
      <c r="M182" s="130"/>
    </row>
    <row r="183" spans="1:13" s="129" customFormat="1" x14ac:dyDescent="0.2">
      <c r="A183" s="108"/>
      <c r="B183" s="109" t="s">
        <v>320</v>
      </c>
      <c r="C183" s="107">
        <f t="shared" si="36"/>
        <v>8325</v>
      </c>
      <c r="D183" s="107">
        <v>8322</v>
      </c>
      <c r="E183" s="107">
        <v>0</v>
      </c>
      <c r="F183" s="107">
        <v>0</v>
      </c>
      <c r="G183" s="107">
        <v>0</v>
      </c>
      <c r="H183" s="107">
        <v>0</v>
      </c>
      <c r="I183" s="107">
        <v>3</v>
      </c>
      <c r="J183" s="130"/>
      <c r="K183" s="130"/>
      <c r="L183" s="130"/>
      <c r="M183" s="130"/>
    </row>
    <row r="184" spans="1:13" s="198" customFormat="1" ht="25.5" x14ac:dyDescent="0.2">
      <c r="A184" s="403" t="s">
        <v>579</v>
      </c>
      <c r="B184" s="105" t="s">
        <v>319</v>
      </c>
      <c r="C184" s="107">
        <f t="shared" si="36"/>
        <v>4411</v>
      </c>
      <c r="D184" s="107">
        <v>481</v>
      </c>
      <c r="E184" s="107">
        <f>700-700</f>
        <v>0</v>
      </c>
      <c r="F184" s="107">
        <v>0</v>
      </c>
      <c r="G184" s="107">
        <v>0</v>
      </c>
      <c r="H184" s="107">
        <v>0</v>
      </c>
      <c r="I184" s="107">
        <v>3930</v>
      </c>
      <c r="J184" s="345"/>
      <c r="K184" s="345"/>
      <c r="L184" s="345"/>
      <c r="M184" s="345"/>
    </row>
    <row r="185" spans="1:13" s="198" customFormat="1" x14ac:dyDescent="0.2">
      <c r="A185" s="108"/>
      <c r="B185" s="109" t="s">
        <v>320</v>
      </c>
      <c r="C185" s="107">
        <f t="shared" si="36"/>
        <v>4411</v>
      </c>
      <c r="D185" s="107">
        <v>481</v>
      </c>
      <c r="E185" s="107">
        <f>700-700</f>
        <v>0</v>
      </c>
      <c r="F185" s="107">
        <v>0</v>
      </c>
      <c r="G185" s="107">
        <v>0</v>
      </c>
      <c r="H185" s="107">
        <v>0</v>
      </c>
      <c r="I185" s="107">
        <v>3930</v>
      </c>
      <c r="J185" s="345"/>
      <c r="K185" s="345"/>
      <c r="L185" s="345"/>
      <c r="M185" s="345"/>
    </row>
    <row r="186" spans="1:13" s="198" customFormat="1" ht="25.5" x14ac:dyDescent="0.2">
      <c r="A186" s="403" t="s">
        <v>580</v>
      </c>
      <c r="B186" s="105" t="s">
        <v>319</v>
      </c>
      <c r="C186" s="107">
        <f t="shared" si="36"/>
        <v>1219</v>
      </c>
      <c r="D186" s="107">
        <v>1219</v>
      </c>
      <c r="E186" s="107">
        <v>0</v>
      </c>
      <c r="F186" s="107">
        <v>0</v>
      </c>
      <c r="G186" s="107">
        <v>0</v>
      </c>
      <c r="H186" s="107">
        <v>0</v>
      </c>
      <c r="I186" s="107">
        <v>0</v>
      </c>
      <c r="J186" s="345"/>
      <c r="K186" s="345"/>
      <c r="L186" s="345"/>
      <c r="M186" s="345"/>
    </row>
    <row r="187" spans="1:13" s="198" customFormat="1" x14ac:dyDescent="0.2">
      <c r="A187" s="108"/>
      <c r="B187" s="109" t="s">
        <v>320</v>
      </c>
      <c r="C187" s="107">
        <f t="shared" si="36"/>
        <v>1219</v>
      </c>
      <c r="D187" s="107">
        <v>1219</v>
      </c>
      <c r="E187" s="107">
        <v>0</v>
      </c>
      <c r="F187" s="107">
        <v>0</v>
      </c>
      <c r="G187" s="107">
        <v>0</v>
      </c>
      <c r="H187" s="107">
        <v>0</v>
      </c>
      <c r="I187" s="107">
        <v>0</v>
      </c>
      <c r="J187" s="345"/>
      <c r="K187" s="345"/>
      <c r="L187" s="345"/>
      <c r="M187" s="345"/>
    </row>
    <row r="188" spans="1:13" s="333" customFormat="1" ht="25.5" x14ac:dyDescent="0.2">
      <c r="A188" s="330" t="s">
        <v>581</v>
      </c>
      <c r="B188" s="331" t="s">
        <v>319</v>
      </c>
      <c r="C188" s="332">
        <f t="shared" si="36"/>
        <v>578</v>
      </c>
      <c r="D188" s="332">
        <v>115</v>
      </c>
      <c r="E188" s="332">
        <f>E189</f>
        <v>402</v>
      </c>
      <c r="F188" s="332">
        <v>0</v>
      </c>
      <c r="G188" s="332">
        <v>0</v>
      </c>
      <c r="H188" s="332">
        <v>0</v>
      </c>
      <c r="I188" s="332">
        <f>I189</f>
        <v>61</v>
      </c>
      <c r="J188" s="349"/>
      <c r="K188" s="349"/>
      <c r="L188" s="349"/>
      <c r="M188" s="349"/>
    </row>
    <row r="189" spans="1:13" s="333" customFormat="1" x14ac:dyDescent="0.2">
      <c r="A189" s="334"/>
      <c r="B189" s="335" t="s">
        <v>320</v>
      </c>
      <c r="C189" s="332">
        <f t="shared" si="36"/>
        <v>578</v>
      </c>
      <c r="D189" s="332">
        <v>115</v>
      </c>
      <c r="E189" s="332">
        <v>402</v>
      </c>
      <c r="F189" s="332">
        <v>0</v>
      </c>
      <c r="G189" s="332">
        <v>0</v>
      </c>
      <c r="H189" s="332">
        <v>0</v>
      </c>
      <c r="I189" s="332">
        <v>61</v>
      </c>
      <c r="J189" s="349"/>
      <c r="K189" s="349"/>
      <c r="L189" s="349"/>
      <c r="M189" s="349"/>
    </row>
    <row r="190" spans="1:13" s="129" customFormat="1" ht="25.5" x14ac:dyDescent="0.2">
      <c r="A190" s="403" t="s">
        <v>582</v>
      </c>
      <c r="B190" s="105" t="s">
        <v>319</v>
      </c>
      <c r="C190" s="106">
        <f t="shared" si="36"/>
        <v>433</v>
      </c>
      <c r="D190" s="107">
        <f>D191</f>
        <v>373</v>
      </c>
      <c r="E190" s="107">
        <f>E191</f>
        <v>0</v>
      </c>
      <c r="F190" s="107">
        <v>0</v>
      </c>
      <c r="G190" s="107">
        <v>0</v>
      </c>
      <c r="H190" s="107">
        <v>0</v>
      </c>
      <c r="I190" s="107">
        <f>I191</f>
        <v>60</v>
      </c>
      <c r="J190" s="130"/>
      <c r="K190" s="130"/>
      <c r="L190" s="130"/>
      <c r="M190" s="130"/>
    </row>
    <row r="191" spans="1:13" s="129" customFormat="1" x14ac:dyDescent="0.2">
      <c r="A191" s="108"/>
      <c r="B191" s="109" t="s">
        <v>320</v>
      </c>
      <c r="C191" s="106">
        <f t="shared" si="36"/>
        <v>433</v>
      </c>
      <c r="D191" s="107">
        <v>373</v>
      </c>
      <c r="E191" s="107">
        <v>0</v>
      </c>
      <c r="F191" s="107">
        <v>0</v>
      </c>
      <c r="G191" s="107">
        <v>0</v>
      </c>
      <c r="H191" s="107">
        <v>0</v>
      </c>
      <c r="I191" s="107">
        <v>60</v>
      </c>
      <c r="J191" s="130"/>
      <c r="K191" s="130"/>
      <c r="L191" s="130"/>
      <c r="M191" s="130"/>
    </row>
    <row r="192" spans="1:13" s="221" customFormat="1" ht="27.75" customHeight="1" x14ac:dyDescent="0.2">
      <c r="A192" s="104" t="s">
        <v>583</v>
      </c>
      <c r="B192" s="27" t="s">
        <v>319</v>
      </c>
      <c r="C192" s="88">
        <f t="shared" si="36"/>
        <v>7405</v>
      </c>
      <c r="D192" s="88">
        <f>D193</f>
        <v>2337</v>
      </c>
      <c r="E192" s="88">
        <v>774</v>
      </c>
      <c r="F192" s="88">
        <v>4294</v>
      </c>
      <c r="G192" s="88">
        <v>0</v>
      </c>
      <c r="H192" s="88">
        <v>0</v>
      </c>
      <c r="I192" s="88">
        <v>0</v>
      </c>
      <c r="J192" s="348"/>
      <c r="K192" s="348"/>
      <c r="L192" s="348"/>
      <c r="M192" s="348"/>
    </row>
    <row r="193" spans="1:13" s="221" customFormat="1" x14ac:dyDescent="0.2">
      <c r="A193" s="102"/>
      <c r="B193" s="29" t="s">
        <v>320</v>
      </c>
      <c r="C193" s="88">
        <f>D193+E193+F193+G193+H193+I193</f>
        <v>7405</v>
      </c>
      <c r="D193" s="88">
        <v>2337</v>
      </c>
      <c r="E193" s="88">
        <v>774</v>
      </c>
      <c r="F193" s="88">
        <v>100</v>
      </c>
      <c r="G193" s="88">
        <v>1000</v>
      </c>
      <c r="H193" s="88">
        <v>1050</v>
      </c>
      <c r="I193" s="88">
        <v>2144</v>
      </c>
      <c r="J193" s="348"/>
      <c r="K193" s="348"/>
      <c r="L193" s="348"/>
      <c r="M193" s="348"/>
    </row>
    <row r="194" spans="1:13" s="129" customFormat="1" ht="38.25" x14ac:dyDescent="0.2">
      <c r="A194" s="403" t="s">
        <v>584</v>
      </c>
      <c r="B194" s="105" t="s">
        <v>319</v>
      </c>
      <c r="C194" s="107">
        <f t="shared" si="36"/>
        <v>1647</v>
      </c>
      <c r="D194" s="107">
        <v>1647</v>
      </c>
      <c r="E194" s="107">
        <v>0</v>
      </c>
      <c r="F194" s="107">
        <v>0</v>
      </c>
      <c r="G194" s="107">
        <v>0</v>
      </c>
      <c r="H194" s="107">
        <v>0</v>
      </c>
      <c r="I194" s="107">
        <v>0</v>
      </c>
      <c r="J194" s="130"/>
      <c r="K194" s="131"/>
      <c r="L194" s="130"/>
      <c r="M194" s="130"/>
    </row>
    <row r="195" spans="1:13" s="129" customFormat="1" x14ac:dyDescent="0.2">
      <c r="A195" s="108"/>
      <c r="B195" s="109" t="s">
        <v>320</v>
      </c>
      <c r="C195" s="106">
        <f t="shared" si="36"/>
        <v>1647</v>
      </c>
      <c r="D195" s="107">
        <v>1647</v>
      </c>
      <c r="E195" s="107">
        <v>0</v>
      </c>
      <c r="F195" s="107">
        <v>0</v>
      </c>
      <c r="G195" s="107">
        <v>0</v>
      </c>
      <c r="H195" s="107">
        <v>0</v>
      </c>
      <c r="I195" s="107">
        <v>0</v>
      </c>
      <c r="J195" s="130"/>
      <c r="K195" s="130"/>
      <c r="L195" s="130"/>
      <c r="M195" s="130"/>
    </row>
    <row r="196" spans="1:13" s="333" customFormat="1" ht="25.5" x14ac:dyDescent="0.2">
      <c r="A196" s="330" t="s">
        <v>585</v>
      </c>
      <c r="B196" s="331" t="s">
        <v>319</v>
      </c>
      <c r="C196" s="332">
        <f t="shared" si="36"/>
        <v>9707</v>
      </c>
      <c r="D196" s="332">
        <f>D197</f>
        <v>2277</v>
      </c>
      <c r="E196" s="332">
        <f>E197</f>
        <v>240</v>
      </c>
      <c r="F196" s="332">
        <v>100</v>
      </c>
      <c r="G196" s="332">
        <v>1438</v>
      </c>
      <c r="H196" s="332">
        <v>1000</v>
      </c>
      <c r="I196" s="332">
        <f>I197</f>
        <v>4652</v>
      </c>
      <c r="J196" s="349"/>
      <c r="K196" s="349"/>
      <c r="L196" s="349"/>
      <c r="M196" s="349"/>
    </row>
    <row r="197" spans="1:13" s="333" customFormat="1" x14ac:dyDescent="0.2">
      <c r="A197" s="334"/>
      <c r="B197" s="335" t="s">
        <v>320</v>
      </c>
      <c r="C197" s="332">
        <f t="shared" si="36"/>
        <v>9707</v>
      </c>
      <c r="D197" s="332">
        <v>2277</v>
      </c>
      <c r="E197" s="332">
        <v>240</v>
      </c>
      <c r="F197" s="332">
        <v>100</v>
      </c>
      <c r="G197" s="332">
        <v>1438</v>
      </c>
      <c r="H197" s="332">
        <v>1000</v>
      </c>
      <c r="I197" s="332">
        <v>4652</v>
      </c>
      <c r="J197" s="349"/>
      <c r="K197" s="349"/>
      <c r="L197" s="349"/>
      <c r="M197" s="349"/>
    </row>
    <row r="198" spans="1:13" s="333" customFormat="1" ht="38.25" x14ac:dyDescent="0.2">
      <c r="A198" s="330" t="s">
        <v>586</v>
      </c>
      <c r="B198" s="331" t="s">
        <v>319</v>
      </c>
      <c r="C198" s="332">
        <f t="shared" si="36"/>
        <v>19907</v>
      </c>
      <c r="D198" s="332">
        <f>D199</f>
        <v>2195</v>
      </c>
      <c r="E198" s="332">
        <f>E199</f>
        <v>80</v>
      </c>
      <c r="F198" s="332">
        <v>200</v>
      </c>
      <c r="G198" s="332">
        <v>2000</v>
      </c>
      <c r="H198" s="332">
        <v>1000</v>
      </c>
      <c r="I198" s="332">
        <f>I199</f>
        <v>14432</v>
      </c>
      <c r="J198" s="349"/>
      <c r="K198" s="349"/>
      <c r="L198" s="349"/>
      <c r="M198" s="349"/>
    </row>
    <row r="199" spans="1:13" s="333" customFormat="1" x14ac:dyDescent="0.2">
      <c r="A199" s="334"/>
      <c r="B199" s="335" t="s">
        <v>320</v>
      </c>
      <c r="C199" s="332">
        <f t="shared" si="36"/>
        <v>19907</v>
      </c>
      <c r="D199" s="332">
        <v>2195</v>
      </c>
      <c r="E199" s="332">
        <v>80</v>
      </c>
      <c r="F199" s="332">
        <v>200</v>
      </c>
      <c r="G199" s="332">
        <v>2000</v>
      </c>
      <c r="H199" s="332">
        <v>1000</v>
      </c>
      <c r="I199" s="332">
        <v>14432</v>
      </c>
      <c r="J199" s="349"/>
      <c r="K199" s="349"/>
      <c r="L199" s="349"/>
      <c r="M199" s="349"/>
    </row>
    <row r="200" spans="1:13" s="198" customFormat="1" ht="25.5" x14ac:dyDescent="0.2">
      <c r="A200" s="195" t="s">
        <v>587</v>
      </c>
      <c r="B200" s="105" t="s">
        <v>319</v>
      </c>
      <c r="C200" s="107">
        <f t="shared" si="36"/>
        <v>3123</v>
      </c>
      <c r="D200" s="107">
        <v>841</v>
      </c>
      <c r="E200" s="107">
        <v>0</v>
      </c>
      <c r="F200" s="107">
        <v>0</v>
      </c>
      <c r="G200" s="107">
        <v>0</v>
      </c>
      <c r="H200" s="107">
        <v>0</v>
      </c>
      <c r="I200" s="107">
        <v>2282</v>
      </c>
      <c r="J200" s="345"/>
      <c r="K200" s="345"/>
      <c r="L200" s="345"/>
      <c r="M200" s="345"/>
    </row>
    <row r="201" spans="1:13" s="198" customFormat="1" x14ac:dyDescent="0.2">
      <c r="A201" s="108"/>
      <c r="B201" s="109" t="s">
        <v>320</v>
      </c>
      <c r="C201" s="107">
        <f t="shared" si="36"/>
        <v>3123</v>
      </c>
      <c r="D201" s="107">
        <v>841</v>
      </c>
      <c r="E201" s="107">
        <v>0</v>
      </c>
      <c r="F201" s="107">
        <v>0</v>
      </c>
      <c r="G201" s="107">
        <v>0</v>
      </c>
      <c r="H201" s="107">
        <v>0</v>
      </c>
      <c r="I201" s="107">
        <v>2282</v>
      </c>
      <c r="J201" s="345"/>
      <c r="K201" s="345"/>
      <c r="L201" s="345"/>
      <c r="M201" s="345"/>
    </row>
    <row r="202" spans="1:13" s="333" customFormat="1" ht="25.5" x14ac:dyDescent="0.2">
      <c r="A202" s="336" t="s">
        <v>21</v>
      </c>
      <c r="B202" s="331" t="s">
        <v>319</v>
      </c>
      <c r="C202" s="332">
        <f t="shared" si="36"/>
        <v>1150</v>
      </c>
      <c r="D202" s="332">
        <f>D203</f>
        <v>566</v>
      </c>
      <c r="E202" s="332">
        <f>E203</f>
        <v>150</v>
      </c>
      <c r="F202" s="332">
        <f>F203</f>
        <v>434</v>
      </c>
      <c r="G202" s="332">
        <v>0</v>
      </c>
      <c r="H202" s="332">
        <v>0</v>
      </c>
      <c r="I202" s="332">
        <v>0</v>
      </c>
      <c r="J202" s="349"/>
      <c r="K202" s="349"/>
      <c r="L202" s="349"/>
      <c r="M202" s="349"/>
    </row>
    <row r="203" spans="1:13" s="333" customFormat="1" x14ac:dyDescent="0.2">
      <c r="A203" s="334"/>
      <c r="B203" s="335" t="s">
        <v>320</v>
      </c>
      <c r="C203" s="332">
        <f t="shared" si="36"/>
        <v>1150</v>
      </c>
      <c r="D203" s="332">
        <v>566</v>
      </c>
      <c r="E203" s="332">
        <v>150</v>
      </c>
      <c r="F203" s="332">
        <v>434</v>
      </c>
      <c r="G203" s="332">
        <v>0</v>
      </c>
      <c r="H203" s="332">
        <v>0</v>
      </c>
      <c r="I203" s="332">
        <v>0</v>
      </c>
      <c r="J203" s="349"/>
      <c r="K203" s="349"/>
      <c r="L203" s="349"/>
      <c r="M203" s="349"/>
    </row>
    <row r="204" spans="1:13" s="222" customFormat="1" ht="25.5" x14ac:dyDescent="0.2">
      <c r="A204" s="314" t="s">
        <v>724</v>
      </c>
      <c r="B204" s="315" t="s">
        <v>319</v>
      </c>
      <c r="C204" s="316">
        <f>D204+E204+F204+G204+H204+I204</f>
        <v>5016.4399999999996</v>
      </c>
      <c r="D204" s="316">
        <f t="shared" ref="D204:I204" si="39">D205</f>
        <v>16.440000000000001</v>
      </c>
      <c r="E204" s="316">
        <f t="shared" si="39"/>
        <v>5000</v>
      </c>
      <c r="F204" s="316">
        <f t="shared" si="39"/>
        <v>0</v>
      </c>
      <c r="G204" s="316">
        <f t="shared" si="39"/>
        <v>0</v>
      </c>
      <c r="H204" s="316">
        <f t="shared" si="39"/>
        <v>0</v>
      </c>
      <c r="I204" s="316">
        <f t="shared" si="39"/>
        <v>0</v>
      </c>
      <c r="J204" s="321"/>
      <c r="K204" s="321"/>
      <c r="L204" s="321"/>
      <c r="M204" s="321"/>
    </row>
    <row r="205" spans="1:13" s="222" customFormat="1" x14ac:dyDescent="0.2">
      <c r="A205" s="317"/>
      <c r="B205" s="318" t="s">
        <v>320</v>
      </c>
      <c r="C205" s="316">
        <f>D205+E205+F205+G205+H205+I205</f>
        <v>5016.4399999999996</v>
      </c>
      <c r="D205" s="316">
        <v>16.440000000000001</v>
      </c>
      <c r="E205" s="316">
        <v>5000</v>
      </c>
      <c r="F205" s="316">
        <v>0</v>
      </c>
      <c r="G205" s="316">
        <v>0</v>
      </c>
      <c r="H205" s="316">
        <v>0</v>
      </c>
      <c r="I205" s="316">
        <v>0</v>
      </c>
      <c r="J205" s="321"/>
      <c r="K205" s="321"/>
      <c r="L205" s="321"/>
      <c r="M205" s="321"/>
    </row>
    <row r="206" spans="1:13" x14ac:dyDescent="0.2">
      <c r="A206" s="491" t="s">
        <v>331</v>
      </c>
      <c r="B206" s="493"/>
      <c r="C206" s="493"/>
      <c r="D206" s="493"/>
      <c r="E206" s="493"/>
      <c r="F206" s="493"/>
      <c r="G206" s="493"/>
      <c r="H206" s="493"/>
      <c r="I206" s="494"/>
      <c r="J206" s="12"/>
      <c r="K206" s="48"/>
      <c r="L206" s="12"/>
      <c r="M206" s="12"/>
    </row>
    <row r="207" spans="1:13" x14ac:dyDescent="0.2">
      <c r="A207" s="512" t="s">
        <v>322</v>
      </c>
      <c r="B207" s="513"/>
      <c r="C207" s="513"/>
      <c r="D207" s="513"/>
      <c r="E207" s="513"/>
      <c r="F207" s="513"/>
      <c r="G207" s="513"/>
      <c r="H207" s="513"/>
      <c r="I207" s="514"/>
      <c r="J207" s="12"/>
      <c r="K207" s="12"/>
      <c r="L207" s="12"/>
      <c r="M207" s="12"/>
    </row>
    <row r="208" spans="1:13" x14ac:dyDescent="0.2">
      <c r="A208" s="118" t="s">
        <v>329</v>
      </c>
      <c r="B208" s="115" t="s">
        <v>319</v>
      </c>
      <c r="C208" s="106">
        <f t="shared" ref="C208:C227" si="40">D208+E208+F208+G208+H208+I208</f>
        <v>217884</v>
      </c>
      <c r="D208" s="107">
        <f t="shared" ref="D208:I209" si="41">D210+D220</f>
        <v>13</v>
      </c>
      <c r="E208" s="107">
        <f t="shared" si="41"/>
        <v>87727</v>
      </c>
      <c r="F208" s="107">
        <f t="shared" si="41"/>
        <v>37001</v>
      </c>
      <c r="G208" s="107">
        <f t="shared" si="41"/>
        <v>68865</v>
      </c>
      <c r="H208" s="107">
        <f t="shared" si="41"/>
        <v>24278</v>
      </c>
      <c r="I208" s="107">
        <f t="shared" si="41"/>
        <v>0</v>
      </c>
      <c r="J208" s="12"/>
      <c r="K208" s="12"/>
      <c r="L208" s="12"/>
      <c r="M208" s="12"/>
    </row>
    <row r="209" spans="1:13" x14ac:dyDescent="0.2">
      <c r="A209" s="118"/>
      <c r="B209" s="115" t="s">
        <v>320</v>
      </c>
      <c r="C209" s="106">
        <f t="shared" si="40"/>
        <v>217884</v>
      </c>
      <c r="D209" s="107">
        <f t="shared" si="41"/>
        <v>13</v>
      </c>
      <c r="E209" s="107">
        <f t="shared" si="41"/>
        <v>24529</v>
      </c>
      <c r="F209" s="107">
        <f t="shared" si="41"/>
        <v>39433</v>
      </c>
      <c r="G209" s="107">
        <f t="shared" si="41"/>
        <v>77671</v>
      </c>
      <c r="H209" s="107">
        <f t="shared" si="41"/>
        <v>38069</v>
      </c>
      <c r="I209" s="107">
        <f t="shared" si="41"/>
        <v>38169</v>
      </c>
      <c r="J209" s="12"/>
      <c r="K209" s="12"/>
      <c r="L209" s="12"/>
      <c r="M209" s="12"/>
    </row>
    <row r="210" spans="1:13" x14ac:dyDescent="0.2">
      <c r="A210" s="54" t="s">
        <v>345</v>
      </c>
      <c r="B210" s="245" t="s">
        <v>319</v>
      </c>
      <c r="C210" s="59">
        <f t="shared" si="40"/>
        <v>214727</v>
      </c>
      <c r="D210" s="88">
        <f t="shared" ref="D210:I211" si="42">D212+D214</f>
        <v>13</v>
      </c>
      <c r="E210" s="88">
        <f t="shared" si="42"/>
        <v>84570</v>
      </c>
      <c r="F210" s="88">
        <f t="shared" si="42"/>
        <v>37001</v>
      </c>
      <c r="G210" s="88">
        <f t="shared" si="42"/>
        <v>68865</v>
      </c>
      <c r="H210" s="88">
        <f t="shared" si="42"/>
        <v>24278</v>
      </c>
      <c r="I210" s="88">
        <f t="shared" si="42"/>
        <v>0</v>
      </c>
      <c r="J210" s="12"/>
      <c r="K210" s="12"/>
      <c r="L210" s="12"/>
      <c r="M210" s="12"/>
    </row>
    <row r="211" spans="1:13" x14ac:dyDescent="0.2">
      <c r="A211" s="14" t="s">
        <v>350</v>
      </c>
      <c r="B211" s="246" t="s">
        <v>320</v>
      </c>
      <c r="C211" s="59">
        <f t="shared" si="40"/>
        <v>214727</v>
      </c>
      <c r="D211" s="88">
        <f t="shared" si="42"/>
        <v>13</v>
      </c>
      <c r="E211" s="88">
        <f t="shared" si="42"/>
        <v>21372</v>
      </c>
      <c r="F211" s="88">
        <f t="shared" si="42"/>
        <v>39433</v>
      </c>
      <c r="G211" s="88">
        <f t="shared" si="42"/>
        <v>77671</v>
      </c>
      <c r="H211" s="88">
        <f t="shared" si="42"/>
        <v>38069</v>
      </c>
      <c r="I211" s="88">
        <f t="shared" si="42"/>
        <v>38169</v>
      </c>
      <c r="J211" s="12"/>
      <c r="K211" s="12"/>
      <c r="L211" s="12"/>
      <c r="M211" s="12"/>
    </row>
    <row r="212" spans="1:13" ht="25.5" x14ac:dyDescent="0.2">
      <c r="A212" s="157" t="s">
        <v>244</v>
      </c>
      <c r="B212" s="32" t="s">
        <v>319</v>
      </c>
      <c r="C212" s="59">
        <f>D212+E212+F212+G212+H212+I212</f>
        <v>142385</v>
      </c>
      <c r="D212" s="88">
        <f>D337</f>
        <v>4</v>
      </c>
      <c r="E212" s="88">
        <f>E233+E337</f>
        <v>12237</v>
      </c>
      <c r="F212" s="88">
        <f>F213</f>
        <v>37001</v>
      </c>
      <c r="G212" s="88">
        <f>G213</f>
        <v>68865</v>
      </c>
      <c r="H212" s="88">
        <f>H213</f>
        <v>24278</v>
      </c>
      <c r="I212" s="88">
        <f>I213</f>
        <v>0</v>
      </c>
      <c r="J212" s="12"/>
      <c r="K212" s="12"/>
      <c r="L212" s="12"/>
      <c r="M212" s="12"/>
    </row>
    <row r="213" spans="1:13" x14ac:dyDescent="0.2">
      <c r="A213" s="18"/>
      <c r="B213" s="29" t="s">
        <v>320</v>
      </c>
      <c r="C213" s="59">
        <f>D213+E213+F213+G213+H213+I213</f>
        <v>142385</v>
      </c>
      <c r="D213" s="88">
        <f>D234+D338</f>
        <v>4</v>
      </c>
      <c r="E213" s="88">
        <f>E234+E338</f>
        <v>12237</v>
      </c>
      <c r="F213" s="88">
        <f>F234+F338</f>
        <v>37001</v>
      </c>
      <c r="G213" s="88">
        <f>G234+G338</f>
        <v>68865</v>
      </c>
      <c r="H213" s="88">
        <f>H234+H338</f>
        <v>24278</v>
      </c>
      <c r="I213" s="88">
        <f>I234+I338</f>
        <v>0</v>
      </c>
      <c r="J213" s="12"/>
      <c r="K213" s="12"/>
      <c r="L213" s="12"/>
      <c r="M213" s="12"/>
    </row>
    <row r="214" spans="1:13" x14ac:dyDescent="0.2">
      <c r="A214" s="21" t="s">
        <v>385</v>
      </c>
      <c r="B214" s="8" t="s">
        <v>319</v>
      </c>
      <c r="C214" s="59">
        <f t="shared" si="40"/>
        <v>72342</v>
      </c>
      <c r="D214" s="88">
        <f t="shared" ref="D214:I217" si="43">D216</f>
        <v>9</v>
      </c>
      <c r="E214" s="88">
        <f t="shared" si="43"/>
        <v>72333</v>
      </c>
      <c r="F214" s="88">
        <f t="shared" si="43"/>
        <v>0</v>
      </c>
      <c r="G214" s="88">
        <f t="shared" si="43"/>
        <v>0</v>
      </c>
      <c r="H214" s="88">
        <f t="shared" si="43"/>
        <v>0</v>
      </c>
      <c r="I214" s="88">
        <f t="shared" si="43"/>
        <v>0</v>
      </c>
      <c r="J214" s="12"/>
      <c r="K214" s="12"/>
      <c r="L214" s="12"/>
      <c r="M214" s="12"/>
    </row>
    <row r="215" spans="1:13" x14ac:dyDescent="0.2">
      <c r="A215" s="18"/>
      <c r="B215" s="246" t="s">
        <v>320</v>
      </c>
      <c r="C215" s="59">
        <f t="shared" si="40"/>
        <v>72342</v>
      </c>
      <c r="D215" s="88">
        <f t="shared" si="43"/>
        <v>9</v>
      </c>
      <c r="E215" s="88">
        <f t="shared" si="43"/>
        <v>9135</v>
      </c>
      <c r="F215" s="88">
        <f t="shared" si="43"/>
        <v>2432</v>
      </c>
      <c r="G215" s="88">
        <f t="shared" si="43"/>
        <v>8806</v>
      </c>
      <c r="H215" s="88">
        <f t="shared" si="43"/>
        <v>13791</v>
      </c>
      <c r="I215" s="88">
        <f t="shared" si="43"/>
        <v>38169</v>
      </c>
      <c r="J215" s="12"/>
      <c r="K215" s="12"/>
      <c r="L215" s="12"/>
      <c r="M215" s="12"/>
    </row>
    <row r="216" spans="1:13" x14ac:dyDescent="0.2">
      <c r="A216" s="21" t="s">
        <v>355</v>
      </c>
      <c r="B216" s="245" t="s">
        <v>319</v>
      </c>
      <c r="C216" s="59">
        <f t="shared" si="40"/>
        <v>72342</v>
      </c>
      <c r="D216" s="88">
        <f>D218</f>
        <v>9</v>
      </c>
      <c r="E216" s="88">
        <f t="shared" si="43"/>
        <v>72333</v>
      </c>
      <c r="F216" s="88">
        <f t="shared" si="43"/>
        <v>0</v>
      </c>
      <c r="G216" s="88">
        <f t="shared" si="43"/>
        <v>0</v>
      </c>
      <c r="H216" s="88">
        <f t="shared" si="43"/>
        <v>0</v>
      </c>
      <c r="I216" s="88">
        <f t="shared" si="43"/>
        <v>0</v>
      </c>
      <c r="J216" s="12"/>
      <c r="K216" s="12"/>
      <c r="L216" s="12"/>
      <c r="M216" s="12"/>
    </row>
    <row r="217" spans="1:13" x14ac:dyDescent="0.2">
      <c r="A217" s="11"/>
      <c r="B217" s="246" t="s">
        <v>320</v>
      </c>
      <c r="C217" s="59">
        <f t="shared" si="40"/>
        <v>72342</v>
      </c>
      <c r="D217" s="88">
        <f>D219</f>
        <v>9</v>
      </c>
      <c r="E217" s="88">
        <f t="shared" si="43"/>
        <v>9135</v>
      </c>
      <c r="F217" s="88">
        <f t="shared" si="43"/>
        <v>2432</v>
      </c>
      <c r="G217" s="88">
        <f t="shared" si="43"/>
        <v>8806</v>
      </c>
      <c r="H217" s="88">
        <f t="shared" si="43"/>
        <v>13791</v>
      </c>
      <c r="I217" s="88">
        <f t="shared" si="43"/>
        <v>38169</v>
      </c>
      <c r="J217" s="12"/>
      <c r="K217" s="12"/>
      <c r="L217" s="12"/>
      <c r="M217" s="12"/>
    </row>
    <row r="218" spans="1:13" x14ac:dyDescent="0.2">
      <c r="A218" s="104" t="s">
        <v>349</v>
      </c>
      <c r="B218" s="27" t="s">
        <v>319</v>
      </c>
      <c r="C218" s="59">
        <f t="shared" si="40"/>
        <v>72342</v>
      </c>
      <c r="D218" s="88">
        <f t="shared" ref="D218:I218" si="44">D296+D345</f>
        <v>9</v>
      </c>
      <c r="E218" s="88">
        <f t="shared" si="44"/>
        <v>72333</v>
      </c>
      <c r="F218" s="88">
        <f t="shared" si="44"/>
        <v>0</v>
      </c>
      <c r="G218" s="88">
        <f t="shared" si="44"/>
        <v>0</v>
      </c>
      <c r="H218" s="88">
        <f t="shared" si="44"/>
        <v>0</v>
      </c>
      <c r="I218" s="88">
        <f t="shared" si="44"/>
        <v>0</v>
      </c>
      <c r="J218" s="12"/>
      <c r="K218" s="12"/>
      <c r="L218" s="12"/>
      <c r="M218" s="12"/>
    </row>
    <row r="219" spans="1:13" x14ac:dyDescent="0.2">
      <c r="A219" s="11"/>
      <c r="B219" s="29" t="s">
        <v>320</v>
      </c>
      <c r="C219" s="59">
        <f t="shared" si="40"/>
        <v>72342</v>
      </c>
      <c r="D219" s="88">
        <f>D297+D346</f>
        <v>9</v>
      </c>
      <c r="E219" s="88">
        <f>E297+E312+E346</f>
        <v>9135</v>
      </c>
      <c r="F219" s="88">
        <f>F297+F346</f>
        <v>2432</v>
      </c>
      <c r="G219" s="88">
        <f>G297+G346</f>
        <v>8806</v>
      </c>
      <c r="H219" s="88">
        <f>H297+H346</f>
        <v>13791</v>
      </c>
      <c r="I219" s="88">
        <f>I297+I346</f>
        <v>38169</v>
      </c>
      <c r="J219" s="12"/>
      <c r="K219" s="12"/>
      <c r="L219" s="12"/>
      <c r="M219" s="12"/>
    </row>
    <row r="220" spans="1:13" x14ac:dyDescent="0.2">
      <c r="A220" s="54" t="s">
        <v>432</v>
      </c>
      <c r="B220" s="245" t="s">
        <v>319</v>
      </c>
      <c r="C220" s="59">
        <f t="shared" si="40"/>
        <v>3157</v>
      </c>
      <c r="D220" s="88">
        <f t="shared" ref="D220:I225" si="45">D222</f>
        <v>0</v>
      </c>
      <c r="E220" s="88">
        <f t="shared" si="45"/>
        <v>3157</v>
      </c>
      <c r="F220" s="88">
        <f t="shared" si="45"/>
        <v>0</v>
      </c>
      <c r="G220" s="88">
        <f t="shared" si="45"/>
        <v>0</v>
      </c>
      <c r="H220" s="88">
        <f t="shared" si="45"/>
        <v>0</v>
      </c>
      <c r="I220" s="88">
        <f t="shared" si="45"/>
        <v>0</v>
      </c>
      <c r="J220" s="12"/>
      <c r="K220" s="12"/>
      <c r="L220" s="12"/>
      <c r="M220" s="12"/>
    </row>
    <row r="221" spans="1:13" x14ac:dyDescent="0.2">
      <c r="A221" s="14" t="s">
        <v>350</v>
      </c>
      <c r="B221" s="246" t="s">
        <v>320</v>
      </c>
      <c r="C221" s="59">
        <f t="shared" si="40"/>
        <v>3157</v>
      </c>
      <c r="D221" s="88">
        <f t="shared" si="45"/>
        <v>0</v>
      </c>
      <c r="E221" s="88">
        <f t="shared" si="45"/>
        <v>3157</v>
      </c>
      <c r="F221" s="88">
        <f t="shared" si="45"/>
        <v>0</v>
      </c>
      <c r="G221" s="88">
        <f t="shared" si="45"/>
        <v>0</v>
      </c>
      <c r="H221" s="88">
        <f t="shared" si="45"/>
        <v>0</v>
      </c>
      <c r="I221" s="88">
        <f t="shared" si="45"/>
        <v>0</v>
      </c>
      <c r="J221" s="12"/>
      <c r="K221" s="12"/>
      <c r="L221" s="12"/>
      <c r="M221" s="12"/>
    </row>
    <row r="222" spans="1:13" x14ac:dyDescent="0.2">
      <c r="A222" s="21" t="s">
        <v>385</v>
      </c>
      <c r="B222" s="8" t="s">
        <v>319</v>
      </c>
      <c r="C222" s="59">
        <f t="shared" si="40"/>
        <v>3157</v>
      </c>
      <c r="D222" s="88">
        <f t="shared" si="45"/>
        <v>0</v>
      </c>
      <c r="E222" s="88">
        <f t="shared" si="45"/>
        <v>3157</v>
      </c>
      <c r="F222" s="88">
        <f t="shared" si="45"/>
        <v>0</v>
      </c>
      <c r="G222" s="88">
        <f t="shared" si="45"/>
        <v>0</v>
      </c>
      <c r="H222" s="88">
        <f t="shared" si="45"/>
        <v>0</v>
      </c>
      <c r="I222" s="88">
        <f t="shared" si="45"/>
        <v>0</v>
      </c>
      <c r="J222" s="12"/>
      <c r="K222" s="12"/>
      <c r="L222" s="12"/>
      <c r="M222" s="12"/>
    </row>
    <row r="223" spans="1:13" x14ac:dyDescent="0.2">
      <c r="A223" s="18"/>
      <c r="B223" s="246" t="s">
        <v>320</v>
      </c>
      <c r="C223" s="59">
        <f t="shared" si="40"/>
        <v>3157</v>
      </c>
      <c r="D223" s="88">
        <f t="shared" si="45"/>
        <v>0</v>
      </c>
      <c r="E223" s="88">
        <f t="shared" si="45"/>
        <v>3157</v>
      </c>
      <c r="F223" s="88">
        <f t="shared" si="45"/>
        <v>0</v>
      </c>
      <c r="G223" s="88">
        <f t="shared" si="45"/>
        <v>0</v>
      </c>
      <c r="H223" s="88">
        <f t="shared" si="45"/>
        <v>0</v>
      </c>
      <c r="I223" s="88">
        <f t="shared" si="45"/>
        <v>0</v>
      </c>
      <c r="J223" s="12"/>
      <c r="K223" s="12"/>
      <c r="L223" s="12"/>
      <c r="M223" s="12"/>
    </row>
    <row r="224" spans="1:13" x14ac:dyDescent="0.2">
      <c r="A224" s="21" t="s">
        <v>355</v>
      </c>
      <c r="B224" s="245" t="s">
        <v>319</v>
      </c>
      <c r="C224" s="59">
        <f t="shared" si="40"/>
        <v>3157</v>
      </c>
      <c r="D224" s="88">
        <f>D226</f>
        <v>0</v>
      </c>
      <c r="E224" s="88">
        <f t="shared" si="45"/>
        <v>3157</v>
      </c>
      <c r="F224" s="88">
        <f t="shared" si="45"/>
        <v>0</v>
      </c>
      <c r="G224" s="88">
        <f t="shared" si="45"/>
        <v>0</v>
      </c>
      <c r="H224" s="88">
        <f t="shared" si="45"/>
        <v>0</v>
      </c>
      <c r="I224" s="88">
        <f t="shared" si="45"/>
        <v>0</v>
      </c>
      <c r="J224" s="12"/>
      <c r="K224" s="12"/>
      <c r="L224" s="12"/>
      <c r="M224" s="12"/>
    </row>
    <row r="225" spans="1:13" x14ac:dyDescent="0.2">
      <c r="A225" s="11"/>
      <c r="B225" s="246" t="s">
        <v>320</v>
      </c>
      <c r="C225" s="59">
        <f t="shared" si="40"/>
        <v>3157</v>
      </c>
      <c r="D225" s="88">
        <f>D227</f>
        <v>0</v>
      </c>
      <c r="E225" s="88">
        <f t="shared" si="45"/>
        <v>3157</v>
      </c>
      <c r="F225" s="88">
        <f t="shared" si="45"/>
        <v>0</v>
      </c>
      <c r="G225" s="88">
        <f t="shared" si="45"/>
        <v>0</v>
      </c>
      <c r="H225" s="88">
        <f t="shared" si="45"/>
        <v>0</v>
      </c>
      <c r="I225" s="88">
        <f t="shared" si="45"/>
        <v>0</v>
      </c>
      <c r="J225" s="12"/>
      <c r="K225" s="12"/>
      <c r="L225" s="12"/>
      <c r="M225" s="12"/>
    </row>
    <row r="226" spans="1:13" x14ac:dyDescent="0.2">
      <c r="A226" s="104" t="s">
        <v>349</v>
      </c>
      <c r="B226" s="27" t="s">
        <v>319</v>
      </c>
      <c r="C226" s="59">
        <f t="shared" si="40"/>
        <v>3157</v>
      </c>
      <c r="D226" s="88">
        <f t="shared" ref="D226:I227" si="46">D281+D254</f>
        <v>0</v>
      </c>
      <c r="E226" s="88">
        <f t="shared" si="46"/>
        <v>3157</v>
      </c>
      <c r="F226" s="88">
        <f t="shared" si="46"/>
        <v>0</v>
      </c>
      <c r="G226" s="88">
        <f t="shared" si="46"/>
        <v>0</v>
      </c>
      <c r="H226" s="88">
        <f t="shared" si="46"/>
        <v>0</v>
      </c>
      <c r="I226" s="88">
        <f t="shared" si="46"/>
        <v>0</v>
      </c>
      <c r="J226" s="12"/>
      <c r="K226" s="12"/>
      <c r="L226" s="12"/>
      <c r="M226" s="12"/>
    </row>
    <row r="227" spans="1:13" x14ac:dyDescent="0.2">
      <c r="A227" s="11"/>
      <c r="B227" s="29" t="s">
        <v>320</v>
      </c>
      <c r="C227" s="59">
        <f t="shared" si="40"/>
        <v>3157</v>
      </c>
      <c r="D227" s="88">
        <f t="shared" si="46"/>
        <v>0</v>
      </c>
      <c r="E227" s="88">
        <f t="shared" si="46"/>
        <v>3157</v>
      </c>
      <c r="F227" s="88">
        <f t="shared" si="46"/>
        <v>0</v>
      </c>
      <c r="G227" s="88">
        <f t="shared" si="46"/>
        <v>0</v>
      </c>
      <c r="H227" s="88">
        <f t="shared" si="46"/>
        <v>0</v>
      </c>
      <c r="I227" s="88">
        <f t="shared" si="46"/>
        <v>0</v>
      </c>
      <c r="J227" s="12"/>
      <c r="K227" s="12"/>
      <c r="L227" s="12"/>
      <c r="M227" s="12"/>
    </row>
    <row r="228" spans="1:13" x14ac:dyDescent="0.2">
      <c r="A228" s="488" t="s">
        <v>373</v>
      </c>
      <c r="B228" s="489"/>
      <c r="C228" s="489"/>
      <c r="D228" s="515"/>
      <c r="E228" s="515"/>
      <c r="F228" s="515"/>
      <c r="G228" s="515"/>
      <c r="H228" s="515"/>
      <c r="I228" s="516"/>
      <c r="J228" s="12"/>
      <c r="K228" s="12"/>
      <c r="L228" s="12"/>
      <c r="M228" s="12"/>
    </row>
    <row r="229" spans="1:13" x14ac:dyDescent="0.2">
      <c r="A229" s="324" t="s">
        <v>322</v>
      </c>
      <c r="B229" s="72" t="s">
        <v>319</v>
      </c>
      <c r="C229" s="59">
        <f t="shared" ref="C229:C238" si="47">D229+E229+F229+G229+H229+I229</f>
        <v>59697</v>
      </c>
      <c r="D229" s="88">
        <f>D230</f>
        <v>0</v>
      </c>
      <c r="E229" s="88">
        <f>E231</f>
        <v>11252</v>
      </c>
      <c r="F229" s="88">
        <f t="shared" ref="F229:I230" si="48">F230</f>
        <v>26232</v>
      </c>
      <c r="G229" s="88">
        <f t="shared" si="48"/>
        <v>18096</v>
      </c>
      <c r="H229" s="88">
        <f t="shared" si="48"/>
        <v>4117</v>
      </c>
      <c r="I229" s="88">
        <f t="shared" si="48"/>
        <v>0</v>
      </c>
      <c r="J229" s="12"/>
      <c r="K229" s="12"/>
      <c r="L229" s="12"/>
      <c r="M229" s="12"/>
    </row>
    <row r="230" spans="1:13" x14ac:dyDescent="0.2">
      <c r="A230" s="140" t="s">
        <v>347</v>
      </c>
      <c r="B230" s="71" t="s">
        <v>320</v>
      </c>
      <c r="C230" s="59">
        <f t="shared" si="47"/>
        <v>55140</v>
      </c>
      <c r="D230" s="88">
        <f>D231</f>
        <v>0</v>
      </c>
      <c r="E230" s="88">
        <f>E232</f>
        <v>6695</v>
      </c>
      <c r="F230" s="88">
        <f t="shared" si="48"/>
        <v>26232</v>
      </c>
      <c r="G230" s="88">
        <f t="shared" si="48"/>
        <v>18096</v>
      </c>
      <c r="H230" s="88">
        <f t="shared" si="48"/>
        <v>4117</v>
      </c>
      <c r="I230" s="88">
        <f t="shared" si="48"/>
        <v>0</v>
      </c>
      <c r="J230" s="12"/>
      <c r="K230" s="12"/>
      <c r="L230" s="12"/>
      <c r="M230" s="12"/>
    </row>
    <row r="231" spans="1:13" x14ac:dyDescent="0.2">
      <c r="A231" s="161" t="s">
        <v>335</v>
      </c>
      <c r="B231" s="71" t="s">
        <v>319</v>
      </c>
      <c r="C231" s="59">
        <f t="shared" si="47"/>
        <v>59697</v>
      </c>
      <c r="D231" s="88">
        <v>0</v>
      </c>
      <c r="E231" s="88">
        <f>E233</f>
        <v>11252</v>
      </c>
      <c r="F231" s="88">
        <f>F233</f>
        <v>26232</v>
      </c>
      <c r="G231" s="88">
        <f>G233</f>
        <v>18096</v>
      </c>
      <c r="H231" s="88">
        <f>H233</f>
        <v>4117</v>
      </c>
      <c r="I231" s="88">
        <v>0</v>
      </c>
      <c r="J231" s="12"/>
      <c r="K231" s="12"/>
      <c r="L231" s="12"/>
      <c r="M231" s="12"/>
    </row>
    <row r="232" spans="1:13" x14ac:dyDescent="0.2">
      <c r="A232" s="118" t="s">
        <v>326</v>
      </c>
      <c r="B232" s="27" t="s">
        <v>320</v>
      </c>
      <c r="C232" s="59">
        <f t="shared" si="47"/>
        <v>55140</v>
      </c>
      <c r="D232" s="88">
        <f>D233</f>
        <v>0</v>
      </c>
      <c r="E232" s="88">
        <f>E235+E237+E239+E241</f>
        <v>6695</v>
      </c>
      <c r="F232" s="88">
        <f>F233</f>
        <v>26232</v>
      </c>
      <c r="G232" s="88">
        <f>G233</f>
        <v>18096</v>
      </c>
      <c r="H232" s="88">
        <f>H233</f>
        <v>4117</v>
      </c>
      <c r="I232" s="88">
        <f>I233</f>
        <v>0</v>
      </c>
      <c r="J232" s="12"/>
      <c r="K232" s="12"/>
      <c r="L232" s="12"/>
      <c r="M232" s="12"/>
    </row>
    <row r="233" spans="1:13" ht="25.5" x14ac:dyDescent="0.2">
      <c r="A233" s="157" t="s">
        <v>244</v>
      </c>
      <c r="B233" s="87" t="s">
        <v>319</v>
      </c>
      <c r="C233" s="59">
        <f t="shared" si="47"/>
        <v>59697</v>
      </c>
      <c r="D233" s="88">
        <v>0</v>
      </c>
      <c r="E233" s="88">
        <f>E235+E237+E239+E241+E243</f>
        <v>11252</v>
      </c>
      <c r="F233" s="88">
        <f t="shared" ref="F233:H234" si="49">F235+F237+F239+F241</f>
        <v>26232</v>
      </c>
      <c r="G233" s="88">
        <f t="shared" si="49"/>
        <v>18096</v>
      </c>
      <c r="H233" s="88">
        <f t="shared" si="49"/>
        <v>4117</v>
      </c>
      <c r="I233" s="88">
        <v>0</v>
      </c>
      <c r="J233" s="12"/>
      <c r="K233" s="12"/>
      <c r="L233" s="12"/>
      <c r="M233" s="12"/>
    </row>
    <row r="234" spans="1:13" x14ac:dyDescent="0.2">
      <c r="A234" s="152"/>
      <c r="B234" s="27" t="s">
        <v>320</v>
      </c>
      <c r="C234" s="59">
        <f t="shared" si="47"/>
        <v>59697</v>
      </c>
      <c r="D234" s="88">
        <v>0</v>
      </c>
      <c r="E234" s="88">
        <f>E236+E238+E240+E242+E244</f>
        <v>11252</v>
      </c>
      <c r="F234" s="88">
        <f t="shared" si="49"/>
        <v>26232</v>
      </c>
      <c r="G234" s="88">
        <f t="shared" si="49"/>
        <v>18096</v>
      </c>
      <c r="H234" s="88">
        <f t="shared" si="49"/>
        <v>4117</v>
      </c>
      <c r="I234" s="88">
        <v>0</v>
      </c>
      <c r="J234" s="12"/>
      <c r="K234" s="12"/>
      <c r="L234" s="12"/>
      <c r="M234" s="12"/>
    </row>
    <row r="235" spans="1:13" x14ac:dyDescent="0.2">
      <c r="A235" s="495" t="s">
        <v>252</v>
      </c>
      <c r="B235" s="72" t="s">
        <v>319</v>
      </c>
      <c r="C235" s="59">
        <f t="shared" si="47"/>
        <v>19571</v>
      </c>
      <c r="D235" s="88">
        <f t="shared" ref="D235:I235" si="50">D236</f>
        <v>0</v>
      </c>
      <c r="E235" s="59">
        <f t="shared" si="50"/>
        <v>2300</v>
      </c>
      <c r="F235" s="88">
        <f t="shared" si="50"/>
        <v>8995</v>
      </c>
      <c r="G235" s="88">
        <f t="shared" si="50"/>
        <v>6262</v>
      </c>
      <c r="H235" s="88">
        <f t="shared" si="50"/>
        <v>2014</v>
      </c>
      <c r="I235" s="88">
        <f t="shared" si="50"/>
        <v>0</v>
      </c>
      <c r="J235" s="384"/>
      <c r="K235" s="12"/>
      <c r="L235" s="12"/>
      <c r="M235" s="12"/>
    </row>
    <row r="236" spans="1:13" x14ac:dyDescent="0.2">
      <c r="A236" s="517"/>
      <c r="B236" s="71" t="s">
        <v>320</v>
      </c>
      <c r="C236" s="59">
        <f t="shared" si="47"/>
        <v>19571</v>
      </c>
      <c r="D236" s="88">
        <v>0</v>
      </c>
      <c r="E236" s="106">
        <v>2300</v>
      </c>
      <c r="F236" s="88">
        <v>8995</v>
      </c>
      <c r="G236" s="88">
        <v>6262</v>
      </c>
      <c r="H236" s="88">
        <v>2014</v>
      </c>
      <c r="I236" s="88">
        <v>0</v>
      </c>
      <c r="J236" s="384"/>
      <c r="K236" s="12"/>
      <c r="L236" s="12"/>
      <c r="M236" s="12"/>
    </row>
    <row r="237" spans="1:13" ht="25.5" x14ac:dyDescent="0.2">
      <c r="A237" s="322" t="s">
        <v>253</v>
      </c>
      <c r="B237" s="27" t="s">
        <v>319</v>
      </c>
      <c r="C237" s="59">
        <f t="shared" si="47"/>
        <v>21462</v>
      </c>
      <c r="D237" s="88">
        <f>D238</f>
        <v>0</v>
      </c>
      <c r="E237" s="59">
        <v>2546</v>
      </c>
      <c r="F237" s="88">
        <f>F238</f>
        <v>9232</v>
      </c>
      <c r="G237" s="88">
        <f>G238</f>
        <v>7661</v>
      </c>
      <c r="H237" s="88">
        <f>H238</f>
        <v>2023</v>
      </c>
      <c r="I237" s="88">
        <f>I238</f>
        <v>0</v>
      </c>
      <c r="J237" s="384"/>
      <c r="K237" s="12"/>
      <c r="L237" s="12"/>
      <c r="M237" s="12"/>
    </row>
    <row r="238" spans="1:13" x14ac:dyDescent="0.2">
      <c r="A238" s="323"/>
      <c r="B238" s="29" t="s">
        <v>320</v>
      </c>
      <c r="C238" s="59">
        <f t="shared" si="47"/>
        <v>21462</v>
      </c>
      <c r="D238" s="88">
        <v>0</v>
      </c>
      <c r="E238" s="106">
        <v>2546</v>
      </c>
      <c r="F238" s="88">
        <v>9232</v>
      </c>
      <c r="G238" s="88">
        <v>7661</v>
      </c>
      <c r="H238" s="88">
        <v>2023</v>
      </c>
      <c r="I238" s="88">
        <v>0</v>
      </c>
      <c r="J238" s="384"/>
      <c r="K238" s="12"/>
      <c r="L238" s="12"/>
      <c r="M238" s="12"/>
    </row>
    <row r="239" spans="1:13" x14ac:dyDescent="0.2">
      <c r="A239" s="31" t="s">
        <v>736</v>
      </c>
      <c r="B239" s="27" t="s">
        <v>319</v>
      </c>
      <c r="C239" s="59">
        <f>C240</f>
        <v>10773</v>
      </c>
      <c r="D239" s="88">
        <v>0</v>
      </c>
      <c r="E239" s="106">
        <v>563</v>
      </c>
      <c r="F239" s="88">
        <f>F240</f>
        <v>6187</v>
      </c>
      <c r="G239" s="88">
        <f>G240</f>
        <v>3943</v>
      </c>
      <c r="H239" s="88">
        <f>H240</f>
        <v>80</v>
      </c>
      <c r="I239" s="88">
        <f>I240</f>
        <v>0</v>
      </c>
      <c r="J239" s="384"/>
      <c r="K239" s="12"/>
      <c r="L239" s="12"/>
      <c r="M239" s="12"/>
    </row>
    <row r="240" spans="1:13" x14ac:dyDescent="0.2">
      <c r="A240" s="323"/>
      <c r="B240" s="29" t="s">
        <v>320</v>
      </c>
      <c r="C240" s="59">
        <f>D240+E240+F240+G240+H240+I240</f>
        <v>10773</v>
      </c>
      <c r="D240" s="88">
        <v>0</v>
      </c>
      <c r="E240" s="106">
        <v>563</v>
      </c>
      <c r="F240" s="88">
        <v>6187</v>
      </c>
      <c r="G240" s="88">
        <v>3943</v>
      </c>
      <c r="H240" s="88">
        <v>80</v>
      </c>
      <c r="I240" s="88">
        <v>0</v>
      </c>
      <c r="J240" s="384"/>
      <c r="K240" s="12"/>
      <c r="L240" s="12"/>
      <c r="M240" s="12"/>
    </row>
    <row r="241" spans="1:13" ht="25.5" x14ac:dyDescent="0.2">
      <c r="A241" s="398" t="s">
        <v>762</v>
      </c>
      <c r="B241" s="27" t="s">
        <v>319</v>
      </c>
      <c r="C241" s="59">
        <f>C242</f>
        <v>3334</v>
      </c>
      <c r="D241" s="88">
        <f>D242</f>
        <v>0</v>
      </c>
      <c r="E241" s="106">
        <f>E242</f>
        <v>1286</v>
      </c>
      <c r="F241" s="88">
        <v>1818</v>
      </c>
      <c r="G241" s="88">
        <v>230</v>
      </c>
      <c r="H241" s="88">
        <v>0</v>
      </c>
      <c r="I241" s="88">
        <f>I242</f>
        <v>0</v>
      </c>
      <c r="J241" s="384"/>
      <c r="K241" s="12"/>
      <c r="L241" s="12"/>
      <c r="M241" s="12"/>
    </row>
    <row r="242" spans="1:13" x14ac:dyDescent="0.2">
      <c r="A242" s="323"/>
      <c r="B242" s="29" t="s">
        <v>320</v>
      </c>
      <c r="C242" s="59">
        <f>D242+E242+F242+G242+H242+I242</f>
        <v>3334</v>
      </c>
      <c r="D242" s="88">
        <v>0</v>
      </c>
      <c r="E242" s="106">
        <v>1286</v>
      </c>
      <c r="F242" s="88">
        <v>1818</v>
      </c>
      <c r="G242" s="88">
        <v>230</v>
      </c>
      <c r="H242" s="88">
        <v>0</v>
      </c>
      <c r="I242" s="88">
        <v>0</v>
      </c>
      <c r="J242" s="384"/>
      <c r="K242" s="12"/>
      <c r="L242" s="12"/>
      <c r="M242" s="12"/>
    </row>
    <row r="243" spans="1:13" ht="25.5" x14ac:dyDescent="0.2">
      <c r="A243" s="398" t="s">
        <v>764</v>
      </c>
      <c r="B243" s="27" t="s">
        <v>319</v>
      </c>
      <c r="C243" s="59">
        <f>D243+E243+F243+G243+H243+I243</f>
        <v>33852</v>
      </c>
      <c r="D243" s="88">
        <v>0</v>
      </c>
      <c r="E243" s="59">
        <v>4557</v>
      </c>
      <c r="F243" s="88">
        <v>11166</v>
      </c>
      <c r="G243" s="88">
        <v>11166</v>
      </c>
      <c r="H243" s="88">
        <v>6963</v>
      </c>
      <c r="I243" s="88">
        <v>0</v>
      </c>
      <c r="J243" s="384"/>
      <c r="K243" s="12"/>
      <c r="L243" s="12"/>
      <c r="M243" s="12"/>
    </row>
    <row r="244" spans="1:13" x14ac:dyDescent="0.2">
      <c r="A244" s="414"/>
      <c r="B244" s="29" t="s">
        <v>320</v>
      </c>
      <c r="C244" s="59">
        <f>D244+E244+F244+G244+H244+I244</f>
        <v>33852</v>
      </c>
      <c r="D244" s="88">
        <v>0</v>
      </c>
      <c r="E244" s="59">
        <v>4557</v>
      </c>
      <c r="F244" s="88">
        <v>11166</v>
      </c>
      <c r="G244" s="88">
        <v>11166</v>
      </c>
      <c r="H244" s="88">
        <v>6963</v>
      </c>
      <c r="I244" s="88">
        <v>0</v>
      </c>
      <c r="J244" s="384"/>
      <c r="K244" s="12"/>
      <c r="L244" s="12"/>
      <c r="M244" s="12"/>
    </row>
    <row r="245" spans="1:13" ht="12.75" customHeight="1" x14ac:dyDescent="0.2">
      <c r="A245" s="465" t="s">
        <v>365</v>
      </c>
      <c r="B245" s="466"/>
      <c r="C245" s="466"/>
      <c r="D245" s="466"/>
      <c r="E245" s="466"/>
      <c r="F245" s="466"/>
      <c r="G245" s="466"/>
      <c r="H245" s="466"/>
      <c r="I245" s="467"/>
    </row>
    <row r="246" spans="1:13" ht="12.75" customHeight="1" x14ac:dyDescent="0.2">
      <c r="A246" s="102" t="s">
        <v>322</v>
      </c>
      <c r="B246" s="245" t="s">
        <v>319</v>
      </c>
      <c r="C246" s="59">
        <f t="shared" ref="C246:C266" si="51">D246+E246+F246+G246+H246+I246</f>
        <v>1287</v>
      </c>
      <c r="D246" s="59">
        <f t="shared" ref="D246:I255" si="52">D248</f>
        <v>0</v>
      </c>
      <c r="E246" s="59">
        <f t="shared" si="52"/>
        <v>1287</v>
      </c>
      <c r="F246" s="59">
        <f t="shared" si="52"/>
        <v>0</v>
      </c>
      <c r="G246" s="59">
        <f t="shared" si="52"/>
        <v>0</v>
      </c>
      <c r="H246" s="59">
        <f t="shared" si="52"/>
        <v>0</v>
      </c>
      <c r="I246" s="59">
        <f t="shared" si="52"/>
        <v>0</v>
      </c>
    </row>
    <row r="247" spans="1:13" ht="12.75" customHeight="1" x14ac:dyDescent="0.2">
      <c r="A247" s="24" t="s">
        <v>347</v>
      </c>
      <c r="B247" s="246" t="s">
        <v>320</v>
      </c>
      <c r="C247" s="59">
        <f t="shared" si="51"/>
        <v>1287</v>
      </c>
      <c r="D247" s="59">
        <f t="shared" si="52"/>
        <v>0</v>
      </c>
      <c r="E247" s="59">
        <f t="shared" si="52"/>
        <v>1287</v>
      </c>
      <c r="F247" s="59">
        <f t="shared" si="52"/>
        <v>0</v>
      </c>
      <c r="G247" s="59">
        <f t="shared" si="52"/>
        <v>0</v>
      </c>
      <c r="H247" s="59">
        <f t="shared" si="52"/>
        <v>0</v>
      </c>
      <c r="I247" s="59">
        <f t="shared" si="52"/>
        <v>0</v>
      </c>
    </row>
    <row r="248" spans="1:13" s="120" customFormat="1" ht="12.75" customHeight="1" x14ac:dyDescent="0.2">
      <c r="A248" s="54" t="s">
        <v>432</v>
      </c>
      <c r="B248" s="171" t="s">
        <v>319</v>
      </c>
      <c r="C248" s="172">
        <f t="shared" si="51"/>
        <v>1287</v>
      </c>
      <c r="D248" s="172">
        <f t="shared" si="52"/>
        <v>0</v>
      </c>
      <c r="E248" s="172">
        <f t="shared" si="52"/>
        <v>1287</v>
      </c>
      <c r="F248" s="172">
        <f t="shared" si="52"/>
        <v>0</v>
      </c>
      <c r="G248" s="172">
        <f t="shared" si="52"/>
        <v>0</v>
      </c>
      <c r="H248" s="172">
        <f t="shared" si="52"/>
        <v>0</v>
      </c>
      <c r="I248" s="172">
        <f t="shared" si="52"/>
        <v>0</v>
      </c>
    </row>
    <row r="249" spans="1:13" s="120" customFormat="1" ht="12.75" customHeight="1" x14ac:dyDescent="0.2">
      <c r="A249" s="173" t="s">
        <v>357</v>
      </c>
      <c r="B249" s="174" t="s">
        <v>320</v>
      </c>
      <c r="C249" s="172">
        <f t="shared" si="51"/>
        <v>1287</v>
      </c>
      <c r="D249" s="172">
        <f t="shared" si="52"/>
        <v>0</v>
      </c>
      <c r="E249" s="172">
        <f t="shared" si="52"/>
        <v>1287</v>
      </c>
      <c r="F249" s="172">
        <f t="shared" si="52"/>
        <v>0</v>
      </c>
      <c r="G249" s="172">
        <f t="shared" si="52"/>
        <v>0</v>
      </c>
      <c r="H249" s="172">
        <f t="shared" si="52"/>
        <v>0</v>
      </c>
      <c r="I249" s="172">
        <f t="shared" si="52"/>
        <v>0</v>
      </c>
    </row>
    <row r="250" spans="1:13" ht="12.75" customHeight="1" x14ac:dyDescent="0.2">
      <c r="A250" s="21" t="s">
        <v>385</v>
      </c>
      <c r="B250" s="8" t="s">
        <v>319</v>
      </c>
      <c r="C250" s="59">
        <f t="shared" si="51"/>
        <v>1287</v>
      </c>
      <c r="D250" s="59">
        <f t="shared" si="52"/>
        <v>0</v>
      </c>
      <c r="E250" s="59">
        <f t="shared" si="52"/>
        <v>1287</v>
      </c>
      <c r="F250" s="59">
        <f t="shared" si="52"/>
        <v>0</v>
      </c>
      <c r="G250" s="59">
        <f t="shared" si="52"/>
        <v>0</v>
      </c>
      <c r="H250" s="59">
        <f t="shared" si="52"/>
        <v>0</v>
      </c>
      <c r="I250" s="59">
        <f t="shared" si="52"/>
        <v>0</v>
      </c>
    </row>
    <row r="251" spans="1:13" ht="12.75" customHeight="1" x14ac:dyDescent="0.2">
      <c r="A251" s="18"/>
      <c r="B251" s="246" t="s">
        <v>320</v>
      </c>
      <c r="C251" s="59">
        <f t="shared" si="51"/>
        <v>1287</v>
      </c>
      <c r="D251" s="59">
        <f t="shared" si="52"/>
        <v>0</v>
      </c>
      <c r="E251" s="59">
        <f t="shared" si="52"/>
        <v>1287</v>
      </c>
      <c r="F251" s="59">
        <f t="shared" si="52"/>
        <v>0</v>
      </c>
      <c r="G251" s="59">
        <f t="shared" si="52"/>
        <v>0</v>
      </c>
      <c r="H251" s="59">
        <f t="shared" si="52"/>
        <v>0</v>
      </c>
      <c r="I251" s="59">
        <f t="shared" si="52"/>
        <v>0</v>
      </c>
    </row>
    <row r="252" spans="1:13" ht="12.75" customHeight="1" x14ac:dyDescent="0.2">
      <c r="A252" s="34" t="s">
        <v>355</v>
      </c>
      <c r="B252" s="245" t="s">
        <v>319</v>
      </c>
      <c r="C252" s="59">
        <f t="shared" si="51"/>
        <v>1287</v>
      </c>
      <c r="D252" s="59">
        <f t="shared" si="52"/>
        <v>0</v>
      </c>
      <c r="E252" s="59">
        <f t="shared" si="52"/>
        <v>1287</v>
      </c>
      <c r="F252" s="59">
        <f t="shared" si="52"/>
        <v>0</v>
      </c>
      <c r="G252" s="59">
        <f t="shared" si="52"/>
        <v>0</v>
      </c>
      <c r="H252" s="59">
        <f t="shared" si="52"/>
        <v>0</v>
      </c>
      <c r="I252" s="59">
        <f t="shared" si="52"/>
        <v>0</v>
      </c>
    </row>
    <row r="253" spans="1:13" ht="12.75" customHeight="1" x14ac:dyDescent="0.2">
      <c r="A253" s="14"/>
      <c r="B253" s="246" t="s">
        <v>320</v>
      </c>
      <c r="C253" s="59">
        <f t="shared" si="51"/>
        <v>1287</v>
      </c>
      <c r="D253" s="59">
        <f t="shared" si="52"/>
        <v>0</v>
      </c>
      <c r="E253" s="59">
        <f t="shared" si="52"/>
        <v>1287</v>
      </c>
      <c r="F253" s="59">
        <f t="shared" si="52"/>
        <v>0</v>
      </c>
      <c r="G253" s="59">
        <f t="shared" si="52"/>
        <v>0</v>
      </c>
      <c r="H253" s="59">
        <f t="shared" si="52"/>
        <v>0</v>
      </c>
      <c r="I253" s="59">
        <f t="shared" si="52"/>
        <v>0</v>
      </c>
    </row>
    <row r="254" spans="1:13" s="120" customFormat="1" x14ac:dyDescent="0.2">
      <c r="A254" s="170" t="s">
        <v>349</v>
      </c>
      <c r="B254" s="171" t="s">
        <v>319</v>
      </c>
      <c r="C254" s="172">
        <f t="shared" si="51"/>
        <v>1287</v>
      </c>
      <c r="D254" s="172">
        <f t="shared" si="52"/>
        <v>0</v>
      </c>
      <c r="E254" s="172">
        <f t="shared" si="52"/>
        <v>1287</v>
      </c>
      <c r="F254" s="172">
        <f t="shared" si="52"/>
        <v>0</v>
      </c>
      <c r="G254" s="172">
        <f t="shared" si="52"/>
        <v>0</v>
      </c>
      <c r="H254" s="172">
        <f t="shared" si="52"/>
        <v>0</v>
      </c>
      <c r="I254" s="172">
        <f t="shared" si="52"/>
        <v>0</v>
      </c>
      <c r="J254" s="187"/>
      <c r="K254" s="187"/>
      <c r="L254" s="187"/>
      <c r="M254" s="187"/>
    </row>
    <row r="255" spans="1:13" s="120" customFormat="1" x14ac:dyDescent="0.2">
      <c r="A255" s="173"/>
      <c r="B255" s="174" t="s">
        <v>320</v>
      </c>
      <c r="C255" s="172">
        <f t="shared" si="51"/>
        <v>1287</v>
      </c>
      <c r="D255" s="172">
        <f t="shared" si="52"/>
        <v>0</v>
      </c>
      <c r="E255" s="172">
        <f t="shared" si="52"/>
        <v>1287</v>
      </c>
      <c r="F255" s="172">
        <f t="shared" si="52"/>
        <v>0</v>
      </c>
      <c r="G255" s="172">
        <f t="shared" si="52"/>
        <v>0</v>
      </c>
      <c r="H255" s="172">
        <f t="shared" si="52"/>
        <v>0</v>
      </c>
      <c r="I255" s="172">
        <f t="shared" si="52"/>
        <v>0</v>
      </c>
      <c r="J255" s="187"/>
      <c r="K255" s="187"/>
      <c r="L255" s="187"/>
      <c r="M255" s="187"/>
    </row>
    <row r="256" spans="1:13" s="168" customFormat="1" x14ac:dyDescent="0.2">
      <c r="A256" s="202" t="s">
        <v>256</v>
      </c>
      <c r="B256" s="166" t="s">
        <v>319</v>
      </c>
      <c r="C256" s="167">
        <f t="shared" si="51"/>
        <v>1287</v>
      </c>
      <c r="D256" s="167">
        <f>D258+D260+D262+D264</f>
        <v>0</v>
      </c>
      <c r="E256" s="167">
        <f>E257</f>
        <v>1287</v>
      </c>
      <c r="F256" s="167">
        <f t="shared" ref="F256:I257" si="53">F258+F260+F262+F264</f>
        <v>0</v>
      </c>
      <c r="G256" s="167">
        <f t="shared" si="53"/>
        <v>0</v>
      </c>
      <c r="H256" s="167">
        <f t="shared" si="53"/>
        <v>0</v>
      </c>
      <c r="I256" s="167">
        <f t="shared" si="53"/>
        <v>0</v>
      </c>
      <c r="J256" s="203"/>
      <c r="K256" s="203"/>
      <c r="L256" s="203"/>
      <c r="M256" s="203"/>
    </row>
    <row r="257" spans="1:13" s="168" customFormat="1" x14ac:dyDescent="0.2">
      <c r="A257" s="188"/>
      <c r="B257" s="169" t="s">
        <v>320</v>
      </c>
      <c r="C257" s="167">
        <f t="shared" si="51"/>
        <v>1287</v>
      </c>
      <c r="D257" s="167">
        <f>D259+D261+D263+D265</f>
        <v>0</v>
      </c>
      <c r="E257" s="167">
        <f>E259+E261+E263+E265+E267+E269</f>
        <v>1287</v>
      </c>
      <c r="F257" s="167">
        <f t="shared" si="53"/>
        <v>0</v>
      </c>
      <c r="G257" s="167">
        <f t="shared" si="53"/>
        <v>0</v>
      </c>
      <c r="H257" s="167">
        <f t="shared" si="53"/>
        <v>0</v>
      </c>
      <c r="I257" s="167">
        <f t="shared" si="53"/>
        <v>0</v>
      </c>
      <c r="J257" s="203"/>
      <c r="K257" s="203"/>
      <c r="L257" s="203"/>
      <c r="M257" s="203"/>
    </row>
    <row r="258" spans="1:13" s="129" customFormat="1" x14ac:dyDescent="0.2">
      <c r="A258" s="403" t="s">
        <v>596</v>
      </c>
      <c r="B258" s="105" t="s">
        <v>319</v>
      </c>
      <c r="C258" s="106">
        <f t="shared" si="51"/>
        <v>347</v>
      </c>
      <c r="D258" s="107">
        <v>0</v>
      </c>
      <c r="E258" s="88">
        <v>347</v>
      </c>
      <c r="F258" s="107">
        <v>0</v>
      </c>
      <c r="G258" s="107">
        <v>0</v>
      </c>
      <c r="H258" s="107">
        <v>0</v>
      </c>
      <c r="I258" s="107">
        <v>0</v>
      </c>
      <c r="J258" s="130"/>
      <c r="K258" s="130"/>
      <c r="L258" s="130"/>
      <c r="M258" s="130"/>
    </row>
    <row r="259" spans="1:13" s="129" customFormat="1" x14ac:dyDescent="0.2">
      <c r="A259" s="133"/>
      <c r="B259" s="109" t="s">
        <v>320</v>
      </c>
      <c r="C259" s="106">
        <f t="shared" si="51"/>
        <v>347</v>
      </c>
      <c r="D259" s="107">
        <v>0</v>
      </c>
      <c r="E259" s="88">
        <v>347</v>
      </c>
      <c r="F259" s="107">
        <v>0</v>
      </c>
      <c r="G259" s="107">
        <v>0</v>
      </c>
      <c r="H259" s="107">
        <v>0</v>
      </c>
      <c r="I259" s="107">
        <v>0</v>
      </c>
      <c r="J259" s="130"/>
      <c r="K259" s="130"/>
      <c r="L259" s="130"/>
      <c r="M259" s="130"/>
    </row>
    <row r="260" spans="1:13" s="129" customFormat="1" ht="25.5" x14ac:dyDescent="0.2">
      <c r="A260" s="403" t="s">
        <v>597</v>
      </c>
      <c r="B260" s="105" t="s">
        <v>319</v>
      </c>
      <c r="C260" s="106">
        <f t="shared" si="51"/>
        <v>290</v>
      </c>
      <c r="D260" s="107">
        <v>0</v>
      </c>
      <c r="E260" s="88">
        <v>290</v>
      </c>
      <c r="F260" s="107">
        <v>0</v>
      </c>
      <c r="G260" s="107">
        <v>0</v>
      </c>
      <c r="H260" s="107">
        <v>0</v>
      </c>
      <c r="I260" s="107">
        <v>0</v>
      </c>
      <c r="J260" s="130"/>
      <c r="K260" s="130"/>
      <c r="L260" s="130"/>
      <c r="M260" s="130"/>
    </row>
    <row r="261" spans="1:13" s="129" customFormat="1" x14ac:dyDescent="0.2">
      <c r="A261" s="133"/>
      <c r="B261" s="109" t="s">
        <v>320</v>
      </c>
      <c r="C261" s="106">
        <f t="shared" si="51"/>
        <v>290</v>
      </c>
      <c r="D261" s="107">
        <v>0</v>
      </c>
      <c r="E261" s="88">
        <v>290</v>
      </c>
      <c r="F261" s="107">
        <v>0</v>
      </c>
      <c r="G261" s="107">
        <v>0</v>
      </c>
      <c r="H261" s="107">
        <v>0</v>
      </c>
      <c r="I261" s="107">
        <v>0</v>
      </c>
      <c r="J261" s="130"/>
      <c r="K261" s="130"/>
      <c r="L261" s="130"/>
      <c r="M261" s="130"/>
    </row>
    <row r="262" spans="1:13" s="129" customFormat="1" x14ac:dyDescent="0.2">
      <c r="A262" s="403" t="s">
        <v>598</v>
      </c>
      <c r="B262" s="105" t="s">
        <v>319</v>
      </c>
      <c r="C262" s="106">
        <f t="shared" si="51"/>
        <v>40</v>
      </c>
      <c r="D262" s="107">
        <v>0</v>
      </c>
      <c r="E262" s="88">
        <v>40</v>
      </c>
      <c r="F262" s="107">
        <v>0</v>
      </c>
      <c r="G262" s="107">
        <v>0</v>
      </c>
      <c r="H262" s="107">
        <v>0</v>
      </c>
      <c r="I262" s="107">
        <v>0</v>
      </c>
      <c r="J262" s="130"/>
      <c r="K262" s="130"/>
      <c r="L262" s="130"/>
      <c r="M262" s="130"/>
    </row>
    <row r="263" spans="1:13" s="129" customFormat="1" x14ac:dyDescent="0.2">
      <c r="A263" s="133"/>
      <c r="B263" s="109" t="s">
        <v>320</v>
      </c>
      <c r="C263" s="106">
        <f t="shared" si="51"/>
        <v>40</v>
      </c>
      <c r="D263" s="107">
        <v>0</v>
      </c>
      <c r="E263" s="88">
        <v>40</v>
      </c>
      <c r="F263" s="107">
        <v>0</v>
      </c>
      <c r="G263" s="107">
        <v>0</v>
      </c>
      <c r="H263" s="107">
        <v>0</v>
      </c>
      <c r="I263" s="107">
        <v>0</v>
      </c>
      <c r="J263" s="130"/>
      <c r="K263" s="130"/>
      <c r="L263" s="130"/>
      <c r="M263" s="130"/>
    </row>
    <row r="264" spans="1:13" s="129" customFormat="1" ht="25.5" x14ac:dyDescent="0.2">
      <c r="A264" s="403" t="s">
        <v>599</v>
      </c>
      <c r="B264" s="105" t="s">
        <v>319</v>
      </c>
      <c r="C264" s="106">
        <f t="shared" si="51"/>
        <v>400</v>
      </c>
      <c r="D264" s="107">
        <v>0</v>
      </c>
      <c r="E264" s="88">
        <v>400</v>
      </c>
      <c r="F264" s="107">
        <v>0</v>
      </c>
      <c r="G264" s="107">
        <v>0</v>
      </c>
      <c r="H264" s="107">
        <v>0</v>
      </c>
      <c r="I264" s="107">
        <v>0</v>
      </c>
      <c r="J264" s="130"/>
      <c r="K264" s="130"/>
      <c r="L264" s="130"/>
      <c r="M264" s="130"/>
    </row>
    <row r="265" spans="1:13" s="129" customFormat="1" x14ac:dyDescent="0.2">
      <c r="A265" s="133"/>
      <c r="B265" s="109" t="s">
        <v>320</v>
      </c>
      <c r="C265" s="106">
        <f t="shared" si="51"/>
        <v>400</v>
      </c>
      <c r="D265" s="107">
        <v>0</v>
      </c>
      <c r="E265" s="88">
        <v>400</v>
      </c>
      <c r="F265" s="107">
        <v>0</v>
      </c>
      <c r="G265" s="107">
        <v>0</v>
      </c>
      <c r="H265" s="107">
        <v>0</v>
      </c>
      <c r="I265" s="107">
        <v>0</v>
      </c>
      <c r="J265" s="130"/>
      <c r="K265" s="130"/>
      <c r="L265" s="130"/>
      <c r="M265" s="130"/>
    </row>
    <row r="266" spans="1:13" s="129" customFormat="1" x14ac:dyDescent="0.2">
      <c r="A266" s="141" t="s">
        <v>226</v>
      </c>
      <c r="B266" s="105" t="s">
        <v>319</v>
      </c>
      <c r="C266" s="106">
        <f t="shared" si="51"/>
        <v>180</v>
      </c>
      <c r="D266" s="107">
        <v>0</v>
      </c>
      <c r="E266" s="88">
        <v>180</v>
      </c>
      <c r="F266" s="107">
        <v>0</v>
      </c>
      <c r="G266" s="107">
        <v>0</v>
      </c>
      <c r="H266" s="107">
        <v>0</v>
      </c>
      <c r="I266" s="107">
        <v>0</v>
      </c>
      <c r="J266" s="130"/>
      <c r="K266" s="130"/>
      <c r="L266" s="130"/>
      <c r="M266" s="130"/>
    </row>
    <row r="267" spans="1:13" s="129" customFormat="1" x14ac:dyDescent="0.2">
      <c r="A267" s="133"/>
      <c r="B267" s="109" t="s">
        <v>320</v>
      </c>
      <c r="C267" s="106">
        <f>D267+E267+F267+G267+H267+I267</f>
        <v>180</v>
      </c>
      <c r="D267" s="107">
        <v>0</v>
      </c>
      <c r="E267" s="88">
        <v>180</v>
      </c>
      <c r="F267" s="107">
        <v>0</v>
      </c>
      <c r="G267" s="107">
        <v>0</v>
      </c>
      <c r="H267" s="107">
        <v>0</v>
      </c>
      <c r="I267" s="107">
        <v>0</v>
      </c>
      <c r="J267" s="130"/>
      <c r="K267" s="130"/>
      <c r="L267" s="130"/>
      <c r="M267" s="130"/>
    </row>
    <row r="268" spans="1:13" s="168" customFormat="1" x14ac:dyDescent="0.2">
      <c r="A268" s="202" t="s">
        <v>258</v>
      </c>
      <c r="B268" s="166" t="s">
        <v>319</v>
      </c>
      <c r="C268" s="167">
        <f>D268+E268+F268+G268+H268+I268</f>
        <v>30</v>
      </c>
      <c r="D268" s="167">
        <f>D269</f>
        <v>0</v>
      </c>
      <c r="E268" s="167">
        <f>E270</f>
        <v>30</v>
      </c>
      <c r="F268" s="167">
        <f>F269</f>
        <v>0</v>
      </c>
      <c r="G268" s="167">
        <f>G269</f>
        <v>0</v>
      </c>
      <c r="H268" s="167">
        <f>H269</f>
        <v>0</v>
      </c>
      <c r="I268" s="167">
        <f>I269</f>
        <v>0</v>
      </c>
      <c r="J268" s="203"/>
      <c r="K268" s="203"/>
      <c r="L268" s="203"/>
      <c r="M268" s="203"/>
    </row>
    <row r="269" spans="1:13" s="168" customFormat="1" x14ac:dyDescent="0.2">
      <c r="A269" s="201"/>
      <c r="B269" s="169" t="s">
        <v>320</v>
      </c>
      <c r="C269" s="167">
        <f>D269+E269+F269+G269+H269+I269</f>
        <v>30</v>
      </c>
      <c r="D269" s="167">
        <v>0</v>
      </c>
      <c r="E269" s="167">
        <f>E271</f>
        <v>30</v>
      </c>
      <c r="F269" s="167">
        <v>0</v>
      </c>
      <c r="G269" s="167">
        <v>0</v>
      </c>
      <c r="H269" s="167">
        <v>0</v>
      </c>
      <c r="I269" s="167">
        <v>0</v>
      </c>
      <c r="J269" s="203"/>
      <c r="K269" s="203"/>
      <c r="L269" s="203"/>
      <c r="M269" s="203"/>
    </row>
    <row r="270" spans="1:13" s="129" customFormat="1" ht="25.5" x14ac:dyDescent="0.2">
      <c r="A270" s="403" t="s">
        <v>257</v>
      </c>
      <c r="B270" s="105" t="s">
        <v>319</v>
      </c>
      <c r="C270" s="106">
        <f>D270+E270+F270+G270+H270+I270</f>
        <v>30</v>
      </c>
      <c r="D270" s="107">
        <f>D271</f>
        <v>0</v>
      </c>
      <c r="E270" s="326">
        <v>30</v>
      </c>
      <c r="F270" s="107">
        <f>F271</f>
        <v>0</v>
      </c>
      <c r="G270" s="107">
        <f>G271</f>
        <v>0</v>
      </c>
      <c r="H270" s="107">
        <f>H271</f>
        <v>0</v>
      </c>
      <c r="I270" s="107">
        <f>I271</f>
        <v>0</v>
      </c>
      <c r="J270" s="130"/>
      <c r="K270" s="130"/>
      <c r="L270" s="130"/>
      <c r="M270" s="130"/>
    </row>
    <row r="271" spans="1:13" s="129" customFormat="1" x14ac:dyDescent="0.2">
      <c r="A271" s="108"/>
      <c r="B271" s="109" t="s">
        <v>320</v>
      </c>
      <c r="C271" s="106">
        <f>D271+E271+F271+G271+H271+I271</f>
        <v>30</v>
      </c>
      <c r="D271" s="107">
        <v>0</v>
      </c>
      <c r="E271" s="326">
        <v>30</v>
      </c>
      <c r="F271" s="107">
        <v>0</v>
      </c>
      <c r="G271" s="107">
        <v>0</v>
      </c>
      <c r="H271" s="107">
        <v>0</v>
      </c>
      <c r="I271" s="107">
        <v>0</v>
      </c>
      <c r="J271" s="130"/>
      <c r="K271" s="130"/>
      <c r="L271" s="130"/>
      <c r="M271" s="130"/>
    </row>
    <row r="272" spans="1:13" ht="12.75" customHeight="1" x14ac:dyDescent="0.2">
      <c r="A272" s="465" t="s">
        <v>369</v>
      </c>
      <c r="B272" s="466"/>
      <c r="C272" s="466"/>
      <c r="D272" s="466"/>
      <c r="E272" s="466"/>
      <c r="F272" s="466"/>
      <c r="G272" s="466"/>
      <c r="H272" s="466"/>
      <c r="I272" s="467"/>
    </row>
    <row r="273" spans="1:13" ht="12.75" customHeight="1" x14ac:dyDescent="0.2">
      <c r="A273" s="102" t="s">
        <v>322</v>
      </c>
      <c r="B273" s="245" t="s">
        <v>319</v>
      </c>
      <c r="C273" s="59">
        <f t="shared" ref="C273:C283" si="54">D273+E273+F273+G273+H273+I273</f>
        <v>1870</v>
      </c>
      <c r="D273" s="59">
        <f t="shared" ref="D273:I280" si="55">D275</f>
        <v>0</v>
      </c>
      <c r="E273" s="59">
        <f t="shared" si="55"/>
        <v>1870</v>
      </c>
      <c r="F273" s="59">
        <f t="shared" si="55"/>
        <v>0</v>
      </c>
      <c r="G273" s="59">
        <f t="shared" si="55"/>
        <v>0</v>
      </c>
      <c r="H273" s="59">
        <f t="shared" si="55"/>
        <v>0</v>
      </c>
      <c r="I273" s="59">
        <f t="shared" si="55"/>
        <v>0</v>
      </c>
    </row>
    <row r="274" spans="1:13" ht="12.75" customHeight="1" x14ac:dyDescent="0.2">
      <c r="A274" s="24" t="s">
        <v>347</v>
      </c>
      <c r="B274" s="246" t="s">
        <v>320</v>
      </c>
      <c r="C274" s="59">
        <f t="shared" si="54"/>
        <v>1870</v>
      </c>
      <c r="D274" s="59">
        <f t="shared" si="55"/>
        <v>0</v>
      </c>
      <c r="E274" s="59">
        <f t="shared" si="55"/>
        <v>1870</v>
      </c>
      <c r="F274" s="59">
        <f t="shared" si="55"/>
        <v>0</v>
      </c>
      <c r="G274" s="59">
        <f t="shared" si="55"/>
        <v>0</v>
      </c>
      <c r="H274" s="59">
        <f t="shared" si="55"/>
        <v>0</v>
      </c>
      <c r="I274" s="59">
        <f t="shared" si="55"/>
        <v>0</v>
      </c>
    </row>
    <row r="275" spans="1:13" s="120" customFormat="1" ht="12.75" customHeight="1" x14ac:dyDescent="0.2">
      <c r="A275" s="54" t="s">
        <v>432</v>
      </c>
      <c r="B275" s="171" t="s">
        <v>319</v>
      </c>
      <c r="C275" s="172">
        <f t="shared" si="54"/>
        <v>1870</v>
      </c>
      <c r="D275" s="172">
        <f t="shared" si="55"/>
        <v>0</v>
      </c>
      <c r="E275" s="172">
        <f t="shared" si="55"/>
        <v>1870</v>
      </c>
      <c r="F275" s="172">
        <f t="shared" si="55"/>
        <v>0</v>
      </c>
      <c r="G275" s="172">
        <f t="shared" si="55"/>
        <v>0</v>
      </c>
      <c r="H275" s="172">
        <f t="shared" si="55"/>
        <v>0</v>
      </c>
      <c r="I275" s="172">
        <f t="shared" si="55"/>
        <v>0</v>
      </c>
    </row>
    <row r="276" spans="1:13" s="120" customFormat="1" ht="12.75" customHeight="1" x14ac:dyDescent="0.2">
      <c r="A276" s="173" t="s">
        <v>357</v>
      </c>
      <c r="B276" s="174" t="s">
        <v>320</v>
      </c>
      <c r="C276" s="172">
        <f t="shared" si="54"/>
        <v>1870</v>
      </c>
      <c r="D276" s="172">
        <f t="shared" si="55"/>
        <v>0</v>
      </c>
      <c r="E276" s="172">
        <f t="shared" si="55"/>
        <v>1870</v>
      </c>
      <c r="F276" s="172">
        <f t="shared" si="55"/>
        <v>0</v>
      </c>
      <c r="G276" s="172">
        <f t="shared" si="55"/>
        <v>0</v>
      </c>
      <c r="H276" s="172">
        <f t="shared" si="55"/>
        <v>0</v>
      </c>
      <c r="I276" s="172">
        <f t="shared" si="55"/>
        <v>0</v>
      </c>
    </row>
    <row r="277" spans="1:13" ht="12.75" customHeight="1" x14ac:dyDescent="0.2">
      <c r="A277" s="21" t="s">
        <v>385</v>
      </c>
      <c r="B277" s="8" t="s">
        <v>319</v>
      </c>
      <c r="C277" s="59">
        <f t="shared" si="54"/>
        <v>1870</v>
      </c>
      <c r="D277" s="59">
        <f t="shared" si="55"/>
        <v>0</v>
      </c>
      <c r="E277" s="59">
        <f t="shared" si="55"/>
        <v>1870</v>
      </c>
      <c r="F277" s="59">
        <f t="shared" si="55"/>
        <v>0</v>
      </c>
      <c r="G277" s="59">
        <f t="shared" si="55"/>
        <v>0</v>
      </c>
      <c r="H277" s="59">
        <f t="shared" si="55"/>
        <v>0</v>
      </c>
      <c r="I277" s="59">
        <f t="shared" si="55"/>
        <v>0</v>
      </c>
    </row>
    <row r="278" spans="1:13" ht="12.75" customHeight="1" x14ac:dyDescent="0.2">
      <c r="A278" s="18"/>
      <c r="B278" s="246" t="s">
        <v>320</v>
      </c>
      <c r="C278" s="59">
        <f t="shared" si="54"/>
        <v>1870</v>
      </c>
      <c r="D278" s="59">
        <f t="shared" si="55"/>
        <v>0</v>
      </c>
      <c r="E278" s="59">
        <f t="shared" si="55"/>
        <v>1870</v>
      </c>
      <c r="F278" s="59">
        <f t="shared" si="55"/>
        <v>0</v>
      </c>
      <c r="G278" s="59">
        <f t="shared" si="55"/>
        <v>0</v>
      </c>
      <c r="H278" s="59">
        <f t="shared" si="55"/>
        <v>0</v>
      </c>
      <c r="I278" s="59">
        <f t="shared" si="55"/>
        <v>0</v>
      </c>
    </row>
    <row r="279" spans="1:13" ht="12.75" customHeight="1" x14ac:dyDescent="0.2">
      <c r="A279" s="34" t="s">
        <v>355</v>
      </c>
      <c r="B279" s="245" t="s">
        <v>319</v>
      </c>
      <c r="C279" s="59">
        <f t="shared" si="54"/>
        <v>1870</v>
      </c>
      <c r="D279" s="59">
        <f t="shared" si="55"/>
        <v>0</v>
      </c>
      <c r="E279" s="59">
        <f t="shared" si="55"/>
        <v>1870</v>
      </c>
      <c r="F279" s="59">
        <f t="shared" si="55"/>
        <v>0</v>
      </c>
      <c r="G279" s="59">
        <f t="shared" si="55"/>
        <v>0</v>
      </c>
      <c r="H279" s="59">
        <f t="shared" si="55"/>
        <v>0</v>
      </c>
      <c r="I279" s="59">
        <f t="shared" si="55"/>
        <v>0</v>
      </c>
    </row>
    <row r="280" spans="1:13" ht="12.75" customHeight="1" x14ac:dyDescent="0.2">
      <c r="A280" s="14"/>
      <c r="B280" s="246" t="s">
        <v>320</v>
      </c>
      <c r="C280" s="59">
        <f t="shared" si="54"/>
        <v>1870</v>
      </c>
      <c r="D280" s="59">
        <f t="shared" si="55"/>
        <v>0</v>
      </c>
      <c r="E280" s="59">
        <f t="shared" si="55"/>
        <v>1870</v>
      </c>
      <c r="F280" s="59">
        <f t="shared" si="55"/>
        <v>0</v>
      </c>
      <c r="G280" s="59">
        <f t="shared" si="55"/>
        <v>0</v>
      </c>
      <c r="H280" s="59">
        <f t="shared" si="55"/>
        <v>0</v>
      </c>
      <c r="I280" s="59">
        <f t="shared" si="55"/>
        <v>0</v>
      </c>
    </row>
    <row r="281" spans="1:13" s="120" customFormat="1" x14ac:dyDescent="0.2">
      <c r="A281" s="170" t="s">
        <v>349</v>
      </c>
      <c r="B281" s="171" t="s">
        <v>319</v>
      </c>
      <c r="C281" s="172">
        <f t="shared" si="54"/>
        <v>1870</v>
      </c>
      <c r="D281" s="172">
        <f t="shared" ref="D281:I281" si="56">D282</f>
        <v>0</v>
      </c>
      <c r="E281" s="172">
        <f t="shared" si="56"/>
        <v>1870</v>
      </c>
      <c r="F281" s="172">
        <f t="shared" si="56"/>
        <v>0</v>
      </c>
      <c r="G281" s="172">
        <f t="shared" si="56"/>
        <v>0</v>
      </c>
      <c r="H281" s="172">
        <f t="shared" si="56"/>
        <v>0</v>
      </c>
      <c r="I281" s="172">
        <f t="shared" si="56"/>
        <v>0</v>
      </c>
      <c r="J281" s="187"/>
      <c r="K281" s="187"/>
      <c r="L281" s="187"/>
      <c r="M281" s="187"/>
    </row>
    <row r="282" spans="1:13" s="120" customFormat="1" x14ac:dyDescent="0.2">
      <c r="A282" s="173"/>
      <c r="B282" s="174" t="s">
        <v>320</v>
      </c>
      <c r="C282" s="172">
        <f t="shared" si="54"/>
        <v>1870</v>
      </c>
      <c r="D282" s="172">
        <v>0</v>
      </c>
      <c r="E282" s="172">
        <f>E284</f>
        <v>1870</v>
      </c>
      <c r="F282" s="172">
        <v>0</v>
      </c>
      <c r="G282" s="172">
        <v>0</v>
      </c>
      <c r="H282" s="172">
        <v>0</v>
      </c>
      <c r="I282" s="172">
        <v>0</v>
      </c>
      <c r="J282" s="187"/>
      <c r="K282" s="187"/>
      <c r="L282" s="187"/>
      <c r="M282" s="187"/>
    </row>
    <row r="283" spans="1:13" s="220" customFormat="1" x14ac:dyDescent="0.2">
      <c r="A283" s="170" t="s">
        <v>22</v>
      </c>
      <c r="B283" s="171" t="s">
        <v>319</v>
      </c>
      <c r="C283" s="172">
        <f t="shared" si="54"/>
        <v>1870</v>
      </c>
      <c r="D283" s="172">
        <f t="shared" ref="D283:I284" si="57">D285</f>
        <v>0</v>
      </c>
      <c r="E283" s="172">
        <f t="shared" si="57"/>
        <v>1870</v>
      </c>
      <c r="F283" s="172">
        <f t="shared" si="57"/>
        <v>0</v>
      </c>
      <c r="G283" s="172">
        <f t="shared" si="57"/>
        <v>0</v>
      </c>
      <c r="H283" s="172">
        <f t="shared" si="57"/>
        <v>0</v>
      </c>
      <c r="I283" s="172">
        <f t="shared" si="57"/>
        <v>0</v>
      </c>
      <c r="J283" s="240"/>
      <c r="K283" s="240"/>
      <c r="L283" s="240"/>
      <c r="M283" s="240"/>
    </row>
    <row r="284" spans="1:13" s="220" customFormat="1" x14ac:dyDescent="0.2">
      <c r="A284" s="173"/>
      <c r="B284" s="174" t="s">
        <v>320</v>
      </c>
      <c r="C284" s="172">
        <f>D284+E284+F284+G284+H284+I284</f>
        <v>1870</v>
      </c>
      <c r="D284" s="172">
        <f t="shared" si="57"/>
        <v>0</v>
      </c>
      <c r="E284" s="172">
        <f t="shared" si="57"/>
        <v>1870</v>
      </c>
      <c r="F284" s="172">
        <f t="shared" si="57"/>
        <v>0</v>
      </c>
      <c r="G284" s="172">
        <f t="shared" si="57"/>
        <v>0</v>
      </c>
      <c r="H284" s="172">
        <f t="shared" si="57"/>
        <v>0</v>
      </c>
      <c r="I284" s="172">
        <f t="shared" si="57"/>
        <v>0</v>
      </c>
      <c r="J284" s="240"/>
      <c r="K284" s="240"/>
      <c r="L284" s="240"/>
      <c r="M284" s="240"/>
    </row>
    <row r="285" spans="1:13" s="90" customFormat="1" ht="26.25" customHeight="1" x14ac:dyDescent="0.2">
      <c r="A285" s="104" t="s">
        <v>23</v>
      </c>
      <c r="B285" s="27" t="s">
        <v>319</v>
      </c>
      <c r="C285" s="59">
        <f>C286</f>
        <v>1870</v>
      </c>
      <c r="D285" s="88">
        <v>0</v>
      </c>
      <c r="E285" s="88">
        <f>E286</f>
        <v>1870</v>
      </c>
      <c r="F285" s="88">
        <v>0</v>
      </c>
      <c r="G285" s="88">
        <v>0</v>
      </c>
      <c r="H285" s="88">
        <v>0</v>
      </c>
      <c r="I285" s="88">
        <v>0</v>
      </c>
      <c r="J285" s="48"/>
      <c r="K285" s="48"/>
      <c r="L285" s="48"/>
      <c r="M285" s="48"/>
    </row>
    <row r="286" spans="1:13" s="90" customFormat="1" x14ac:dyDescent="0.2">
      <c r="A286" s="11"/>
      <c r="B286" s="29" t="s">
        <v>320</v>
      </c>
      <c r="C286" s="59">
        <f>D286+E286+F286+G286+H286+I286</f>
        <v>1870</v>
      </c>
      <c r="D286" s="88">
        <v>0</v>
      </c>
      <c r="E286" s="88">
        <v>1870</v>
      </c>
      <c r="F286" s="88">
        <v>0</v>
      </c>
      <c r="G286" s="88">
        <v>0</v>
      </c>
      <c r="H286" s="88">
        <v>0</v>
      </c>
      <c r="I286" s="88">
        <v>0</v>
      </c>
      <c r="J286" s="48"/>
      <c r="K286" s="48"/>
      <c r="L286" s="48"/>
      <c r="M286" s="48"/>
    </row>
    <row r="287" spans="1:13" x14ac:dyDescent="0.2">
      <c r="A287" s="505" t="s">
        <v>388</v>
      </c>
      <c r="B287" s="489"/>
      <c r="C287" s="489"/>
      <c r="D287" s="489"/>
      <c r="E287" s="489"/>
      <c r="F287" s="489"/>
      <c r="G287" s="489"/>
      <c r="H287" s="489"/>
      <c r="I287" s="490"/>
      <c r="J287" s="12"/>
      <c r="K287" s="12"/>
      <c r="L287" s="12"/>
      <c r="M287" s="12"/>
    </row>
    <row r="288" spans="1:13" x14ac:dyDescent="0.2">
      <c r="A288" s="122" t="s">
        <v>322</v>
      </c>
      <c r="B288" s="27" t="s">
        <v>319</v>
      </c>
      <c r="C288" s="59">
        <f t="shared" ref="C288:C301" si="58">D288+E288+F288+G288+H288+I288</f>
        <v>9</v>
      </c>
      <c r="D288" s="88">
        <f>D290</f>
        <v>9</v>
      </c>
      <c r="E288" s="88">
        <f t="shared" ref="E288:I289" si="59">E290</f>
        <v>0</v>
      </c>
      <c r="F288" s="88">
        <f t="shared" si="59"/>
        <v>0</v>
      </c>
      <c r="G288" s="88">
        <f t="shared" si="59"/>
        <v>0</v>
      </c>
      <c r="H288" s="88">
        <f t="shared" si="59"/>
        <v>0</v>
      </c>
      <c r="I288" s="88">
        <f t="shared" si="59"/>
        <v>0</v>
      </c>
      <c r="J288" s="12"/>
      <c r="K288" s="12"/>
      <c r="L288" s="12"/>
      <c r="M288" s="12"/>
    </row>
    <row r="289" spans="1:13" x14ac:dyDescent="0.2">
      <c r="A289" s="24" t="s">
        <v>347</v>
      </c>
      <c r="B289" s="29" t="s">
        <v>320</v>
      </c>
      <c r="C289" s="59">
        <f t="shared" si="58"/>
        <v>9</v>
      </c>
      <c r="D289" s="88">
        <f>D291</f>
        <v>9</v>
      </c>
      <c r="E289" s="88">
        <f t="shared" si="59"/>
        <v>0</v>
      </c>
      <c r="F289" s="88">
        <f t="shared" si="59"/>
        <v>0</v>
      </c>
      <c r="G289" s="88">
        <f t="shared" si="59"/>
        <v>0</v>
      </c>
      <c r="H289" s="88">
        <f t="shared" si="59"/>
        <v>0</v>
      </c>
      <c r="I289" s="88">
        <f t="shared" si="59"/>
        <v>0</v>
      </c>
      <c r="J289" s="12"/>
      <c r="K289" s="12"/>
      <c r="L289" s="12"/>
      <c r="M289" s="12"/>
    </row>
    <row r="290" spans="1:13" s="120" customFormat="1" x14ac:dyDescent="0.2">
      <c r="A290" s="54" t="s">
        <v>345</v>
      </c>
      <c r="B290" s="171" t="s">
        <v>319</v>
      </c>
      <c r="C290" s="172">
        <f t="shared" si="58"/>
        <v>9</v>
      </c>
      <c r="D290" s="172">
        <f t="shared" ref="D290:I297" si="60">D292</f>
        <v>9</v>
      </c>
      <c r="E290" s="172">
        <f t="shared" si="60"/>
        <v>0</v>
      </c>
      <c r="F290" s="172">
        <f t="shared" si="60"/>
        <v>0</v>
      </c>
      <c r="G290" s="172">
        <f t="shared" si="60"/>
        <v>0</v>
      </c>
      <c r="H290" s="172">
        <f t="shared" si="60"/>
        <v>0</v>
      </c>
      <c r="I290" s="172">
        <f t="shared" si="60"/>
        <v>0</v>
      </c>
      <c r="J290" s="187"/>
      <c r="K290" s="187"/>
      <c r="L290" s="187"/>
      <c r="M290" s="187"/>
    </row>
    <row r="291" spans="1:13" s="120" customFormat="1" x14ac:dyDescent="0.2">
      <c r="A291" s="185" t="s">
        <v>350</v>
      </c>
      <c r="B291" s="174" t="s">
        <v>320</v>
      </c>
      <c r="C291" s="172">
        <f t="shared" si="58"/>
        <v>9</v>
      </c>
      <c r="D291" s="172">
        <f t="shared" si="60"/>
        <v>9</v>
      </c>
      <c r="E291" s="172">
        <f t="shared" si="60"/>
        <v>0</v>
      </c>
      <c r="F291" s="172">
        <f t="shared" si="60"/>
        <v>0</v>
      </c>
      <c r="G291" s="172">
        <f t="shared" si="60"/>
        <v>0</v>
      </c>
      <c r="H291" s="172">
        <f t="shared" si="60"/>
        <v>0</v>
      </c>
      <c r="I291" s="172">
        <f t="shared" si="60"/>
        <v>0</v>
      </c>
      <c r="J291" s="187"/>
      <c r="K291" s="187"/>
      <c r="L291" s="187"/>
      <c r="M291" s="187"/>
    </row>
    <row r="292" spans="1:13" x14ac:dyDescent="0.2">
      <c r="A292" s="21" t="s">
        <v>385</v>
      </c>
      <c r="B292" s="8" t="s">
        <v>319</v>
      </c>
      <c r="C292" s="59">
        <f t="shared" si="58"/>
        <v>9</v>
      </c>
      <c r="D292" s="88">
        <f t="shared" si="60"/>
        <v>9</v>
      </c>
      <c r="E292" s="88">
        <f t="shared" si="60"/>
        <v>0</v>
      </c>
      <c r="F292" s="88">
        <f t="shared" si="60"/>
        <v>0</v>
      </c>
      <c r="G292" s="88">
        <f t="shared" si="60"/>
        <v>0</v>
      </c>
      <c r="H292" s="88">
        <f t="shared" si="60"/>
        <v>0</v>
      </c>
      <c r="I292" s="88">
        <f t="shared" si="60"/>
        <v>0</v>
      </c>
      <c r="J292" s="12"/>
      <c r="K292" s="12"/>
      <c r="L292" s="12"/>
      <c r="M292" s="12"/>
    </row>
    <row r="293" spans="1:13" x14ac:dyDescent="0.2">
      <c r="A293" s="18"/>
      <c r="B293" s="246" t="s">
        <v>320</v>
      </c>
      <c r="C293" s="59">
        <f t="shared" si="58"/>
        <v>9</v>
      </c>
      <c r="D293" s="88">
        <f t="shared" si="60"/>
        <v>9</v>
      </c>
      <c r="E293" s="88">
        <f t="shared" si="60"/>
        <v>0</v>
      </c>
      <c r="F293" s="88">
        <f t="shared" si="60"/>
        <v>0</v>
      </c>
      <c r="G293" s="88">
        <f t="shared" si="60"/>
        <v>0</v>
      </c>
      <c r="H293" s="88">
        <f t="shared" si="60"/>
        <v>0</v>
      </c>
      <c r="I293" s="88">
        <f t="shared" si="60"/>
        <v>0</v>
      </c>
      <c r="J293" s="12"/>
      <c r="K293" s="12"/>
      <c r="L293" s="12"/>
      <c r="M293" s="12"/>
    </row>
    <row r="294" spans="1:13" x14ac:dyDescent="0.2">
      <c r="A294" s="21" t="s">
        <v>355</v>
      </c>
      <c r="B294" s="245" t="s">
        <v>319</v>
      </c>
      <c r="C294" s="59">
        <f t="shared" si="58"/>
        <v>9</v>
      </c>
      <c r="D294" s="88">
        <f t="shared" si="60"/>
        <v>9</v>
      </c>
      <c r="E294" s="88">
        <f t="shared" si="60"/>
        <v>0</v>
      </c>
      <c r="F294" s="88">
        <f t="shared" si="60"/>
        <v>0</v>
      </c>
      <c r="G294" s="88">
        <f t="shared" si="60"/>
        <v>0</v>
      </c>
      <c r="H294" s="88">
        <f t="shared" si="60"/>
        <v>0</v>
      </c>
      <c r="I294" s="88">
        <f t="shared" si="60"/>
        <v>0</v>
      </c>
      <c r="J294" s="12"/>
      <c r="K294" s="12"/>
      <c r="L294" s="12"/>
      <c r="M294" s="12"/>
    </row>
    <row r="295" spans="1:13" x14ac:dyDescent="0.2">
      <c r="A295" s="11"/>
      <c r="B295" s="246" t="s">
        <v>320</v>
      </c>
      <c r="C295" s="59">
        <f t="shared" si="58"/>
        <v>9</v>
      </c>
      <c r="D295" s="88">
        <f t="shared" si="60"/>
        <v>9</v>
      </c>
      <c r="E295" s="88">
        <f t="shared" si="60"/>
        <v>0</v>
      </c>
      <c r="F295" s="88">
        <f t="shared" si="60"/>
        <v>0</v>
      </c>
      <c r="G295" s="88">
        <f t="shared" si="60"/>
        <v>0</v>
      </c>
      <c r="H295" s="88">
        <f t="shared" si="60"/>
        <v>0</v>
      </c>
      <c r="I295" s="88">
        <f t="shared" si="60"/>
        <v>0</v>
      </c>
      <c r="J295" s="12"/>
      <c r="K295" s="12"/>
      <c r="L295" s="12"/>
      <c r="M295" s="12"/>
    </row>
    <row r="296" spans="1:13" s="120" customFormat="1" x14ac:dyDescent="0.2">
      <c r="A296" s="170" t="s">
        <v>349</v>
      </c>
      <c r="B296" s="171" t="s">
        <v>319</v>
      </c>
      <c r="C296" s="172">
        <f t="shared" si="58"/>
        <v>9</v>
      </c>
      <c r="D296" s="172">
        <f>D298</f>
        <v>9</v>
      </c>
      <c r="E296" s="172">
        <f>E298</f>
        <v>0</v>
      </c>
      <c r="F296" s="172">
        <f>F297</f>
        <v>0</v>
      </c>
      <c r="G296" s="172">
        <f t="shared" si="60"/>
        <v>0</v>
      </c>
      <c r="H296" s="172">
        <f t="shared" si="60"/>
        <v>0</v>
      </c>
      <c r="I296" s="172">
        <f t="shared" si="60"/>
        <v>0</v>
      </c>
      <c r="J296" s="187"/>
      <c r="K296" s="187"/>
      <c r="L296" s="187"/>
      <c r="M296" s="187"/>
    </row>
    <row r="297" spans="1:13" s="120" customFormat="1" x14ac:dyDescent="0.2">
      <c r="A297" s="173"/>
      <c r="B297" s="174" t="s">
        <v>320</v>
      </c>
      <c r="C297" s="172">
        <f t="shared" si="58"/>
        <v>9</v>
      </c>
      <c r="D297" s="172">
        <f>D299</f>
        <v>9</v>
      </c>
      <c r="E297" s="172">
        <f>E299</f>
        <v>0</v>
      </c>
      <c r="F297" s="172">
        <f>F299</f>
        <v>0</v>
      </c>
      <c r="G297" s="172">
        <f t="shared" si="60"/>
        <v>0</v>
      </c>
      <c r="H297" s="172">
        <f t="shared" si="60"/>
        <v>0</v>
      </c>
      <c r="I297" s="172">
        <f t="shared" si="60"/>
        <v>0</v>
      </c>
      <c r="J297" s="187"/>
      <c r="K297" s="187"/>
      <c r="L297" s="187"/>
      <c r="M297" s="187"/>
    </row>
    <row r="298" spans="1:13" s="168" customFormat="1" ht="25.5" x14ac:dyDescent="0.2">
      <c r="A298" s="202" t="s">
        <v>420</v>
      </c>
      <c r="B298" s="166" t="s">
        <v>319</v>
      </c>
      <c r="C298" s="167">
        <f t="shared" si="58"/>
        <v>9</v>
      </c>
      <c r="D298" s="167">
        <f>D300</f>
        <v>9</v>
      </c>
      <c r="E298" s="167">
        <f t="shared" ref="E298:I299" si="61">E300</f>
        <v>0</v>
      </c>
      <c r="F298" s="167">
        <f t="shared" si="61"/>
        <v>0</v>
      </c>
      <c r="G298" s="167">
        <f t="shared" si="61"/>
        <v>0</v>
      </c>
      <c r="H298" s="167">
        <f t="shared" si="61"/>
        <v>0</v>
      </c>
      <c r="I298" s="167">
        <f t="shared" si="61"/>
        <v>0</v>
      </c>
      <c r="J298" s="203"/>
      <c r="K298" s="203"/>
      <c r="L298" s="203"/>
      <c r="M298" s="203"/>
    </row>
    <row r="299" spans="1:13" s="168" customFormat="1" x14ac:dyDescent="0.2">
      <c r="A299" s="188"/>
      <c r="B299" s="169" t="s">
        <v>320</v>
      </c>
      <c r="C299" s="167">
        <f t="shared" si="58"/>
        <v>9</v>
      </c>
      <c r="D299" s="167">
        <f>D301</f>
        <v>9</v>
      </c>
      <c r="E299" s="167">
        <f t="shared" si="61"/>
        <v>0</v>
      </c>
      <c r="F299" s="167">
        <f t="shared" si="61"/>
        <v>0</v>
      </c>
      <c r="G299" s="167">
        <f t="shared" si="61"/>
        <v>0</v>
      </c>
      <c r="H299" s="167">
        <f t="shared" si="61"/>
        <v>0</v>
      </c>
      <c r="I299" s="167">
        <f t="shared" si="61"/>
        <v>0</v>
      </c>
      <c r="J299" s="203"/>
      <c r="K299" s="203"/>
      <c r="L299" s="203"/>
      <c r="M299" s="203"/>
    </row>
    <row r="300" spans="1:13" s="129" customFormat="1" ht="25.5" x14ac:dyDescent="0.2">
      <c r="A300" s="403" t="s">
        <v>453</v>
      </c>
      <c r="B300" s="105" t="s">
        <v>319</v>
      </c>
      <c r="C300" s="106">
        <f t="shared" si="58"/>
        <v>9</v>
      </c>
      <c r="D300" s="107">
        <v>9</v>
      </c>
      <c r="E300" s="107">
        <v>0</v>
      </c>
      <c r="F300" s="107">
        <v>0</v>
      </c>
      <c r="G300" s="107">
        <v>0</v>
      </c>
      <c r="H300" s="107">
        <v>0</v>
      </c>
      <c r="I300" s="107">
        <v>0</v>
      </c>
      <c r="J300" s="130"/>
      <c r="K300" s="130"/>
      <c r="L300" s="130"/>
      <c r="M300" s="130"/>
    </row>
    <row r="301" spans="1:13" s="129" customFormat="1" x14ac:dyDescent="0.2">
      <c r="A301" s="133"/>
      <c r="B301" s="109" t="s">
        <v>320</v>
      </c>
      <c r="C301" s="106">
        <f t="shared" si="58"/>
        <v>9</v>
      </c>
      <c r="D301" s="107">
        <v>9</v>
      </c>
      <c r="E301" s="107">
        <v>0</v>
      </c>
      <c r="F301" s="107">
        <v>0</v>
      </c>
      <c r="G301" s="107">
        <v>0</v>
      </c>
      <c r="H301" s="107">
        <v>0</v>
      </c>
      <c r="I301" s="107">
        <v>0</v>
      </c>
      <c r="J301" s="130"/>
      <c r="K301" s="130"/>
      <c r="L301" s="130"/>
      <c r="M301" s="130"/>
    </row>
    <row r="302" spans="1:13" x14ac:dyDescent="0.2">
      <c r="A302" s="504" t="s">
        <v>391</v>
      </c>
      <c r="B302" s="502"/>
      <c r="C302" s="502"/>
      <c r="D302" s="502"/>
      <c r="E302" s="502"/>
      <c r="F302" s="502"/>
      <c r="G302" s="502"/>
      <c r="H302" s="502"/>
      <c r="I302" s="503"/>
      <c r="J302" s="12"/>
      <c r="K302" s="12"/>
      <c r="L302" s="12"/>
      <c r="M302" s="12"/>
    </row>
    <row r="303" spans="1:13" s="90" customFormat="1" ht="15" customHeight="1" x14ac:dyDescent="0.2">
      <c r="A303" s="122" t="s">
        <v>322</v>
      </c>
      <c r="B303" s="27" t="s">
        <v>319</v>
      </c>
      <c r="C303" s="59">
        <f t="shared" ref="C303:C313" si="62">D303+E303+F303+G303+H303+I303</f>
        <v>20</v>
      </c>
      <c r="D303" s="88">
        <f>D305</f>
        <v>0</v>
      </c>
      <c r="E303" s="88">
        <f t="shared" ref="E303:I304" si="63">E305</f>
        <v>0</v>
      </c>
      <c r="F303" s="88">
        <f t="shared" si="63"/>
        <v>0</v>
      </c>
      <c r="G303" s="88">
        <f t="shared" si="63"/>
        <v>0</v>
      </c>
      <c r="H303" s="88">
        <f t="shared" si="63"/>
        <v>0</v>
      </c>
      <c r="I303" s="88">
        <f t="shared" si="63"/>
        <v>20</v>
      </c>
      <c r="J303" s="48"/>
      <c r="K303" s="48"/>
      <c r="L303" s="48"/>
      <c r="M303" s="48"/>
    </row>
    <row r="304" spans="1:13" s="90" customFormat="1" x14ac:dyDescent="0.2">
      <c r="A304" s="24" t="s">
        <v>347</v>
      </c>
      <c r="B304" s="29" t="s">
        <v>320</v>
      </c>
      <c r="C304" s="59">
        <f t="shared" si="62"/>
        <v>20</v>
      </c>
      <c r="D304" s="88">
        <f>D306</f>
        <v>0</v>
      </c>
      <c r="E304" s="88">
        <f t="shared" si="63"/>
        <v>0</v>
      </c>
      <c r="F304" s="88">
        <f t="shared" si="63"/>
        <v>0</v>
      </c>
      <c r="G304" s="88">
        <f t="shared" si="63"/>
        <v>0</v>
      </c>
      <c r="H304" s="88">
        <f t="shared" si="63"/>
        <v>0</v>
      </c>
      <c r="I304" s="88">
        <f t="shared" si="63"/>
        <v>20</v>
      </c>
      <c r="J304" s="48"/>
      <c r="K304" s="48"/>
      <c r="L304" s="48"/>
      <c r="M304" s="48"/>
    </row>
    <row r="305" spans="1:13" s="220" customFormat="1" x14ac:dyDescent="0.2">
      <c r="A305" s="54" t="s">
        <v>345</v>
      </c>
      <c r="B305" s="171" t="s">
        <v>319</v>
      </c>
      <c r="C305" s="172">
        <f t="shared" si="62"/>
        <v>20</v>
      </c>
      <c r="D305" s="172">
        <f t="shared" ref="D305:I310" si="64">D307</f>
        <v>0</v>
      </c>
      <c r="E305" s="172">
        <f t="shared" si="64"/>
        <v>0</v>
      </c>
      <c r="F305" s="172">
        <f t="shared" si="64"/>
        <v>0</v>
      </c>
      <c r="G305" s="172">
        <f t="shared" si="64"/>
        <v>0</v>
      </c>
      <c r="H305" s="172">
        <f t="shared" si="64"/>
        <v>0</v>
      </c>
      <c r="I305" s="172">
        <f t="shared" si="64"/>
        <v>20</v>
      </c>
      <c r="J305" s="240"/>
      <c r="K305" s="240"/>
      <c r="L305" s="240"/>
      <c r="M305" s="240"/>
    </row>
    <row r="306" spans="1:13" s="220" customFormat="1" x14ac:dyDescent="0.2">
      <c r="A306" s="185" t="s">
        <v>350</v>
      </c>
      <c r="B306" s="174" t="s">
        <v>320</v>
      </c>
      <c r="C306" s="172">
        <f t="shared" si="62"/>
        <v>20</v>
      </c>
      <c r="D306" s="172">
        <f t="shared" si="64"/>
        <v>0</v>
      </c>
      <c r="E306" s="172">
        <f t="shared" si="64"/>
        <v>0</v>
      </c>
      <c r="F306" s="172">
        <f t="shared" si="64"/>
        <v>0</v>
      </c>
      <c r="G306" s="172">
        <f t="shared" si="64"/>
        <v>0</v>
      </c>
      <c r="H306" s="172">
        <f t="shared" si="64"/>
        <v>0</v>
      </c>
      <c r="I306" s="172">
        <f t="shared" si="64"/>
        <v>20</v>
      </c>
      <c r="J306" s="240"/>
      <c r="K306" s="240"/>
      <c r="L306" s="240"/>
      <c r="M306" s="240"/>
    </row>
    <row r="307" spans="1:13" s="90" customFormat="1" x14ac:dyDescent="0.2">
      <c r="A307" s="21" t="s">
        <v>385</v>
      </c>
      <c r="B307" s="8" t="s">
        <v>319</v>
      </c>
      <c r="C307" s="59">
        <f t="shared" si="62"/>
        <v>20</v>
      </c>
      <c r="D307" s="88">
        <f t="shared" si="64"/>
        <v>0</v>
      </c>
      <c r="E307" s="88">
        <f t="shared" si="64"/>
        <v>0</v>
      </c>
      <c r="F307" s="88">
        <f t="shared" si="64"/>
        <v>0</v>
      </c>
      <c r="G307" s="88">
        <f t="shared" si="64"/>
        <v>0</v>
      </c>
      <c r="H307" s="88">
        <f t="shared" si="64"/>
        <v>0</v>
      </c>
      <c r="I307" s="88">
        <f t="shared" si="64"/>
        <v>20</v>
      </c>
      <c r="J307" s="48"/>
      <c r="K307" s="48"/>
      <c r="L307" s="48"/>
      <c r="M307" s="48"/>
    </row>
    <row r="308" spans="1:13" s="90" customFormat="1" x14ac:dyDescent="0.2">
      <c r="A308" s="18"/>
      <c r="B308" s="246" t="s">
        <v>320</v>
      </c>
      <c r="C308" s="59">
        <f t="shared" si="62"/>
        <v>20</v>
      </c>
      <c r="D308" s="88">
        <f t="shared" si="64"/>
        <v>0</v>
      </c>
      <c r="E308" s="88">
        <f t="shared" si="64"/>
        <v>0</v>
      </c>
      <c r="F308" s="88">
        <f t="shared" si="64"/>
        <v>0</v>
      </c>
      <c r="G308" s="88">
        <f t="shared" si="64"/>
        <v>0</v>
      </c>
      <c r="H308" s="88">
        <f t="shared" si="64"/>
        <v>0</v>
      </c>
      <c r="I308" s="88">
        <f t="shared" si="64"/>
        <v>20</v>
      </c>
      <c r="J308" s="48"/>
      <c r="K308" s="48"/>
      <c r="L308" s="48"/>
      <c r="M308" s="48"/>
    </row>
    <row r="309" spans="1:13" s="90" customFormat="1" x14ac:dyDescent="0.2">
      <c r="A309" s="21" t="s">
        <v>355</v>
      </c>
      <c r="B309" s="245" t="s">
        <v>319</v>
      </c>
      <c r="C309" s="59">
        <f t="shared" si="62"/>
        <v>20</v>
      </c>
      <c r="D309" s="88">
        <f t="shared" si="64"/>
        <v>0</v>
      </c>
      <c r="E309" s="88">
        <f t="shared" si="64"/>
        <v>0</v>
      </c>
      <c r="F309" s="88">
        <f t="shared" si="64"/>
        <v>0</v>
      </c>
      <c r="G309" s="88">
        <f t="shared" si="64"/>
        <v>0</v>
      </c>
      <c r="H309" s="88">
        <f t="shared" si="64"/>
        <v>0</v>
      </c>
      <c r="I309" s="88">
        <f t="shared" si="64"/>
        <v>20</v>
      </c>
      <c r="J309" s="48"/>
      <c r="K309" s="48"/>
      <c r="L309" s="48"/>
      <c r="M309" s="48"/>
    </row>
    <row r="310" spans="1:13" s="90" customFormat="1" x14ac:dyDescent="0.2">
      <c r="A310" s="11"/>
      <c r="B310" s="246" t="s">
        <v>320</v>
      </c>
      <c r="C310" s="59">
        <f t="shared" si="62"/>
        <v>20</v>
      </c>
      <c r="D310" s="88">
        <f t="shared" si="64"/>
        <v>0</v>
      </c>
      <c r="E310" s="88">
        <f t="shared" si="64"/>
        <v>0</v>
      </c>
      <c r="F310" s="88">
        <f t="shared" si="64"/>
        <v>0</v>
      </c>
      <c r="G310" s="88">
        <f t="shared" si="64"/>
        <v>0</v>
      </c>
      <c r="H310" s="88">
        <f t="shared" si="64"/>
        <v>0</v>
      </c>
      <c r="I310" s="88">
        <f t="shared" si="64"/>
        <v>20</v>
      </c>
      <c r="J310" s="48"/>
      <c r="K310" s="48"/>
      <c r="L310" s="48"/>
      <c r="M310" s="48"/>
    </row>
    <row r="311" spans="1:13" s="220" customFormat="1" x14ac:dyDescent="0.2">
      <c r="A311" s="170" t="s">
        <v>349</v>
      </c>
      <c r="B311" s="171" t="s">
        <v>319</v>
      </c>
      <c r="C311" s="172">
        <f t="shared" si="62"/>
        <v>20</v>
      </c>
      <c r="D311" s="172">
        <f t="shared" ref="D311:I312" si="65">D313+D317</f>
        <v>0</v>
      </c>
      <c r="E311" s="172">
        <f t="shared" si="65"/>
        <v>0</v>
      </c>
      <c r="F311" s="172">
        <f t="shared" si="65"/>
        <v>0</v>
      </c>
      <c r="G311" s="172">
        <f t="shared" si="65"/>
        <v>0</v>
      </c>
      <c r="H311" s="172">
        <f t="shared" si="65"/>
        <v>0</v>
      </c>
      <c r="I311" s="172">
        <f t="shared" si="65"/>
        <v>20</v>
      </c>
      <c r="J311" s="240"/>
      <c r="K311" s="240"/>
      <c r="L311" s="240"/>
      <c r="M311" s="240"/>
    </row>
    <row r="312" spans="1:13" s="220" customFormat="1" x14ac:dyDescent="0.2">
      <c r="A312" s="173"/>
      <c r="B312" s="174" t="s">
        <v>320</v>
      </c>
      <c r="C312" s="172">
        <f t="shared" si="62"/>
        <v>20</v>
      </c>
      <c r="D312" s="172">
        <f>D314</f>
        <v>0</v>
      </c>
      <c r="E312" s="172">
        <f t="shared" si="65"/>
        <v>0</v>
      </c>
      <c r="F312" s="172">
        <f t="shared" si="65"/>
        <v>0</v>
      </c>
      <c r="G312" s="172">
        <f t="shared" si="65"/>
        <v>0</v>
      </c>
      <c r="H312" s="172">
        <f t="shared" si="65"/>
        <v>0</v>
      </c>
      <c r="I312" s="172">
        <f t="shared" si="65"/>
        <v>20</v>
      </c>
      <c r="J312" s="240"/>
      <c r="K312" s="240"/>
      <c r="L312" s="240"/>
      <c r="M312" s="240"/>
    </row>
    <row r="313" spans="1:13" s="310" customFormat="1" x14ac:dyDescent="0.2">
      <c r="A313" s="170" t="s">
        <v>260</v>
      </c>
      <c r="B313" s="171" t="s">
        <v>319</v>
      </c>
      <c r="C313" s="172">
        <f t="shared" si="62"/>
        <v>20</v>
      </c>
      <c r="D313" s="172">
        <f>D315</f>
        <v>0</v>
      </c>
      <c r="E313" s="172">
        <f t="shared" ref="E313:I314" si="66">E315</f>
        <v>0</v>
      </c>
      <c r="F313" s="172">
        <f t="shared" si="66"/>
        <v>0</v>
      </c>
      <c r="G313" s="172">
        <f t="shared" si="66"/>
        <v>0</v>
      </c>
      <c r="H313" s="172">
        <f t="shared" si="66"/>
        <v>0</v>
      </c>
      <c r="I313" s="172">
        <f t="shared" si="66"/>
        <v>20</v>
      </c>
      <c r="J313" s="309"/>
      <c r="K313" s="309"/>
      <c r="L313" s="309"/>
      <c r="M313" s="309"/>
    </row>
    <row r="314" spans="1:13" s="310" customFormat="1" x14ac:dyDescent="0.2">
      <c r="A314" s="173"/>
      <c r="B314" s="174" t="s">
        <v>320</v>
      </c>
      <c r="C314" s="172">
        <f>C316</f>
        <v>20</v>
      </c>
      <c r="D314" s="172">
        <f>D316</f>
        <v>0</v>
      </c>
      <c r="E314" s="172">
        <f t="shared" si="66"/>
        <v>0</v>
      </c>
      <c r="F314" s="172">
        <f t="shared" si="66"/>
        <v>0</v>
      </c>
      <c r="G314" s="172">
        <f t="shared" si="66"/>
        <v>0</v>
      </c>
      <c r="H314" s="172">
        <f t="shared" si="66"/>
        <v>0</v>
      </c>
      <c r="I314" s="172">
        <f t="shared" si="66"/>
        <v>20</v>
      </c>
      <c r="J314" s="309"/>
      <c r="K314" s="309"/>
      <c r="L314" s="309"/>
      <c r="M314" s="309"/>
    </row>
    <row r="315" spans="1:13" s="224" customFormat="1" x14ac:dyDescent="0.2">
      <c r="A315" s="78" t="s">
        <v>261</v>
      </c>
      <c r="B315" s="72" t="s">
        <v>319</v>
      </c>
      <c r="C315" s="73">
        <f>D315+E315+F315+G315+H315+I315</f>
        <v>20</v>
      </c>
      <c r="D315" s="73">
        <f t="shared" ref="D315:I315" si="67">D316</f>
        <v>0</v>
      </c>
      <c r="E315" s="73">
        <f t="shared" si="67"/>
        <v>0</v>
      </c>
      <c r="F315" s="73">
        <f t="shared" si="67"/>
        <v>0</v>
      </c>
      <c r="G315" s="73">
        <f t="shared" si="67"/>
        <v>0</v>
      </c>
      <c r="H315" s="73">
        <f t="shared" si="67"/>
        <v>0</v>
      </c>
      <c r="I315" s="73">
        <f t="shared" si="67"/>
        <v>20</v>
      </c>
      <c r="J315" s="312"/>
      <c r="K315" s="312"/>
      <c r="L315" s="312"/>
      <c r="M315" s="312"/>
    </row>
    <row r="316" spans="1:13" s="224" customFormat="1" x14ac:dyDescent="0.2">
      <c r="A316" s="70"/>
      <c r="B316" s="71" t="s">
        <v>320</v>
      </c>
      <c r="C316" s="73">
        <f>D316+E316+F316+G316+H316+I316</f>
        <v>20</v>
      </c>
      <c r="D316" s="73">
        <v>0</v>
      </c>
      <c r="E316" s="73">
        <v>0</v>
      </c>
      <c r="F316" s="73">
        <v>0</v>
      </c>
      <c r="G316" s="73">
        <v>0</v>
      </c>
      <c r="H316" s="73">
        <v>0</v>
      </c>
      <c r="I316" s="73">
        <v>20</v>
      </c>
      <c r="J316" s="312"/>
      <c r="K316" s="312"/>
      <c r="L316" s="312"/>
      <c r="M316" s="312"/>
    </row>
    <row r="317" spans="1:13" hidden="1" x14ac:dyDescent="0.2">
      <c r="A317" s="505" t="s">
        <v>388</v>
      </c>
      <c r="B317" s="489"/>
      <c r="C317" s="489"/>
      <c r="D317" s="489"/>
      <c r="E317" s="489"/>
      <c r="F317" s="489"/>
      <c r="G317" s="489"/>
      <c r="H317" s="489"/>
      <c r="I317" s="490"/>
      <c r="J317" s="12"/>
      <c r="K317" s="12"/>
      <c r="L317" s="12"/>
      <c r="M317" s="12"/>
    </row>
    <row r="318" spans="1:13" hidden="1" x14ac:dyDescent="0.2">
      <c r="A318" s="122" t="s">
        <v>322</v>
      </c>
      <c r="B318" s="27" t="s">
        <v>319</v>
      </c>
      <c r="C318" s="59">
        <f t="shared" ref="C318:C331" si="68">D318+E318+F318+G318+H318+I318</f>
        <v>9</v>
      </c>
      <c r="D318" s="88">
        <f>D320</f>
        <v>9</v>
      </c>
      <c r="E318" s="88">
        <f t="shared" ref="E318:I319" si="69">E320</f>
        <v>0</v>
      </c>
      <c r="F318" s="88">
        <f t="shared" si="69"/>
        <v>0</v>
      </c>
      <c r="G318" s="88">
        <f t="shared" si="69"/>
        <v>0</v>
      </c>
      <c r="H318" s="88">
        <f t="shared" si="69"/>
        <v>0</v>
      </c>
      <c r="I318" s="88">
        <f t="shared" si="69"/>
        <v>0</v>
      </c>
      <c r="J318" s="12"/>
      <c r="K318" s="12"/>
      <c r="L318" s="12"/>
      <c r="M318" s="12"/>
    </row>
    <row r="319" spans="1:13" hidden="1" x14ac:dyDescent="0.2">
      <c r="A319" s="24" t="s">
        <v>347</v>
      </c>
      <c r="B319" s="29" t="s">
        <v>320</v>
      </c>
      <c r="C319" s="59">
        <f t="shared" si="68"/>
        <v>155030</v>
      </c>
      <c r="D319" s="88">
        <f>D321</f>
        <v>13</v>
      </c>
      <c r="E319" s="88">
        <f t="shared" si="69"/>
        <v>73318</v>
      </c>
      <c r="F319" s="88">
        <f t="shared" si="69"/>
        <v>10769</v>
      </c>
      <c r="G319" s="88">
        <f t="shared" si="69"/>
        <v>50769</v>
      </c>
      <c r="H319" s="88">
        <f t="shared" si="69"/>
        <v>20161</v>
      </c>
      <c r="I319" s="88">
        <f t="shared" si="69"/>
        <v>0</v>
      </c>
      <c r="J319" s="12"/>
      <c r="K319" s="12"/>
      <c r="L319" s="12"/>
      <c r="M319" s="12"/>
    </row>
    <row r="320" spans="1:13" s="120" customFormat="1" hidden="1" x14ac:dyDescent="0.2">
      <c r="A320" s="54" t="s">
        <v>345</v>
      </c>
      <c r="B320" s="171" t="s">
        <v>319</v>
      </c>
      <c r="C320" s="172">
        <f t="shared" si="68"/>
        <v>9</v>
      </c>
      <c r="D320" s="172">
        <f t="shared" ref="D320:I325" si="70">D322</f>
        <v>9</v>
      </c>
      <c r="E320" s="172">
        <f t="shared" si="70"/>
        <v>0</v>
      </c>
      <c r="F320" s="172">
        <f t="shared" si="70"/>
        <v>0</v>
      </c>
      <c r="G320" s="172">
        <f t="shared" si="70"/>
        <v>0</v>
      </c>
      <c r="H320" s="172">
        <f t="shared" si="70"/>
        <v>0</v>
      </c>
      <c r="I320" s="172">
        <f t="shared" si="70"/>
        <v>0</v>
      </c>
      <c r="J320" s="187"/>
      <c r="K320" s="187"/>
      <c r="L320" s="187"/>
      <c r="M320" s="187"/>
    </row>
    <row r="321" spans="1:13" s="120" customFormat="1" hidden="1" x14ac:dyDescent="0.2">
      <c r="A321" s="185" t="s">
        <v>350</v>
      </c>
      <c r="B321" s="174" t="s">
        <v>320</v>
      </c>
      <c r="C321" s="172">
        <f t="shared" si="68"/>
        <v>155030</v>
      </c>
      <c r="D321" s="172">
        <f t="shared" si="70"/>
        <v>13</v>
      </c>
      <c r="E321" s="172">
        <f t="shared" si="70"/>
        <v>73318</v>
      </c>
      <c r="F321" s="172">
        <f t="shared" si="70"/>
        <v>10769</v>
      </c>
      <c r="G321" s="172">
        <f t="shared" si="70"/>
        <v>50769</v>
      </c>
      <c r="H321" s="172">
        <f t="shared" si="70"/>
        <v>20161</v>
      </c>
      <c r="I321" s="172">
        <f t="shared" si="70"/>
        <v>0</v>
      </c>
      <c r="J321" s="187"/>
      <c r="K321" s="187"/>
      <c r="L321" s="187"/>
      <c r="M321" s="187"/>
    </row>
    <row r="322" spans="1:13" hidden="1" x14ac:dyDescent="0.2">
      <c r="A322" s="21" t="s">
        <v>385</v>
      </c>
      <c r="B322" s="8" t="s">
        <v>319</v>
      </c>
      <c r="C322" s="59">
        <f t="shared" si="68"/>
        <v>9</v>
      </c>
      <c r="D322" s="88">
        <f t="shared" si="70"/>
        <v>9</v>
      </c>
      <c r="E322" s="88">
        <f t="shared" si="70"/>
        <v>0</v>
      </c>
      <c r="F322" s="88">
        <f t="shared" si="70"/>
        <v>0</v>
      </c>
      <c r="G322" s="88">
        <f t="shared" si="70"/>
        <v>0</v>
      </c>
      <c r="H322" s="88">
        <f t="shared" si="70"/>
        <v>0</v>
      </c>
      <c r="I322" s="88">
        <f t="shared" si="70"/>
        <v>0</v>
      </c>
      <c r="J322" s="12"/>
      <c r="K322" s="12"/>
      <c r="L322" s="12"/>
      <c r="M322" s="12"/>
    </row>
    <row r="323" spans="1:13" hidden="1" x14ac:dyDescent="0.2">
      <c r="A323" s="18"/>
      <c r="B323" s="246" t="s">
        <v>320</v>
      </c>
      <c r="C323" s="59">
        <f t="shared" si="68"/>
        <v>155030</v>
      </c>
      <c r="D323" s="88">
        <f t="shared" si="70"/>
        <v>13</v>
      </c>
      <c r="E323" s="88">
        <f t="shared" si="70"/>
        <v>73318</v>
      </c>
      <c r="F323" s="88">
        <f t="shared" si="70"/>
        <v>10769</v>
      </c>
      <c r="G323" s="88">
        <f t="shared" si="70"/>
        <v>50769</v>
      </c>
      <c r="H323" s="88">
        <f t="shared" si="70"/>
        <v>20161</v>
      </c>
      <c r="I323" s="88">
        <f t="shared" si="70"/>
        <v>0</v>
      </c>
      <c r="J323" s="12"/>
      <c r="K323" s="12"/>
      <c r="L323" s="12"/>
      <c r="M323" s="12"/>
    </row>
    <row r="324" spans="1:13" hidden="1" x14ac:dyDescent="0.2">
      <c r="A324" s="21" t="s">
        <v>355</v>
      </c>
      <c r="B324" s="245" t="s">
        <v>319</v>
      </c>
      <c r="C324" s="59">
        <f t="shared" si="68"/>
        <v>9</v>
      </c>
      <c r="D324" s="88">
        <f t="shared" si="70"/>
        <v>9</v>
      </c>
      <c r="E324" s="88">
        <f t="shared" si="70"/>
        <v>0</v>
      </c>
      <c r="F324" s="88">
        <f t="shared" si="70"/>
        <v>0</v>
      </c>
      <c r="G324" s="88">
        <f t="shared" si="70"/>
        <v>0</v>
      </c>
      <c r="H324" s="88">
        <f t="shared" si="70"/>
        <v>0</v>
      </c>
      <c r="I324" s="88">
        <f t="shared" si="70"/>
        <v>0</v>
      </c>
      <c r="J324" s="12"/>
      <c r="K324" s="12"/>
      <c r="L324" s="12"/>
      <c r="M324" s="12"/>
    </row>
    <row r="325" spans="1:13" hidden="1" x14ac:dyDescent="0.2">
      <c r="A325" s="11"/>
      <c r="B325" s="246" t="s">
        <v>320</v>
      </c>
      <c r="C325" s="59">
        <f t="shared" si="68"/>
        <v>155030</v>
      </c>
      <c r="D325" s="88">
        <f t="shared" si="70"/>
        <v>13</v>
      </c>
      <c r="E325" s="88">
        <f t="shared" si="70"/>
        <v>73318</v>
      </c>
      <c r="F325" s="88">
        <f t="shared" si="70"/>
        <v>10769</v>
      </c>
      <c r="G325" s="88">
        <f t="shared" si="70"/>
        <v>50769</v>
      </c>
      <c r="H325" s="88">
        <f t="shared" si="70"/>
        <v>20161</v>
      </c>
      <c r="I325" s="88">
        <f t="shared" si="70"/>
        <v>0</v>
      </c>
      <c r="J325" s="12"/>
      <c r="K325" s="12"/>
      <c r="L325" s="12"/>
      <c r="M325" s="12"/>
    </row>
    <row r="326" spans="1:13" s="120" customFormat="1" hidden="1" x14ac:dyDescent="0.2">
      <c r="A326" s="170" t="s">
        <v>349</v>
      </c>
      <c r="B326" s="171" t="s">
        <v>319</v>
      </c>
      <c r="C326" s="172">
        <f t="shared" si="68"/>
        <v>9</v>
      </c>
      <c r="D326" s="172">
        <f t="shared" ref="D326:I327" si="71">D328+D332</f>
        <v>9</v>
      </c>
      <c r="E326" s="172">
        <f t="shared" si="71"/>
        <v>0</v>
      </c>
      <c r="F326" s="172">
        <f t="shared" si="71"/>
        <v>0</v>
      </c>
      <c r="G326" s="172">
        <f t="shared" si="71"/>
        <v>0</v>
      </c>
      <c r="H326" s="172">
        <f t="shared" si="71"/>
        <v>0</v>
      </c>
      <c r="I326" s="172">
        <f t="shared" si="71"/>
        <v>0</v>
      </c>
      <c r="J326" s="187"/>
      <c r="K326" s="187"/>
      <c r="L326" s="187"/>
      <c r="M326" s="187"/>
    </row>
    <row r="327" spans="1:13" s="120" customFormat="1" hidden="1" x14ac:dyDescent="0.2">
      <c r="A327" s="173"/>
      <c r="B327" s="174" t="s">
        <v>320</v>
      </c>
      <c r="C327" s="172">
        <f t="shared" si="68"/>
        <v>155030</v>
      </c>
      <c r="D327" s="172">
        <f t="shared" si="71"/>
        <v>13</v>
      </c>
      <c r="E327" s="172">
        <f t="shared" si="71"/>
        <v>73318</v>
      </c>
      <c r="F327" s="172">
        <f t="shared" si="71"/>
        <v>10769</v>
      </c>
      <c r="G327" s="172">
        <f t="shared" si="71"/>
        <v>50769</v>
      </c>
      <c r="H327" s="172">
        <f t="shared" si="71"/>
        <v>20161</v>
      </c>
      <c r="I327" s="172">
        <f t="shared" si="71"/>
        <v>0</v>
      </c>
      <c r="J327" s="187"/>
      <c r="K327" s="187"/>
      <c r="L327" s="187"/>
      <c r="M327" s="187"/>
    </row>
    <row r="328" spans="1:13" s="168" customFormat="1" ht="25.5" hidden="1" x14ac:dyDescent="0.2">
      <c r="A328" s="202" t="s">
        <v>420</v>
      </c>
      <c r="B328" s="166" t="s">
        <v>319</v>
      </c>
      <c r="C328" s="167">
        <f t="shared" si="68"/>
        <v>9</v>
      </c>
      <c r="D328" s="167">
        <f>D330</f>
        <v>9</v>
      </c>
      <c r="E328" s="167">
        <f t="shared" ref="E328:I329" si="72">E330</f>
        <v>0</v>
      </c>
      <c r="F328" s="167">
        <f t="shared" si="72"/>
        <v>0</v>
      </c>
      <c r="G328" s="167">
        <f t="shared" si="72"/>
        <v>0</v>
      </c>
      <c r="H328" s="167">
        <f t="shared" si="72"/>
        <v>0</v>
      </c>
      <c r="I328" s="167">
        <f t="shared" si="72"/>
        <v>0</v>
      </c>
      <c r="J328" s="203"/>
      <c r="K328" s="203"/>
      <c r="L328" s="203"/>
      <c r="M328" s="203"/>
    </row>
    <row r="329" spans="1:13" s="168" customFormat="1" hidden="1" x14ac:dyDescent="0.2">
      <c r="A329" s="188"/>
      <c r="B329" s="169" t="s">
        <v>320</v>
      </c>
      <c r="C329" s="167">
        <f t="shared" si="68"/>
        <v>9</v>
      </c>
      <c r="D329" s="167">
        <f>D331</f>
        <v>9</v>
      </c>
      <c r="E329" s="167">
        <f t="shared" si="72"/>
        <v>0</v>
      </c>
      <c r="F329" s="167">
        <f t="shared" si="72"/>
        <v>0</v>
      </c>
      <c r="G329" s="167">
        <f t="shared" si="72"/>
        <v>0</v>
      </c>
      <c r="H329" s="167">
        <f t="shared" si="72"/>
        <v>0</v>
      </c>
      <c r="I329" s="167">
        <f t="shared" si="72"/>
        <v>0</v>
      </c>
      <c r="J329" s="203"/>
      <c r="K329" s="203"/>
      <c r="L329" s="203"/>
      <c r="M329" s="203"/>
    </row>
    <row r="330" spans="1:13" s="129" customFormat="1" ht="25.5" hidden="1" x14ac:dyDescent="0.2">
      <c r="A330" s="403" t="s">
        <v>453</v>
      </c>
      <c r="B330" s="105" t="s">
        <v>319</v>
      </c>
      <c r="C330" s="106">
        <f t="shared" si="68"/>
        <v>9</v>
      </c>
      <c r="D330" s="107">
        <v>9</v>
      </c>
      <c r="E330" s="107">
        <v>0</v>
      </c>
      <c r="F330" s="107">
        <v>0</v>
      </c>
      <c r="G330" s="107">
        <v>0</v>
      </c>
      <c r="H330" s="107">
        <v>0</v>
      </c>
      <c r="I330" s="107">
        <v>0</v>
      </c>
      <c r="J330" s="130"/>
      <c r="K330" s="130"/>
      <c r="L330" s="130"/>
      <c r="M330" s="130"/>
    </row>
    <row r="331" spans="1:13" s="129" customFormat="1" hidden="1" x14ac:dyDescent="0.2">
      <c r="A331" s="133"/>
      <c r="B331" s="109" t="s">
        <v>320</v>
      </c>
      <c r="C331" s="106">
        <f t="shared" si="68"/>
        <v>9</v>
      </c>
      <c r="D331" s="107">
        <v>9</v>
      </c>
      <c r="E331" s="107">
        <v>0</v>
      </c>
      <c r="F331" s="107">
        <v>0</v>
      </c>
      <c r="G331" s="107">
        <v>0</v>
      </c>
      <c r="H331" s="107">
        <v>0</v>
      </c>
      <c r="I331" s="107">
        <v>0</v>
      </c>
      <c r="J331" s="130"/>
      <c r="K331" s="130"/>
      <c r="L331" s="130"/>
      <c r="M331" s="130"/>
    </row>
    <row r="332" spans="1:13" x14ac:dyDescent="0.2">
      <c r="A332" s="488" t="s">
        <v>396</v>
      </c>
      <c r="B332" s="489"/>
      <c r="C332" s="489"/>
      <c r="D332" s="489"/>
      <c r="E332" s="489"/>
      <c r="F332" s="489"/>
      <c r="G332" s="489"/>
      <c r="H332" s="489"/>
      <c r="I332" s="490"/>
    </row>
    <row r="333" spans="1:13" x14ac:dyDescent="0.2">
      <c r="A333" s="34" t="s">
        <v>322</v>
      </c>
      <c r="B333" s="39" t="s">
        <v>319</v>
      </c>
      <c r="C333" s="88">
        <f t="shared" ref="C333:C368" si="73">D333+E333+F333+G333+H333+I333</f>
        <v>155021</v>
      </c>
      <c r="D333" s="88">
        <f t="shared" ref="D333:I334" si="74">D335</f>
        <v>4</v>
      </c>
      <c r="E333" s="88">
        <f t="shared" si="74"/>
        <v>73318</v>
      </c>
      <c r="F333" s="88">
        <f t="shared" si="74"/>
        <v>10769</v>
      </c>
      <c r="G333" s="88">
        <f t="shared" si="74"/>
        <v>50769</v>
      </c>
      <c r="H333" s="88">
        <f t="shared" si="74"/>
        <v>20161</v>
      </c>
      <c r="I333" s="88">
        <f t="shared" si="74"/>
        <v>0</v>
      </c>
    </row>
    <row r="334" spans="1:13" x14ac:dyDescent="0.2">
      <c r="A334" s="24" t="s">
        <v>347</v>
      </c>
      <c r="B334" s="45" t="s">
        <v>320</v>
      </c>
      <c r="C334" s="88">
        <f t="shared" si="73"/>
        <v>155021</v>
      </c>
      <c r="D334" s="88">
        <f t="shared" si="74"/>
        <v>4</v>
      </c>
      <c r="E334" s="88">
        <f t="shared" si="74"/>
        <v>10120</v>
      </c>
      <c r="F334" s="88">
        <f t="shared" si="74"/>
        <v>13201</v>
      </c>
      <c r="G334" s="88">
        <f t="shared" si="74"/>
        <v>59575</v>
      </c>
      <c r="H334" s="88">
        <f t="shared" si="74"/>
        <v>33952</v>
      </c>
      <c r="I334" s="88">
        <f t="shared" si="74"/>
        <v>38169</v>
      </c>
    </row>
    <row r="335" spans="1:13" x14ac:dyDescent="0.2">
      <c r="A335" s="357" t="s">
        <v>345</v>
      </c>
      <c r="B335" s="354" t="s">
        <v>319</v>
      </c>
      <c r="C335" s="355">
        <f t="shared" si="73"/>
        <v>155021</v>
      </c>
      <c r="D335" s="355">
        <f>D337+D341</f>
        <v>4</v>
      </c>
      <c r="E335" s="355">
        <f>E337+E343</f>
        <v>73318</v>
      </c>
      <c r="F335" s="355">
        <f t="shared" ref="F335:I336" si="75">F341+F337</f>
        <v>10769</v>
      </c>
      <c r="G335" s="355">
        <f t="shared" si="75"/>
        <v>50769</v>
      </c>
      <c r="H335" s="355">
        <f t="shared" si="75"/>
        <v>20161</v>
      </c>
      <c r="I335" s="355">
        <f t="shared" si="75"/>
        <v>0</v>
      </c>
    </row>
    <row r="336" spans="1:13" x14ac:dyDescent="0.2">
      <c r="A336" s="358" t="s">
        <v>350</v>
      </c>
      <c r="B336" s="356" t="s">
        <v>320</v>
      </c>
      <c r="C336" s="355">
        <f t="shared" si="73"/>
        <v>155021</v>
      </c>
      <c r="D336" s="355">
        <f>D338+D342</f>
        <v>4</v>
      </c>
      <c r="E336" s="355">
        <f>E338+E344</f>
        <v>10120</v>
      </c>
      <c r="F336" s="355">
        <f t="shared" si="75"/>
        <v>13201</v>
      </c>
      <c r="G336" s="355">
        <f t="shared" si="75"/>
        <v>59575</v>
      </c>
      <c r="H336" s="355">
        <f t="shared" si="75"/>
        <v>33952</v>
      </c>
      <c r="I336" s="355">
        <f t="shared" si="75"/>
        <v>38169</v>
      </c>
    </row>
    <row r="337" spans="1:10" ht="25.5" x14ac:dyDescent="0.2">
      <c r="A337" s="157" t="s">
        <v>244</v>
      </c>
      <c r="B337" s="39" t="s">
        <v>319</v>
      </c>
      <c r="C337" s="88">
        <f>D337+E337+F337+G337+H337+I337</f>
        <v>82688</v>
      </c>
      <c r="D337" s="88">
        <f t="shared" ref="D337:I338" si="76">D339</f>
        <v>4</v>
      </c>
      <c r="E337" s="59">
        <f t="shared" si="76"/>
        <v>985</v>
      </c>
      <c r="F337" s="88">
        <f t="shared" si="76"/>
        <v>10769</v>
      </c>
      <c r="G337" s="88">
        <f t="shared" si="76"/>
        <v>50769</v>
      </c>
      <c r="H337" s="88">
        <f t="shared" si="76"/>
        <v>20161</v>
      </c>
      <c r="I337" s="88">
        <f t="shared" si="76"/>
        <v>0</v>
      </c>
    </row>
    <row r="338" spans="1:10" x14ac:dyDescent="0.2">
      <c r="A338" s="116"/>
      <c r="B338" s="45" t="s">
        <v>320</v>
      </c>
      <c r="C338" s="88">
        <f>D338+E338+F338+G338+H338+I338</f>
        <v>82688</v>
      </c>
      <c r="D338" s="88">
        <f t="shared" si="76"/>
        <v>4</v>
      </c>
      <c r="E338" s="59">
        <f t="shared" si="76"/>
        <v>985</v>
      </c>
      <c r="F338" s="88">
        <f t="shared" si="76"/>
        <v>10769</v>
      </c>
      <c r="G338" s="88">
        <f t="shared" si="76"/>
        <v>50769</v>
      </c>
      <c r="H338" s="88">
        <f t="shared" si="76"/>
        <v>20161</v>
      </c>
      <c r="I338" s="88">
        <f t="shared" si="76"/>
        <v>0</v>
      </c>
    </row>
    <row r="339" spans="1:10" x14ac:dyDescent="0.2">
      <c r="A339" s="506" t="s">
        <v>245</v>
      </c>
      <c r="B339" s="27" t="s">
        <v>319</v>
      </c>
      <c r="C339" s="88">
        <f>D339+E339+F339+G339+H339+I339</f>
        <v>82688</v>
      </c>
      <c r="D339" s="88">
        <f t="shared" ref="D339:I339" si="77">D340</f>
        <v>4</v>
      </c>
      <c r="E339" s="59">
        <f>E340</f>
        <v>985</v>
      </c>
      <c r="F339" s="88">
        <f t="shared" si="77"/>
        <v>10769</v>
      </c>
      <c r="G339" s="88">
        <f t="shared" si="77"/>
        <v>50769</v>
      </c>
      <c r="H339" s="88">
        <f t="shared" si="77"/>
        <v>20161</v>
      </c>
      <c r="I339" s="88">
        <f t="shared" si="77"/>
        <v>0</v>
      </c>
      <c r="J339" s="385"/>
    </row>
    <row r="340" spans="1:10" ht="42" customHeight="1" x14ac:dyDescent="0.2">
      <c r="A340" s="507"/>
      <c r="B340" s="29" t="s">
        <v>320</v>
      </c>
      <c r="C340" s="88">
        <f>D340+E340+F340+G340+H340+I340</f>
        <v>82688</v>
      </c>
      <c r="D340" s="88">
        <v>4</v>
      </c>
      <c r="E340" s="59">
        <v>985</v>
      </c>
      <c r="F340" s="88">
        <v>10769</v>
      </c>
      <c r="G340" s="88">
        <v>50769</v>
      </c>
      <c r="H340" s="88">
        <v>20161</v>
      </c>
      <c r="I340" s="88">
        <v>0</v>
      </c>
      <c r="J340" s="385"/>
    </row>
    <row r="341" spans="1:10" x14ac:dyDescent="0.2">
      <c r="A341" s="21" t="s">
        <v>385</v>
      </c>
      <c r="B341" s="91" t="s">
        <v>319</v>
      </c>
      <c r="C341" s="88">
        <f t="shared" si="73"/>
        <v>72333</v>
      </c>
      <c r="D341" s="88">
        <f>D345</f>
        <v>0</v>
      </c>
      <c r="E341" s="88">
        <f t="shared" ref="E341:I342" si="78">E345</f>
        <v>72333</v>
      </c>
      <c r="F341" s="88">
        <f t="shared" si="78"/>
        <v>0</v>
      </c>
      <c r="G341" s="88">
        <f t="shared" si="78"/>
        <v>0</v>
      </c>
      <c r="H341" s="88">
        <f t="shared" si="78"/>
        <v>0</v>
      </c>
      <c r="I341" s="88">
        <f t="shared" si="78"/>
        <v>0</v>
      </c>
    </row>
    <row r="342" spans="1:10" x14ac:dyDescent="0.2">
      <c r="A342" s="18"/>
      <c r="B342" s="44" t="s">
        <v>320</v>
      </c>
      <c r="C342" s="88">
        <f t="shared" si="73"/>
        <v>72333</v>
      </c>
      <c r="D342" s="88">
        <f>D346</f>
        <v>0</v>
      </c>
      <c r="E342" s="88">
        <f t="shared" si="78"/>
        <v>9135</v>
      </c>
      <c r="F342" s="88">
        <f t="shared" si="78"/>
        <v>2432</v>
      </c>
      <c r="G342" s="88">
        <f t="shared" si="78"/>
        <v>8806</v>
      </c>
      <c r="H342" s="88">
        <f t="shared" si="78"/>
        <v>13791</v>
      </c>
      <c r="I342" s="88">
        <f t="shared" si="78"/>
        <v>38169</v>
      </c>
    </row>
    <row r="343" spans="1:10" x14ac:dyDescent="0.2">
      <c r="A343" s="34" t="s">
        <v>368</v>
      </c>
      <c r="B343" s="27" t="s">
        <v>319</v>
      </c>
      <c r="C343" s="88">
        <f t="shared" si="73"/>
        <v>72333</v>
      </c>
      <c r="D343" s="88">
        <f>D345</f>
        <v>0</v>
      </c>
      <c r="E343" s="88">
        <f t="shared" ref="E343:I346" si="79">E345</f>
        <v>72333</v>
      </c>
      <c r="F343" s="88">
        <f t="shared" si="79"/>
        <v>0</v>
      </c>
      <c r="G343" s="88">
        <f t="shared" si="79"/>
        <v>0</v>
      </c>
      <c r="H343" s="88">
        <f t="shared" si="79"/>
        <v>0</v>
      </c>
      <c r="I343" s="88">
        <f t="shared" si="79"/>
        <v>0</v>
      </c>
    </row>
    <row r="344" spans="1:10" x14ac:dyDescent="0.2">
      <c r="A344" s="34"/>
      <c r="B344" s="29" t="s">
        <v>320</v>
      </c>
      <c r="C344" s="88">
        <f t="shared" si="73"/>
        <v>72333</v>
      </c>
      <c r="D344" s="88">
        <f>D346</f>
        <v>0</v>
      </c>
      <c r="E344" s="88">
        <f t="shared" si="79"/>
        <v>9135</v>
      </c>
      <c r="F344" s="88">
        <f t="shared" si="79"/>
        <v>2432</v>
      </c>
      <c r="G344" s="88">
        <f t="shared" si="79"/>
        <v>8806</v>
      </c>
      <c r="H344" s="88">
        <f t="shared" si="79"/>
        <v>13791</v>
      </c>
      <c r="I344" s="88">
        <f t="shared" si="79"/>
        <v>38169</v>
      </c>
    </row>
    <row r="345" spans="1:10" x14ac:dyDescent="0.2">
      <c r="A345" s="97" t="s">
        <v>349</v>
      </c>
      <c r="B345" s="354" t="s">
        <v>319</v>
      </c>
      <c r="C345" s="355">
        <f t="shared" si="73"/>
        <v>72333</v>
      </c>
      <c r="D345" s="355">
        <f>D347</f>
        <v>0</v>
      </c>
      <c r="E345" s="355">
        <f t="shared" si="79"/>
        <v>72333</v>
      </c>
      <c r="F345" s="355">
        <f t="shared" si="79"/>
        <v>0</v>
      </c>
      <c r="G345" s="355">
        <f t="shared" si="79"/>
        <v>0</v>
      </c>
      <c r="H345" s="355">
        <f t="shared" si="79"/>
        <v>0</v>
      </c>
      <c r="I345" s="355">
        <f t="shared" si="79"/>
        <v>0</v>
      </c>
    </row>
    <row r="346" spans="1:10" x14ac:dyDescent="0.2">
      <c r="A346" s="50"/>
      <c r="B346" s="356" t="s">
        <v>320</v>
      </c>
      <c r="C346" s="355">
        <f t="shared" si="73"/>
        <v>72333</v>
      </c>
      <c r="D346" s="355">
        <f>D348</f>
        <v>0</v>
      </c>
      <c r="E346" s="355">
        <f t="shared" si="79"/>
        <v>9135</v>
      </c>
      <c r="F346" s="355">
        <f t="shared" si="79"/>
        <v>2432</v>
      </c>
      <c r="G346" s="355">
        <f t="shared" si="79"/>
        <v>8806</v>
      </c>
      <c r="H346" s="355">
        <f t="shared" si="79"/>
        <v>13791</v>
      </c>
      <c r="I346" s="355">
        <f t="shared" si="79"/>
        <v>38169</v>
      </c>
    </row>
    <row r="347" spans="1:10" x14ac:dyDescent="0.2">
      <c r="A347" s="104" t="s">
        <v>398</v>
      </c>
      <c r="B347" s="39" t="s">
        <v>319</v>
      </c>
      <c r="C347" s="88">
        <f t="shared" si="73"/>
        <v>72333</v>
      </c>
      <c r="D347" s="88">
        <f>D349+D351+D353+D355+D357+D359+D361+D363+D365</f>
        <v>0</v>
      </c>
      <c r="E347" s="88">
        <f>E349+E351+E353+E355+E357+E359+E361+E363+E365+E367</f>
        <v>72333</v>
      </c>
      <c r="F347" s="88">
        <f t="shared" ref="F347:I348" si="80">F349+F351+F353+F355+F357+F359+F361+F363+F365</f>
        <v>0</v>
      </c>
      <c r="G347" s="88">
        <f t="shared" si="80"/>
        <v>0</v>
      </c>
      <c r="H347" s="88">
        <f t="shared" si="80"/>
        <v>0</v>
      </c>
      <c r="I347" s="88">
        <f t="shared" si="80"/>
        <v>0</v>
      </c>
    </row>
    <row r="348" spans="1:10" x14ac:dyDescent="0.2">
      <c r="A348" s="14"/>
      <c r="B348" s="45" t="s">
        <v>320</v>
      </c>
      <c r="C348" s="88">
        <f t="shared" si="73"/>
        <v>72333</v>
      </c>
      <c r="D348" s="88">
        <f>D350+D352+D354+D356+D358+D360+D362+D364+D366</f>
        <v>0</v>
      </c>
      <c r="E348" s="88">
        <f>E350+E352+E354+E356+E358+E360+E362+E364+E366+E368</f>
        <v>9135</v>
      </c>
      <c r="F348" s="88">
        <f t="shared" si="80"/>
        <v>2432</v>
      </c>
      <c r="G348" s="88">
        <f t="shared" si="80"/>
        <v>8806</v>
      </c>
      <c r="H348" s="88">
        <f t="shared" si="80"/>
        <v>13791</v>
      </c>
      <c r="I348" s="88">
        <f t="shared" si="80"/>
        <v>38169</v>
      </c>
    </row>
    <row r="349" spans="1:10" s="129" customFormat="1" ht="25.5" x14ac:dyDescent="0.2">
      <c r="A349" s="403" t="s">
        <v>262</v>
      </c>
      <c r="B349" s="135" t="s">
        <v>319</v>
      </c>
      <c r="C349" s="106">
        <f t="shared" si="73"/>
        <v>2957</v>
      </c>
      <c r="D349" s="106">
        <v>0</v>
      </c>
      <c r="E349" s="136">
        <v>2957</v>
      </c>
      <c r="F349" s="137">
        <v>0</v>
      </c>
      <c r="G349" s="137">
        <v>0</v>
      </c>
      <c r="H349" s="137">
        <v>0</v>
      </c>
      <c r="I349" s="137">
        <v>0</v>
      </c>
    </row>
    <row r="350" spans="1:10" s="129" customFormat="1" x14ac:dyDescent="0.2">
      <c r="A350" s="108"/>
      <c r="B350" s="138" t="s">
        <v>320</v>
      </c>
      <c r="C350" s="106">
        <f t="shared" si="73"/>
        <v>2957</v>
      </c>
      <c r="D350" s="106">
        <v>0</v>
      </c>
      <c r="E350" s="110">
        <v>100</v>
      </c>
      <c r="F350" s="137">
        <v>100</v>
      </c>
      <c r="G350" s="137">
        <v>972</v>
      </c>
      <c r="H350" s="137">
        <v>400</v>
      </c>
      <c r="I350" s="137">
        <v>1385</v>
      </c>
    </row>
    <row r="351" spans="1:10" s="129" customFormat="1" ht="25.5" x14ac:dyDescent="0.2">
      <c r="A351" s="403" t="s">
        <v>588</v>
      </c>
      <c r="B351" s="105" t="s">
        <v>319</v>
      </c>
      <c r="C351" s="106">
        <f t="shared" si="73"/>
        <v>2796</v>
      </c>
      <c r="D351" s="106">
        <v>0</v>
      </c>
      <c r="E351" s="107">
        <v>2796</v>
      </c>
      <c r="F351" s="106">
        <v>0</v>
      </c>
      <c r="G351" s="106">
        <v>0</v>
      </c>
      <c r="H351" s="106">
        <v>0</v>
      </c>
      <c r="I351" s="106">
        <v>0</v>
      </c>
    </row>
    <row r="352" spans="1:10" s="129" customFormat="1" x14ac:dyDescent="0.2">
      <c r="A352" s="108"/>
      <c r="B352" s="109" t="s">
        <v>320</v>
      </c>
      <c r="C352" s="106">
        <f t="shared" si="73"/>
        <v>2796</v>
      </c>
      <c r="D352" s="106">
        <v>0</v>
      </c>
      <c r="E352" s="107">
        <v>100</v>
      </c>
      <c r="F352" s="106">
        <v>100</v>
      </c>
      <c r="G352" s="106">
        <v>604</v>
      </c>
      <c r="H352" s="106">
        <v>400</v>
      </c>
      <c r="I352" s="106">
        <v>1592</v>
      </c>
    </row>
    <row r="353" spans="1:9" s="129" customFormat="1" ht="25.5" x14ac:dyDescent="0.2">
      <c r="A353" s="403" t="s">
        <v>589</v>
      </c>
      <c r="B353" s="105" t="s">
        <v>319</v>
      </c>
      <c r="C353" s="106">
        <f t="shared" si="73"/>
        <v>4491</v>
      </c>
      <c r="D353" s="106">
        <v>0</v>
      </c>
      <c r="E353" s="107">
        <v>4491</v>
      </c>
      <c r="F353" s="106">
        <v>0</v>
      </c>
      <c r="G353" s="106">
        <v>0</v>
      </c>
      <c r="H353" s="106">
        <v>0</v>
      </c>
      <c r="I353" s="106">
        <v>0</v>
      </c>
    </row>
    <row r="354" spans="1:9" s="129" customFormat="1" x14ac:dyDescent="0.2">
      <c r="A354" s="108"/>
      <c r="B354" s="109" t="s">
        <v>320</v>
      </c>
      <c r="C354" s="106">
        <f t="shared" si="73"/>
        <v>4491</v>
      </c>
      <c r="D354" s="106">
        <v>0</v>
      </c>
      <c r="E354" s="107">
        <v>200</v>
      </c>
      <c r="F354" s="106">
        <v>100</v>
      </c>
      <c r="G354" s="106">
        <v>500</v>
      </c>
      <c r="H354" s="106">
        <v>400</v>
      </c>
      <c r="I354" s="106">
        <v>3291</v>
      </c>
    </row>
    <row r="355" spans="1:9" s="129" customFormat="1" ht="25.5" x14ac:dyDescent="0.2">
      <c r="A355" s="403" t="s">
        <v>590</v>
      </c>
      <c r="B355" s="105" t="s">
        <v>319</v>
      </c>
      <c r="C355" s="106">
        <f t="shared" si="73"/>
        <v>14779</v>
      </c>
      <c r="D355" s="106">
        <v>0</v>
      </c>
      <c r="E355" s="107">
        <v>14779</v>
      </c>
      <c r="F355" s="106">
        <v>0</v>
      </c>
      <c r="G355" s="106">
        <v>0</v>
      </c>
      <c r="H355" s="106">
        <v>0</v>
      </c>
      <c r="I355" s="106">
        <v>0</v>
      </c>
    </row>
    <row r="356" spans="1:9" s="129" customFormat="1" x14ac:dyDescent="0.2">
      <c r="A356" s="108"/>
      <c r="B356" s="109" t="s">
        <v>320</v>
      </c>
      <c r="C356" s="106">
        <f t="shared" si="73"/>
        <v>14779</v>
      </c>
      <c r="D356" s="106">
        <v>0</v>
      </c>
      <c r="E356" s="107">
        <v>200</v>
      </c>
      <c r="F356" s="106">
        <v>200</v>
      </c>
      <c r="G356" s="106">
        <v>2000</v>
      </c>
      <c r="H356" s="106">
        <v>3000</v>
      </c>
      <c r="I356" s="106">
        <v>9379</v>
      </c>
    </row>
    <row r="357" spans="1:9" s="129" customFormat="1" ht="25.5" x14ac:dyDescent="0.2">
      <c r="A357" s="403" t="s">
        <v>591</v>
      </c>
      <c r="B357" s="105" t="s">
        <v>319</v>
      </c>
      <c r="C357" s="106">
        <f t="shared" si="73"/>
        <v>12352</v>
      </c>
      <c r="D357" s="106">
        <v>0</v>
      </c>
      <c r="E357" s="107">
        <v>12352</v>
      </c>
      <c r="F357" s="106">
        <v>0</v>
      </c>
      <c r="G357" s="106">
        <v>0</v>
      </c>
      <c r="H357" s="106">
        <v>0</v>
      </c>
      <c r="I357" s="106">
        <v>0</v>
      </c>
    </row>
    <row r="358" spans="1:9" s="129" customFormat="1" x14ac:dyDescent="0.2">
      <c r="A358" s="108"/>
      <c r="B358" s="109" t="s">
        <v>320</v>
      </c>
      <c r="C358" s="106">
        <f t="shared" si="73"/>
        <v>12352</v>
      </c>
      <c r="D358" s="106">
        <v>0</v>
      </c>
      <c r="E358" s="107">
        <v>300</v>
      </c>
      <c r="F358" s="106">
        <v>100</v>
      </c>
      <c r="G358" s="106">
        <v>2230</v>
      </c>
      <c r="H358" s="106">
        <v>2400</v>
      </c>
      <c r="I358" s="106">
        <v>7322</v>
      </c>
    </row>
    <row r="359" spans="1:9" s="129" customFormat="1" ht="25.5" x14ac:dyDescent="0.2">
      <c r="A359" s="403" t="s">
        <v>592</v>
      </c>
      <c r="B359" s="105" t="s">
        <v>319</v>
      </c>
      <c r="C359" s="106">
        <f t="shared" si="73"/>
        <v>10111</v>
      </c>
      <c r="D359" s="106">
        <v>0</v>
      </c>
      <c r="E359" s="107">
        <v>10111</v>
      </c>
      <c r="F359" s="106">
        <v>0</v>
      </c>
      <c r="G359" s="106">
        <v>0</v>
      </c>
      <c r="H359" s="106">
        <v>0</v>
      </c>
      <c r="I359" s="106">
        <v>0</v>
      </c>
    </row>
    <row r="360" spans="1:9" s="129" customFormat="1" x14ac:dyDescent="0.2">
      <c r="A360" s="108"/>
      <c r="B360" s="109" t="s">
        <v>320</v>
      </c>
      <c r="C360" s="106">
        <f t="shared" si="73"/>
        <v>10111</v>
      </c>
      <c r="D360" s="106">
        <v>0</v>
      </c>
      <c r="E360" s="107">
        <v>200</v>
      </c>
      <c r="F360" s="106">
        <v>100</v>
      </c>
      <c r="G360" s="106">
        <v>500</v>
      </c>
      <c r="H360" s="106">
        <v>2071</v>
      </c>
      <c r="I360" s="106">
        <v>7240</v>
      </c>
    </row>
    <row r="361" spans="1:9" s="129" customFormat="1" ht="25.5" x14ac:dyDescent="0.2">
      <c r="A361" s="403" t="s">
        <v>593</v>
      </c>
      <c r="B361" s="105" t="s">
        <v>319</v>
      </c>
      <c r="C361" s="106">
        <f t="shared" si="73"/>
        <v>4760</v>
      </c>
      <c r="D361" s="106">
        <v>0</v>
      </c>
      <c r="E361" s="107">
        <v>4760</v>
      </c>
      <c r="F361" s="106">
        <v>0</v>
      </c>
      <c r="G361" s="106">
        <v>0</v>
      </c>
      <c r="H361" s="106">
        <v>0</v>
      </c>
      <c r="I361" s="106">
        <v>0</v>
      </c>
    </row>
    <row r="362" spans="1:9" s="129" customFormat="1" x14ac:dyDescent="0.2">
      <c r="A362" s="108"/>
      <c r="B362" s="109" t="s">
        <v>320</v>
      </c>
      <c r="C362" s="106">
        <f t="shared" si="73"/>
        <v>4760</v>
      </c>
      <c r="D362" s="106">
        <v>0</v>
      </c>
      <c r="E362" s="107">
        <v>100</v>
      </c>
      <c r="F362" s="106">
        <v>100</v>
      </c>
      <c r="G362" s="106">
        <v>1000</v>
      </c>
      <c r="H362" s="106">
        <v>1230</v>
      </c>
      <c r="I362" s="106">
        <v>2330</v>
      </c>
    </row>
    <row r="363" spans="1:9" s="129" customFormat="1" ht="25.5" x14ac:dyDescent="0.2">
      <c r="A363" s="403" t="s">
        <v>594</v>
      </c>
      <c r="B363" s="105" t="s">
        <v>319</v>
      </c>
      <c r="C363" s="106">
        <f t="shared" si="73"/>
        <v>10820</v>
      </c>
      <c r="D363" s="106">
        <v>0</v>
      </c>
      <c r="E363" s="107">
        <v>10820</v>
      </c>
      <c r="F363" s="106">
        <v>0</v>
      </c>
      <c r="G363" s="106">
        <v>0</v>
      </c>
      <c r="H363" s="106">
        <v>0</v>
      </c>
      <c r="I363" s="106">
        <v>0</v>
      </c>
    </row>
    <row r="364" spans="1:9" s="129" customFormat="1" x14ac:dyDescent="0.2">
      <c r="A364" s="108"/>
      <c r="B364" s="109" t="s">
        <v>320</v>
      </c>
      <c r="C364" s="106">
        <f t="shared" si="73"/>
        <v>10820</v>
      </c>
      <c r="D364" s="106">
        <v>0</v>
      </c>
      <c r="E364" s="107">
        <v>200</v>
      </c>
      <c r="F364" s="106">
        <v>100</v>
      </c>
      <c r="G364" s="106">
        <v>1000</v>
      </c>
      <c r="H364" s="106">
        <v>3890</v>
      </c>
      <c r="I364" s="106">
        <v>5630</v>
      </c>
    </row>
    <row r="365" spans="1:9" s="159" customFormat="1" x14ac:dyDescent="0.2">
      <c r="A365" s="508" t="s">
        <v>295</v>
      </c>
      <c r="B365" s="319" t="s">
        <v>319</v>
      </c>
      <c r="C365" s="287">
        <f t="shared" si="73"/>
        <v>5267</v>
      </c>
      <c r="D365" s="287">
        <v>0</v>
      </c>
      <c r="E365" s="287">
        <v>5267</v>
      </c>
      <c r="F365" s="287">
        <v>0</v>
      </c>
      <c r="G365" s="287">
        <v>0</v>
      </c>
      <c r="H365" s="287">
        <v>0</v>
      </c>
      <c r="I365" s="287">
        <v>0</v>
      </c>
    </row>
    <row r="366" spans="1:9" s="159" customFormat="1" x14ac:dyDescent="0.2">
      <c r="A366" s="509"/>
      <c r="B366" s="320" t="s">
        <v>320</v>
      </c>
      <c r="C366" s="287">
        <f t="shared" si="73"/>
        <v>5267</v>
      </c>
      <c r="D366" s="287">
        <v>0</v>
      </c>
      <c r="E366" s="287">
        <v>3735</v>
      </c>
      <c r="F366" s="287">
        <v>1532</v>
      </c>
      <c r="G366" s="287">
        <v>0</v>
      </c>
      <c r="H366" s="287">
        <v>0</v>
      </c>
      <c r="I366" s="287">
        <v>0</v>
      </c>
    </row>
    <row r="367" spans="1:9" s="288" customFormat="1" x14ac:dyDescent="0.2">
      <c r="A367" s="510" t="s">
        <v>296</v>
      </c>
      <c r="B367" s="72" t="s">
        <v>319</v>
      </c>
      <c r="C367" s="73">
        <f t="shared" si="73"/>
        <v>4000</v>
      </c>
      <c r="D367" s="73">
        <v>0</v>
      </c>
      <c r="E367" s="73">
        <f>E368</f>
        <v>4000</v>
      </c>
      <c r="F367" s="73">
        <v>0</v>
      </c>
      <c r="G367" s="73">
        <v>0</v>
      </c>
      <c r="H367" s="73">
        <v>0</v>
      </c>
      <c r="I367" s="73">
        <v>0</v>
      </c>
    </row>
    <row r="368" spans="1:9" s="288" customFormat="1" ht="24" customHeight="1" x14ac:dyDescent="0.2">
      <c r="A368" s="511"/>
      <c r="B368" s="71" t="s">
        <v>320</v>
      </c>
      <c r="C368" s="73">
        <f t="shared" si="73"/>
        <v>4000</v>
      </c>
      <c r="D368" s="73">
        <v>0</v>
      </c>
      <c r="E368" s="73">
        <v>4000</v>
      </c>
      <c r="F368" s="73">
        <v>0</v>
      </c>
      <c r="G368" s="73">
        <v>0</v>
      </c>
      <c r="H368" s="73">
        <v>0</v>
      </c>
      <c r="I368" s="73">
        <v>0</v>
      </c>
    </row>
    <row r="369" spans="1:9" x14ac:dyDescent="0.2">
      <c r="A369" s="491" t="s">
        <v>332</v>
      </c>
      <c r="B369" s="493"/>
      <c r="C369" s="493"/>
      <c r="D369" s="493"/>
      <c r="E369" s="493"/>
      <c r="F369" s="493"/>
      <c r="G369" s="493"/>
      <c r="H369" s="493"/>
      <c r="I369" s="494"/>
    </row>
    <row r="370" spans="1:9" x14ac:dyDescent="0.2">
      <c r="A370" s="457" t="s">
        <v>322</v>
      </c>
      <c r="B370" s="458"/>
      <c r="C370" s="458"/>
      <c r="D370" s="458"/>
      <c r="E370" s="458"/>
      <c r="F370" s="458"/>
      <c r="G370" s="458"/>
      <c r="H370" s="458"/>
      <c r="I370" s="459"/>
    </row>
    <row r="371" spans="1:9" x14ac:dyDescent="0.2">
      <c r="A371" s="7" t="s">
        <v>329</v>
      </c>
      <c r="B371" s="8" t="s">
        <v>319</v>
      </c>
      <c r="C371" s="59">
        <f t="shared" ref="C371:C402" si="81">D371+E371+F371+G371+H371+I371</f>
        <v>48255.74</v>
      </c>
      <c r="D371" s="73">
        <f>D373+D387</f>
        <v>13871.93</v>
      </c>
      <c r="E371" s="73">
        <f t="shared" ref="E371:I372" si="82">E373+E387</f>
        <v>28095</v>
      </c>
      <c r="F371" s="73">
        <f t="shared" si="82"/>
        <v>395</v>
      </c>
      <c r="G371" s="73">
        <f t="shared" si="82"/>
        <v>0</v>
      </c>
      <c r="H371" s="73">
        <f t="shared" si="82"/>
        <v>0</v>
      </c>
      <c r="I371" s="73">
        <f t="shared" si="82"/>
        <v>5893.8099999999995</v>
      </c>
    </row>
    <row r="372" spans="1:9" ht="13.5" thickBot="1" x14ac:dyDescent="0.25">
      <c r="A372" s="9"/>
      <c r="B372" s="10" t="s">
        <v>320</v>
      </c>
      <c r="C372" s="59">
        <f t="shared" si="81"/>
        <v>48255.74</v>
      </c>
      <c r="D372" s="73">
        <f>D374+D388</f>
        <v>13871.93</v>
      </c>
      <c r="E372" s="73">
        <f>E374+E388</f>
        <v>28095</v>
      </c>
      <c r="F372" s="73">
        <f t="shared" si="82"/>
        <v>395</v>
      </c>
      <c r="G372" s="73">
        <f t="shared" si="82"/>
        <v>0</v>
      </c>
      <c r="H372" s="73">
        <f t="shared" si="82"/>
        <v>0</v>
      </c>
      <c r="I372" s="73">
        <f t="shared" si="82"/>
        <v>5893.8099999999995</v>
      </c>
    </row>
    <row r="373" spans="1:9" x14ac:dyDescent="0.2">
      <c r="A373" s="82" t="s">
        <v>335</v>
      </c>
      <c r="B373" s="3" t="s">
        <v>319</v>
      </c>
      <c r="C373" s="59">
        <f t="shared" si="81"/>
        <v>22730.843000000001</v>
      </c>
      <c r="D373" s="92">
        <f>D375</f>
        <v>7136.1929999999993</v>
      </c>
      <c r="E373" s="92">
        <f t="shared" ref="E373:I374" si="83">E375</f>
        <v>9839</v>
      </c>
      <c r="F373" s="92">
        <f t="shared" si="83"/>
        <v>395</v>
      </c>
      <c r="G373" s="92">
        <f t="shared" si="83"/>
        <v>0</v>
      </c>
      <c r="H373" s="92">
        <f t="shared" si="83"/>
        <v>0</v>
      </c>
      <c r="I373" s="92">
        <f t="shared" si="83"/>
        <v>5360.65</v>
      </c>
    </row>
    <row r="374" spans="1:9" x14ac:dyDescent="0.2">
      <c r="A374" s="11" t="s">
        <v>326</v>
      </c>
      <c r="B374" s="4" t="s">
        <v>320</v>
      </c>
      <c r="C374" s="59">
        <f t="shared" si="81"/>
        <v>22730.843000000001</v>
      </c>
      <c r="D374" s="92">
        <f>D376</f>
        <v>7136.1929999999993</v>
      </c>
      <c r="E374" s="92">
        <f>E376</f>
        <v>9839</v>
      </c>
      <c r="F374" s="92">
        <f t="shared" si="83"/>
        <v>395</v>
      </c>
      <c r="G374" s="92">
        <f t="shared" si="83"/>
        <v>0</v>
      </c>
      <c r="H374" s="92">
        <f t="shared" si="83"/>
        <v>0</v>
      </c>
      <c r="I374" s="92">
        <f t="shared" si="83"/>
        <v>5360.65</v>
      </c>
    </row>
    <row r="375" spans="1:9" x14ac:dyDescent="0.2">
      <c r="A375" s="21" t="s">
        <v>385</v>
      </c>
      <c r="B375" s="8" t="s">
        <v>319</v>
      </c>
      <c r="C375" s="59">
        <f t="shared" si="81"/>
        <v>22730.843000000001</v>
      </c>
      <c r="D375" s="92">
        <f>D377+D385</f>
        <v>7136.1929999999993</v>
      </c>
      <c r="E375" s="92">
        <f t="shared" ref="E375:I376" si="84">E377+E385</f>
        <v>9839</v>
      </c>
      <c r="F375" s="92">
        <f t="shared" si="84"/>
        <v>395</v>
      </c>
      <c r="G375" s="92">
        <f t="shared" si="84"/>
        <v>0</v>
      </c>
      <c r="H375" s="92">
        <f t="shared" si="84"/>
        <v>0</v>
      </c>
      <c r="I375" s="92">
        <f t="shared" si="84"/>
        <v>5360.65</v>
      </c>
    </row>
    <row r="376" spans="1:9" x14ac:dyDescent="0.2">
      <c r="A376" s="18"/>
      <c r="B376" s="246" t="s">
        <v>320</v>
      </c>
      <c r="C376" s="59">
        <f t="shared" si="81"/>
        <v>22730.843000000001</v>
      </c>
      <c r="D376" s="92">
        <f>D378+D386</f>
        <v>7136.1929999999993</v>
      </c>
      <c r="E376" s="92">
        <f>E378+E386</f>
        <v>9839</v>
      </c>
      <c r="F376" s="92">
        <f t="shared" si="84"/>
        <v>395</v>
      </c>
      <c r="G376" s="92">
        <f t="shared" si="84"/>
        <v>0</v>
      </c>
      <c r="H376" s="92">
        <f t="shared" si="84"/>
        <v>0</v>
      </c>
      <c r="I376" s="92">
        <f t="shared" si="84"/>
        <v>5360.65</v>
      </c>
    </row>
    <row r="377" spans="1:9" x14ac:dyDescent="0.2">
      <c r="A377" s="17" t="s">
        <v>361</v>
      </c>
      <c r="B377" s="245" t="s">
        <v>319</v>
      </c>
      <c r="C377" s="59">
        <f t="shared" si="81"/>
        <v>18811.919000000002</v>
      </c>
      <c r="D377" s="73">
        <f>D379+D381+D383</f>
        <v>5148.9189999999999</v>
      </c>
      <c r="E377" s="73">
        <f t="shared" ref="E377:I378" si="85">E379+E381+E383</f>
        <v>8113</v>
      </c>
      <c r="F377" s="73">
        <f t="shared" si="85"/>
        <v>395</v>
      </c>
      <c r="G377" s="73">
        <f t="shared" si="85"/>
        <v>0</v>
      </c>
      <c r="H377" s="73">
        <f t="shared" si="85"/>
        <v>0</v>
      </c>
      <c r="I377" s="73">
        <f t="shared" si="85"/>
        <v>5155</v>
      </c>
    </row>
    <row r="378" spans="1:9" x14ac:dyDescent="0.2">
      <c r="A378" s="33"/>
      <c r="B378" s="29" t="s">
        <v>320</v>
      </c>
      <c r="C378" s="59">
        <f t="shared" si="81"/>
        <v>18811.919000000002</v>
      </c>
      <c r="D378" s="73">
        <f>D380+D382+D384</f>
        <v>5148.9189999999999</v>
      </c>
      <c r="E378" s="73">
        <f t="shared" si="85"/>
        <v>8113</v>
      </c>
      <c r="F378" s="73">
        <f t="shared" si="85"/>
        <v>395</v>
      </c>
      <c r="G378" s="73">
        <f t="shared" si="85"/>
        <v>0</v>
      </c>
      <c r="H378" s="73">
        <f t="shared" si="85"/>
        <v>0</v>
      </c>
      <c r="I378" s="73">
        <f t="shared" si="85"/>
        <v>5155</v>
      </c>
    </row>
    <row r="379" spans="1:9" x14ac:dyDescent="0.2">
      <c r="A379" s="17" t="s">
        <v>351</v>
      </c>
      <c r="B379" s="27" t="s">
        <v>319</v>
      </c>
      <c r="C379" s="59">
        <f t="shared" si="81"/>
        <v>7194.0450000000001</v>
      </c>
      <c r="D379" s="59">
        <f>D417</f>
        <v>3042.0449999999996</v>
      </c>
      <c r="E379" s="59">
        <f t="shared" ref="E379:I382" si="86">E417</f>
        <v>4152</v>
      </c>
      <c r="F379" s="59">
        <f t="shared" si="86"/>
        <v>0</v>
      </c>
      <c r="G379" s="59">
        <f t="shared" si="86"/>
        <v>0</v>
      </c>
      <c r="H379" s="59">
        <f t="shared" si="86"/>
        <v>0</v>
      </c>
      <c r="I379" s="59">
        <f t="shared" si="86"/>
        <v>0</v>
      </c>
    </row>
    <row r="380" spans="1:9" x14ac:dyDescent="0.2">
      <c r="A380" s="33"/>
      <c r="B380" s="29" t="s">
        <v>320</v>
      </c>
      <c r="C380" s="59">
        <f t="shared" si="81"/>
        <v>7194.0450000000001</v>
      </c>
      <c r="D380" s="59">
        <f>D418</f>
        <v>3042.0449999999996</v>
      </c>
      <c r="E380" s="59">
        <f t="shared" si="86"/>
        <v>4152</v>
      </c>
      <c r="F380" s="59">
        <f t="shared" si="86"/>
        <v>0</v>
      </c>
      <c r="G380" s="59">
        <f t="shared" si="86"/>
        <v>0</v>
      </c>
      <c r="H380" s="59">
        <f t="shared" si="86"/>
        <v>0</v>
      </c>
      <c r="I380" s="59">
        <f t="shared" si="86"/>
        <v>0</v>
      </c>
    </row>
    <row r="381" spans="1:9" x14ac:dyDescent="0.2">
      <c r="A381" s="17" t="s">
        <v>354</v>
      </c>
      <c r="B381" s="27" t="s">
        <v>319</v>
      </c>
      <c r="C381" s="59">
        <f t="shared" si="81"/>
        <v>126.027</v>
      </c>
      <c r="D381" s="59">
        <f>D419</f>
        <v>95.027000000000001</v>
      </c>
      <c r="E381" s="59">
        <f t="shared" si="86"/>
        <v>31</v>
      </c>
      <c r="F381" s="59">
        <f t="shared" si="86"/>
        <v>0</v>
      </c>
      <c r="G381" s="59">
        <f t="shared" si="86"/>
        <v>0</v>
      </c>
      <c r="H381" s="59">
        <f t="shared" si="86"/>
        <v>0</v>
      </c>
      <c r="I381" s="59">
        <f t="shared" si="86"/>
        <v>0</v>
      </c>
    </row>
    <row r="382" spans="1:9" x14ac:dyDescent="0.2">
      <c r="A382" s="33"/>
      <c r="B382" s="29" t="s">
        <v>320</v>
      </c>
      <c r="C382" s="59">
        <f t="shared" si="81"/>
        <v>126.027</v>
      </c>
      <c r="D382" s="59">
        <f>D420</f>
        <v>95.027000000000001</v>
      </c>
      <c r="E382" s="59">
        <f t="shared" si="86"/>
        <v>31</v>
      </c>
      <c r="F382" s="59">
        <f t="shared" si="86"/>
        <v>0</v>
      </c>
      <c r="G382" s="59">
        <f t="shared" si="86"/>
        <v>0</v>
      </c>
      <c r="H382" s="59">
        <f t="shared" si="86"/>
        <v>0</v>
      </c>
      <c r="I382" s="59">
        <f t="shared" si="86"/>
        <v>0</v>
      </c>
    </row>
    <row r="383" spans="1:9" x14ac:dyDescent="0.2">
      <c r="A383" s="17" t="s">
        <v>352</v>
      </c>
      <c r="B383" s="27" t="s">
        <v>319</v>
      </c>
      <c r="C383" s="59">
        <f t="shared" si="81"/>
        <v>11491.847</v>
      </c>
      <c r="D383" s="59">
        <f t="shared" ref="D383:I384" si="87">D421+D1549+D1993</f>
        <v>2011.847</v>
      </c>
      <c r="E383" s="59">
        <f t="shared" si="87"/>
        <v>3930</v>
      </c>
      <c r="F383" s="59">
        <f t="shared" si="87"/>
        <v>395</v>
      </c>
      <c r="G383" s="59">
        <f t="shared" si="87"/>
        <v>0</v>
      </c>
      <c r="H383" s="59">
        <f t="shared" si="87"/>
        <v>0</v>
      </c>
      <c r="I383" s="59">
        <f t="shared" si="87"/>
        <v>5155</v>
      </c>
    </row>
    <row r="384" spans="1:9" x14ac:dyDescent="0.2">
      <c r="A384" s="33"/>
      <c r="B384" s="29" t="s">
        <v>320</v>
      </c>
      <c r="C384" s="59">
        <f t="shared" si="81"/>
        <v>11491.847</v>
      </c>
      <c r="D384" s="59">
        <f t="shared" si="87"/>
        <v>2011.847</v>
      </c>
      <c r="E384" s="59">
        <f t="shared" si="87"/>
        <v>3930</v>
      </c>
      <c r="F384" s="59">
        <f t="shared" si="87"/>
        <v>395</v>
      </c>
      <c r="G384" s="59">
        <f t="shared" si="87"/>
        <v>0</v>
      </c>
      <c r="H384" s="59">
        <f t="shared" si="87"/>
        <v>0</v>
      </c>
      <c r="I384" s="59">
        <f t="shared" si="87"/>
        <v>5155</v>
      </c>
    </row>
    <row r="385" spans="1:9" x14ac:dyDescent="0.2">
      <c r="A385" s="17" t="s">
        <v>353</v>
      </c>
      <c r="B385" s="27" t="s">
        <v>319</v>
      </c>
      <c r="C385" s="59">
        <f t="shared" si="81"/>
        <v>3918.924</v>
      </c>
      <c r="D385" s="59">
        <f t="shared" ref="D385:I386" si="88">D1995+D1951</f>
        <v>1987.2739999999999</v>
      </c>
      <c r="E385" s="59">
        <f t="shared" si="88"/>
        <v>1726</v>
      </c>
      <c r="F385" s="59">
        <f t="shared" si="88"/>
        <v>0</v>
      </c>
      <c r="G385" s="59">
        <f t="shared" si="88"/>
        <v>0</v>
      </c>
      <c r="H385" s="59">
        <f t="shared" si="88"/>
        <v>0</v>
      </c>
      <c r="I385" s="59">
        <f t="shared" si="88"/>
        <v>205.65</v>
      </c>
    </row>
    <row r="386" spans="1:9" x14ac:dyDescent="0.2">
      <c r="A386" s="33"/>
      <c r="B386" s="29" t="s">
        <v>320</v>
      </c>
      <c r="C386" s="59">
        <f t="shared" si="81"/>
        <v>3918.924</v>
      </c>
      <c r="D386" s="59">
        <f t="shared" si="88"/>
        <v>1987.2739999999999</v>
      </c>
      <c r="E386" s="59">
        <f t="shared" si="88"/>
        <v>1726</v>
      </c>
      <c r="F386" s="59">
        <f t="shared" si="88"/>
        <v>0</v>
      </c>
      <c r="G386" s="59">
        <f t="shared" si="88"/>
        <v>0</v>
      </c>
      <c r="H386" s="59">
        <f t="shared" si="88"/>
        <v>0</v>
      </c>
      <c r="I386" s="59">
        <f t="shared" si="88"/>
        <v>205.65</v>
      </c>
    </row>
    <row r="387" spans="1:9" x14ac:dyDescent="0.2">
      <c r="A387" s="95" t="s">
        <v>334</v>
      </c>
      <c r="B387" s="245" t="s">
        <v>319</v>
      </c>
      <c r="C387" s="59">
        <f t="shared" si="81"/>
        <v>25524.897000000001</v>
      </c>
      <c r="D387" s="59">
        <f>D389+D391</f>
        <v>6735.7370000000001</v>
      </c>
      <c r="E387" s="59">
        <f t="shared" ref="E387:I388" si="89">E389+E391</f>
        <v>18256</v>
      </c>
      <c r="F387" s="59">
        <f t="shared" si="89"/>
        <v>0</v>
      </c>
      <c r="G387" s="59">
        <f t="shared" si="89"/>
        <v>0</v>
      </c>
      <c r="H387" s="59">
        <f t="shared" si="89"/>
        <v>0</v>
      </c>
      <c r="I387" s="59">
        <f t="shared" si="89"/>
        <v>533.16000000000008</v>
      </c>
    </row>
    <row r="388" spans="1:9" x14ac:dyDescent="0.2">
      <c r="A388" s="14" t="s">
        <v>350</v>
      </c>
      <c r="B388" s="246" t="s">
        <v>320</v>
      </c>
      <c r="C388" s="59">
        <f t="shared" si="81"/>
        <v>25524.897000000001</v>
      </c>
      <c r="D388" s="59">
        <f>D390+D392</f>
        <v>6735.7370000000001</v>
      </c>
      <c r="E388" s="59">
        <f>E390+E392</f>
        <v>18256</v>
      </c>
      <c r="F388" s="59">
        <f t="shared" si="89"/>
        <v>0</v>
      </c>
      <c r="G388" s="59">
        <f t="shared" si="89"/>
        <v>0</v>
      </c>
      <c r="H388" s="59">
        <f t="shared" si="89"/>
        <v>0</v>
      </c>
      <c r="I388" s="59">
        <f t="shared" si="89"/>
        <v>533.16000000000008</v>
      </c>
    </row>
    <row r="389" spans="1:9" x14ac:dyDescent="0.2">
      <c r="A389" s="19" t="s">
        <v>340</v>
      </c>
      <c r="B389" s="245" t="s">
        <v>319</v>
      </c>
      <c r="C389" s="59">
        <f t="shared" si="81"/>
        <v>151.69999999999999</v>
      </c>
      <c r="D389" s="59">
        <f t="shared" ref="D389:I390" si="90">D425</f>
        <v>19</v>
      </c>
      <c r="E389" s="59">
        <f t="shared" si="90"/>
        <v>0</v>
      </c>
      <c r="F389" s="59">
        <f t="shared" si="90"/>
        <v>0</v>
      </c>
      <c r="G389" s="59">
        <f t="shared" si="90"/>
        <v>0</v>
      </c>
      <c r="H389" s="59">
        <f t="shared" si="90"/>
        <v>0</v>
      </c>
      <c r="I389" s="59" t="str">
        <f t="shared" si="90"/>
        <v>132,7</v>
      </c>
    </row>
    <row r="390" spans="1:9" x14ac:dyDescent="0.2">
      <c r="A390" s="18" t="s">
        <v>341</v>
      </c>
      <c r="B390" s="246" t="s">
        <v>320</v>
      </c>
      <c r="C390" s="59">
        <f t="shared" si="81"/>
        <v>151.69999999999999</v>
      </c>
      <c r="D390" s="59">
        <f t="shared" si="90"/>
        <v>19</v>
      </c>
      <c r="E390" s="59">
        <f t="shared" si="90"/>
        <v>0</v>
      </c>
      <c r="F390" s="59">
        <f t="shared" si="90"/>
        <v>0</v>
      </c>
      <c r="G390" s="59">
        <f t="shared" si="90"/>
        <v>0</v>
      </c>
      <c r="H390" s="59">
        <f t="shared" si="90"/>
        <v>0</v>
      </c>
      <c r="I390" s="59" t="str">
        <f t="shared" si="90"/>
        <v>132,7</v>
      </c>
    </row>
    <row r="391" spans="1:9" x14ac:dyDescent="0.2">
      <c r="A391" s="21" t="s">
        <v>385</v>
      </c>
      <c r="B391" s="8" t="s">
        <v>319</v>
      </c>
      <c r="C391" s="59">
        <f t="shared" si="81"/>
        <v>25373.197</v>
      </c>
      <c r="D391" s="59">
        <f>D393+D401</f>
        <v>6716.7370000000001</v>
      </c>
      <c r="E391" s="59">
        <f t="shared" ref="E391:I392" si="91">E393+E401</f>
        <v>18256</v>
      </c>
      <c r="F391" s="59">
        <f t="shared" si="91"/>
        <v>0</v>
      </c>
      <c r="G391" s="59">
        <f t="shared" si="91"/>
        <v>0</v>
      </c>
      <c r="H391" s="59">
        <f t="shared" si="91"/>
        <v>0</v>
      </c>
      <c r="I391" s="59">
        <f t="shared" si="91"/>
        <v>400.46000000000004</v>
      </c>
    </row>
    <row r="392" spans="1:9" x14ac:dyDescent="0.2">
      <c r="A392" s="18"/>
      <c r="B392" s="246" t="s">
        <v>320</v>
      </c>
      <c r="C392" s="59">
        <f t="shared" si="81"/>
        <v>25373.197</v>
      </c>
      <c r="D392" s="59">
        <f>D394+D402</f>
        <v>6716.7370000000001</v>
      </c>
      <c r="E392" s="59">
        <f>E394+E402</f>
        <v>18256</v>
      </c>
      <c r="F392" s="59">
        <f t="shared" si="91"/>
        <v>0</v>
      </c>
      <c r="G392" s="59">
        <f t="shared" si="91"/>
        <v>0</v>
      </c>
      <c r="H392" s="59">
        <f t="shared" si="91"/>
        <v>0</v>
      </c>
      <c r="I392" s="59">
        <f t="shared" si="91"/>
        <v>400.46000000000004</v>
      </c>
    </row>
    <row r="393" spans="1:9" x14ac:dyDescent="0.2">
      <c r="A393" s="21" t="s">
        <v>355</v>
      </c>
      <c r="B393" s="245" t="s">
        <v>319</v>
      </c>
      <c r="C393" s="59">
        <f t="shared" si="81"/>
        <v>16956.503000000001</v>
      </c>
      <c r="D393" s="59">
        <f>D395+D397+D399</f>
        <v>4387.2330000000002</v>
      </c>
      <c r="E393" s="59">
        <f t="shared" ref="E393:I394" si="92">E395+E397+E399</f>
        <v>12343.9</v>
      </c>
      <c r="F393" s="59">
        <f t="shared" si="92"/>
        <v>0</v>
      </c>
      <c r="G393" s="59">
        <f t="shared" si="92"/>
        <v>0</v>
      </c>
      <c r="H393" s="59">
        <f t="shared" si="92"/>
        <v>0</v>
      </c>
      <c r="I393" s="59">
        <f t="shared" si="92"/>
        <v>225.37</v>
      </c>
    </row>
    <row r="394" spans="1:9" x14ac:dyDescent="0.2">
      <c r="A394" s="11"/>
      <c r="B394" s="246" t="s">
        <v>320</v>
      </c>
      <c r="C394" s="59">
        <f t="shared" si="81"/>
        <v>16956.503000000001</v>
      </c>
      <c r="D394" s="59">
        <f>D396+D398+D400</f>
        <v>4387.2330000000002</v>
      </c>
      <c r="E394" s="59">
        <f>E396+E398+E400</f>
        <v>12343.9</v>
      </c>
      <c r="F394" s="59">
        <f t="shared" si="92"/>
        <v>0</v>
      </c>
      <c r="G394" s="59">
        <f t="shared" si="92"/>
        <v>0</v>
      </c>
      <c r="H394" s="59">
        <f t="shared" si="92"/>
        <v>0</v>
      </c>
      <c r="I394" s="59">
        <f t="shared" si="92"/>
        <v>225.37</v>
      </c>
    </row>
    <row r="395" spans="1:9" x14ac:dyDescent="0.2">
      <c r="A395" s="102" t="s">
        <v>351</v>
      </c>
      <c r="B395" s="245" t="s">
        <v>319</v>
      </c>
      <c r="C395" s="59">
        <f t="shared" si="81"/>
        <v>9767.9569999999985</v>
      </c>
      <c r="D395" s="59">
        <f>D431</f>
        <v>2917.5569999999998</v>
      </c>
      <c r="E395" s="59">
        <f t="shared" ref="E395:I398" si="93">E431</f>
        <v>6845.4</v>
      </c>
      <c r="F395" s="59">
        <f t="shared" si="93"/>
        <v>0</v>
      </c>
      <c r="G395" s="59">
        <f t="shared" si="93"/>
        <v>0</v>
      </c>
      <c r="H395" s="59">
        <f t="shared" si="93"/>
        <v>0</v>
      </c>
      <c r="I395" s="59">
        <f t="shared" si="93"/>
        <v>5</v>
      </c>
    </row>
    <row r="396" spans="1:9" x14ac:dyDescent="0.2">
      <c r="A396" s="11"/>
      <c r="B396" s="246" t="s">
        <v>320</v>
      </c>
      <c r="C396" s="59">
        <f t="shared" si="81"/>
        <v>9767.9569999999985</v>
      </c>
      <c r="D396" s="59">
        <f>D432</f>
        <v>2917.5569999999998</v>
      </c>
      <c r="E396" s="59">
        <f t="shared" si="93"/>
        <v>6845.4</v>
      </c>
      <c r="F396" s="59">
        <f t="shared" si="93"/>
        <v>0</v>
      </c>
      <c r="G396" s="59">
        <f t="shared" si="93"/>
        <v>0</v>
      </c>
      <c r="H396" s="59">
        <f t="shared" si="93"/>
        <v>0</v>
      </c>
      <c r="I396" s="59">
        <f t="shared" si="93"/>
        <v>5</v>
      </c>
    </row>
    <row r="397" spans="1:9" x14ac:dyDescent="0.2">
      <c r="A397" s="34" t="s">
        <v>354</v>
      </c>
      <c r="B397" s="245" t="s">
        <v>319</v>
      </c>
      <c r="C397" s="59">
        <f t="shared" si="81"/>
        <v>1259.6300000000001</v>
      </c>
      <c r="D397" s="59">
        <f>D433</f>
        <v>312.02999999999997</v>
      </c>
      <c r="E397" s="59">
        <f t="shared" si="93"/>
        <v>947.6</v>
      </c>
      <c r="F397" s="59">
        <f t="shared" si="93"/>
        <v>0</v>
      </c>
      <c r="G397" s="59">
        <f t="shared" si="93"/>
        <v>0</v>
      </c>
      <c r="H397" s="59">
        <f t="shared" si="93"/>
        <v>0</v>
      </c>
      <c r="I397" s="59">
        <f t="shared" si="93"/>
        <v>0</v>
      </c>
    </row>
    <row r="398" spans="1:9" x14ac:dyDescent="0.2">
      <c r="A398" s="11"/>
      <c r="B398" s="246" t="s">
        <v>320</v>
      </c>
      <c r="C398" s="59">
        <f t="shared" si="81"/>
        <v>1259.6300000000001</v>
      </c>
      <c r="D398" s="59">
        <f>D434</f>
        <v>312.02999999999997</v>
      </c>
      <c r="E398" s="59">
        <f t="shared" si="93"/>
        <v>947.6</v>
      </c>
      <c r="F398" s="59">
        <f t="shared" si="93"/>
        <v>0</v>
      </c>
      <c r="G398" s="59">
        <f t="shared" si="93"/>
        <v>0</v>
      </c>
      <c r="H398" s="59">
        <f t="shared" si="93"/>
        <v>0</v>
      </c>
      <c r="I398" s="59">
        <f t="shared" si="93"/>
        <v>0</v>
      </c>
    </row>
    <row r="399" spans="1:9" x14ac:dyDescent="0.2">
      <c r="A399" s="35" t="s">
        <v>356</v>
      </c>
      <c r="B399" s="27" t="s">
        <v>319</v>
      </c>
      <c r="C399" s="59">
        <f t="shared" si="81"/>
        <v>5928.9160000000002</v>
      </c>
      <c r="D399" s="59">
        <f t="shared" ref="D399:I400" si="94">D435+D1557+D2003</f>
        <v>1157.6460000000002</v>
      </c>
      <c r="E399" s="59">
        <f t="shared" si="94"/>
        <v>4550.8999999999996</v>
      </c>
      <c r="F399" s="59">
        <f t="shared" si="94"/>
        <v>0</v>
      </c>
      <c r="G399" s="59">
        <f t="shared" si="94"/>
        <v>0</v>
      </c>
      <c r="H399" s="59">
        <f t="shared" si="94"/>
        <v>0</v>
      </c>
      <c r="I399" s="59">
        <f t="shared" si="94"/>
        <v>220.37</v>
      </c>
    </row>
    <row r="400" spans="1:9" x14ac:dyDescent="0.2">
      <c r="A400" s="14"/>
      <c r="B400" s="29" t="s">
        <v>320</v>
      </c>
      <c r="C400" s="59">
        <f t="shared" si="81"/>
        <v>5928.9160000000002</v>
      </c>
      <c r="D400" s="59">
        <f t="shared" si="94"/>
        <v>1157.6460000000002</v>
      </c>
      <c r="E400" s="59">
        <f t="shared" si="94"/>
        <v>4550.8999999999996</v>
      </c>
      <c r="F400" s="59">
        <f t="shared" si="94"/>
        <v>0</v>
      </c>
      <c r="G400" s="59">
        <f t="shared" si="94"/>
        <v>0</v>
      </c>
      <c r="H400" s="59">
        <f t="shared" si="94"/>
        <v>0</v>
      </c>
      <c r="I400" s="59">
        <f t="shared" si="94"/>
        <v>220.37</v>
      </c>
    </row>
    <row r="401" spans="1:9" x14ac:dyDescent="0.2">
      <c r="A401" s="37" t="s">
        <v>362</v>
      </c>
      <c r="B401" s="27" t="s">
        <v>319</v>
      </c>
      <c r="C401" s="59">
        <f t="shared" si="81"/>
        <v>8416.6939999999995</v>
      </c>
      <c r="D401" s="59">
        <f t="shared" ref="D401:I402" si="95">D2005+D1957</f>
        <v>2329.5039999999999</v>
      </c>
      <c r="E401" s="59">
        <f t="shared" si="95"/>
        <v>5912.1</v>
      </c>
      <c r="F401" s="59">
        <f t="shared" si="95"/>
        <v>0</v>
      </c>
      <c r="G401" s="59">
        <f t="shared" si="95"/>
        <v>0</v>
      </c>
      <c r="H401" s="59">
        <f t="shared" si="95"/>
        <v>0</v>
      </c>
      <c r="I401" s="59">
        <f t="shared" si="95"/>
        <v>175.09</v>
      </c>
    </row>
    <row r="402" spans="1:9" x14ac:dyDescent="0.2">
      <c r="A402" s="14"/>
      <c r="B402" s="29" t="s">
        <v>320</v>
      </c>
      <c r="C402" s="59">
        <f t="shared" si="81"/>
        <v>8416.6939999999995</v>
      </c>
      <c r="D402" s="59">
        <f t="shared" si="95"/>
        <v>2329.5039999999999</v>
      </c>
      <c r="E402" s="59">
        <f t="shared" si="95"/>
        <v>5912.1</v>
      </c>
      <c r="F402" s="59">
        <f t="shared" si="95"/>
        <v>0</v>
      </c>
      <c r="G402" s="59">
        <f t="shared" si="95"/>
        <v>0</v>
      </c>
      <c r="H402" s="59">
        <f t="shared" si="95"/>
        <v>0</v>
      </c>
      <c r="I402" s="59">
        <f t="shared" si="95"/>
        <v>175.09</v>
      </c>
    </row>
    <row r="403" spans="1:9" x14ac:dyDescent="0.2">
      <c r="A403" s="481" t="s">
        <v>333</v>
      </c>
      <c r="B403" s="482"/>
      <c r="C403" s="482"/>
      <c r="D403" s="482"/>
      <c r="E403" s="482"/>
      <c r="F403" s="482"/>
      <c r="G403" s="482"/>
      <c r="H403" s="482"/>
      <c r="I403" s="483"/>
    </row>
    <row r="404" spans="1:9" x14ac:dyDescent="0.2">
      <c r="A404" s="457" t="s">
        <v>322</v>
      </c>
      <c r="B404" s="458"/>
      <c r="C404" s="458"/>
      <c r="D404" s="458"/>
      <c r="E404" s="458"/>
      <c r="F404" s="458"/>
      <c r="G404" s="458"/>
      <c r="H404" s="458"/>
      <c r="I404" s="459"/>
    </row>
    <row r="405" spans="1:9" x14ac:dyDescent="0.2">
      <c r="A405" s="7" t="s">
        <v>329</v>
      </c>
      <c r="B405" s="8" t="s">
        <v>319</v>
      </c>
      <c r="C405" s="59">
        <f>D405+E405+F405+G405+H405+I405</f>
        <v>0</v>
      </c>
      <c r="D405" s="93">
        <v>0</v>
      </c>
      <c r="E405" s="93">
        <v>0</v>
      </c>
      <c r="F405" s="93">
        <v>0</v>
      </c>
      <c r="G405" s="93">
        <v>0</v>
      </c>
      <c r="H405" s="93">
        <v>0</v>
      </c>
      <c r="I405" s="93">
        <v>0</v>
      </c>
    </row>
    <row r="406" spans="1:9" ht="13.5" thickBot="1" x14ac:dyDescent="0.25">
      <c r="A406" s="9"/>
      <c r="B406" s="10" t="s">
        <v>320</v>
      </c>
      <c r="C406" s="59">
        <f>D406+E406+F406+G406+H406+I406</f>
        <v>0</v>
      </c>
      <c r="D406" s="59">
        <v>0</v>
      </c>
      <c r="E406" s="73">
        <v>0</v>
      </c>
      <c r="F406" s="59">
        <v>0</v>
      </c>
      <c r="G406" s="59">
        <v>0</v>
      </c>
      <c r="H406" s="59">
        <v>0</v>
      </c>
      <c r="I406" s="59">
        <v>0</v>
      </c>
    </row>
    <row r="407" spans="1:9" x14ac:dyDescent="0.2">
      <c r="A407" s="481" t="s">
        <v>336</v>
      </c>
      <c r="B407" s="482"/>
      <c r="C407" s="482"/>
      <c r="D407" s="482"/>
      <c r="E407" s="482"/>
      <c r="F407" s="482"/>
      <c r="G407" s="482"/>
      <c r="H407" s="482"/>
      <c r="I407" s="483"/>
    </row>
    <row r="408" spans="1:9" x14ac:dyDescent="0.2">
      <c r="A408" s="457" t="s">
        <v>322</v>
      </c>
      <c r="B408" s="458"/>
      <c r="C408" s="458"/>
      <c r="D408" s="458"/>
      <c r="E408" s="458"/>
      <c r="F408" s="458"/>
      <c r="G408" s="458"/>
      <c r="H408" s="458"/>
      <c r="I408" s="459"/>
    </row>
    <row r="409" spans="1:9" x14ac:dyDescent="0.2">
      <c r="A409" s="7" t="s">
        <v>329</v>
      </c>
      <c r="B409" s="245" t="s">
        <v>319</v>
      </c>
      <c r="C409" s="59">
        <f t="shared" ref="C409:C436" si="96">D409+E409+F409+G409+H409+I409</f>
        <v>20836.245999999999</v>
      </c>
      <c r="D409" s="59">
        <f>D411+D423</f>
        <v>6629.0459999999994</v>
      </c>
      <c r="E409" s="59">
        <f t="shared" ref="E409:I410" si="97">E411+E423</f>
        <v>14069.5</v>
      </c>
      <c r="F409" s="59">
        <f t="shared" si="97"/>
        <v>0</v>
      </c>
      <c r="G409" s="59">
        <f t="shared" si="97"/>
        <v>0</v>
      </c>
      <c r="H409" s="59">
        <f t="shared" si="97"/>
        <v>0</v>
      </c>
      <c r="I409" s="59">
        <f t="shared" si="97"/>
        <v>137.69999999999999</v>
      </c>
    </row>
    <row r="410" spans="1:9" ht="13.5" thickBot="1" x14ac:dyDescent="0.25">
      <c r="A410" s="9"/>
      <c r="B410" s="246" t="s">
        <v>320</v>
      </c>
      <c r="C410" s="59">
        <f t="shared" si="96"/>
        <v>20836.245999999999</v>
      </c>
      <c r="D410" s="59">
        <f>D412+D424</f>
        <v>6629.0459999999994</v>
      </c>
      <c r="E410" s="59">
        <f t="shared" si="97"/>
        <v>14069.5</v>
      </c>
      <c r="F410" s="59">
        <f t="shared" si="97"/>
        <v>0</v>
      </c>
      <c r="G410" s="59">
        <f t="shared" si="97"/>
        <v>0</v>
      </c>
      <c r="H410" s="59">
        <f t="shared" si="97"/>
        <v>0</v>
      </c>
      <c r="I410" s="59">
        <f t="shared" si="97"/>
        <v>137.69999999999999</v>
      </c>
    </row>
    <row r="411" spans="1:9" x14ac:dyDescent="0.2">
      <c r="A411" s="65" t="s">
        <v>376</v>
      </c>
      <c r="B411" s="245" t="s">
        <v>319</v>
      </c>
      <c r="C411" s="59">
        <f t="shared" si="96"/>
        <v>7746.1189999999997</v>
      </c>
      <c r="D411" s="59">
        <f>D413</f>
        <v>3335.1189999999997</v>
      </c>
      <c r="E411" s="59">
        <f t="shared" ref="E411:I414" si="98">E413</f>
        <v>4411</v>
      </c>
      <c r="F411" s="59">
        <f t="shared" si="98"/>
        <v>0</v>
      </c>
      <c r="G411" s="59">
        <f t="shared" si="98"/>
        <v>0</v>
      </c>
      <c r="H411" s="59">
        <f t="shared" si="98"/>
        <v>0</v>
      </c>
      <c r="I411" s="59">
        <f t="shared" si="98"/>
        <v>0</v>
      </c>
    </row>
    <row r="412" spans="1:9" x14ac:dyDescent="0.2">
      <c r="A412" s="11" t="s">
        <v>326</v>
      </c>
      <c r="B412" s="246" t="s">
        <v>320</v>
      </c>
      <c r="C412" s="59">
        <f t="shared" si="96"/>
        <v>7746.1189999999997</v>
      </c>
      <c r="D412" s="59">
        <f>D414</f>
        <v>3335.1189999999997</v>
      </c>
      <c r="E412" s="59">
        <f t="shared" si="98"/>
        <v>4411</v>
      </c>
      <c r="F412" s="59">
        <f t="shared" si="98"/>
        <v>0</v>
      </c>
      <c r="G412" s="59">
        <f t="shared" si="98"/>
        <v>0</v>
      </c>
      <c r="H412" s="59">
        <f t="shared" si="98"/>
        <v>0</v>
      </c>
      <c r="I412" s="59">
        <f t="shared" si="98"/>
        <v>0</v>
      </c>
    </row>
    <row r="413" spans="1:9" x14ac:dyDescent="0.2">
      <c r="A413" s="21" t="s">
        <v>385</v>
      </c>
      <c r="B413" s="8" t="s">
        <v>319</v>
      </c>
      <c r="C413" s="59">
        <f t="shared" si="96"/>
        <v>7746.1189999999997</v>
      </c>
      <c r="D413" s="59">
        <f>D415</f>
        <v>3335.1189999999997</v>
      </c>
      <c r="E413" s="59">
        <f t="shared" si="98"/>
        <v>4411</v>
      </c>
      <c r="F413" s="59">
        <f t="shared" si="98"/>
        <v>0</v>
      </c>
      <c r="G413" s="59">
        <f t="shared" si="98"/>
        <v>0</v>
      </c>
      <c r="H413" s="59">
        <f t="shared" si="98"/>
        <v>0</v>
      </c>
      <c r="I413" s="59">
        <f t="shared" si="98"/>
        <v>0</v>
      </c>
    </row>
    <row r="414" spans="1:9" x14ac:dyDescent="0.2">
      <c r="A414" s="18"/>
      <c r="B414" s="246" t="s">
        <v>320</v>
      </c>
      <c r="C414" s="59">
        <f t="shared" si="96"/>
        <v>7746.1189999999997</v>
      </c>
      <c r="D414" s="59">
        <f>D416</f>
        <v>3335.1189999999997</v>
      </c>
      <c r="E414" s="59">
        <f t="shared" si="98"/>
        <v>4411</v>
      </c>
      <c r="F414" s="59">
        <f t="shared" si="98"/>
        <v>0</v>
      </c>
      <c r="G414" s="59">
        <f t="shared" si="98"/>
        <v>0</v>
      </c>
      <c r="H414" s="59">
        <f t="shared" si="98"/>
        <v>0</v>
      </c>
      <c r="I414" s="59">
        <f t="shared" si="98"/>
        <v>0</v>
      </c>
    </row>
    <row r="415" spans="1:9" x14ac:dyDescent="0.2">
      <c r="A415" s="31" t="s">
        <v>355</v>
      </c>
      <c r="B415" s="245" t="s">
        <v>319</v>
      </c>
      <c r="C415" s="59">
        <f t="shared" si="96"/>
        <v>7746.1189999999997</v>
      </c>
      <c r="D415" s="59">
        <f>D417+D419+D421</f>
        <v>3335.1189999999997</v>
      </c>
      <c r="E415" s="59">
        <f t="shared" ref="E415:I416" si="99">E417+E419+E421</f>
        <v>4411</v>
      </c>
      <c r="F415" s="59">
        <f t="shared" si="99"/>
        <v>0</v>
      </c>
      <c r="G415" s="59">
        <f t="shared" si="99"/>
        <v>0</v>
      </c>
      <c r="H415" s="59">
        <f t="shared" si="99"/>
        <v>0</v>
      </c>
      <c r="I415" s="59">
        <f t="shared" si="99"/>
        <v>0</v>
      </c>
    </row>
    <row r="416" spans="1:9" x14ac:dyDescent="0.2">
      <c r="A416" s="11"/>
      <c r="B416" s="246" t="s">
        <v>320</v>
      </c>
      <c r="C416" s="59">
        <f t="shared" si="96"/>
        <v>7746.1189999999997</v>
      </c>
      <c r="D416" s="59">
        <f>D418+D420+D422</f>
        <v>3335.1189999999997</v>
      </c>
      <c r="E416" s="59">
        <f t="shared" si="99"/>
        <v>4411</v>
      </c>
      <c r="F416" s="59">
        <f t="shared" si="99"/>
        <v>0</v>
      </c>
      <c r="G416" s="59">
        <f t="shared" si="99"/>
        <v>0</v>
      </c>
      <c r="H416" s="59">
        <f t="shared" si="99"/>
        <v>0</v>
      </c>
      <c r="I416" s="59">
        <f t="shared" si="99"/>
        <v>0</v>
      </c>
    </row>
    <row r="417" spans="1:9" x14ac:dyDescent="0.2">
      <c r="A417" s="13" t="s">
        <v>351</v>
      </c>
      <c r="B417" s="245" t="s">
        <v>319</v>
      </c>
      <c r="C417" s="59">
        <f t="shared" si="96"/>
        <v>7194.0450000000001</v>
      </c>
      <c r="D417" s="59">
        <f t="shared" ref="D417:I418" si="100">D446+D516+D1289+D1486+D1505+D535</f>
        <v>3042.0449999999996</v>
      </c>
      <c r="E417" s="59">
        <f t="shared" si="100"/>
        <v>4152</v>
      </c>
      <c r="F417" s="59">
        <f t="shared" si="100"/>
        <v>0</v>
      </c>
      <c r="G417" s="59">
        <f t="shared" si="100"/>
        <v>0</v>
      </c>
      <c r="H417" s="59">
        <f t="shared" si="100"/>
        <v>0</v>
      </c>
      <c r="I417" s="59">
        <f t="shared" si="100"/>
        <v>0</v>
      </c>
    </row>
    <row r="418" spans="1:9" x14ac:dyDescent="0.2">
      <c r="A418" s="14"/>
      <c r="B418" s="246" t="s">
        <v>320</v>
      </c>
      <c r="C418" s="59">
        <f t="shared" si="96"/>
        <v>7194.0450000000001</v>
      </c>
      <c r="D418" s="59">
        <f t="shared" si="100"/>
        <v>3042.0449999999996</v>
      </c>
      <c r="E418" s="59">
        <f t="shared" si="100"/>
        <v>4152</v>
      </c>
      <c r="F418" s="59">
        <f t="shared" si="100"/>
        <v>0</v>
      </c>
      <c r="G418" s="59">
        <f t="shared" si="100"/>
        <v>0</v>
      </c>
      <c r="H418" s="59">
        <f t="shared" si="100"/>
        <v>0</v>
      </c>
      <c r="I418" s="59">
        <f t="shared" si="100"/>
        <v>0</v>
      </c>
    </row>
    <row r="419" spans="1:9" x14ac:dyDescent="0.2">
      <c r="A419" s="13" t="s">
        <v>354</v>
      </c>
      <c r="B419" s="245" t="s">
        <v>319</v>
      </c>
      <c r="C419" s="59">
        <f t="shared" si="96"/>
        <v>126.027</v>
      </c>
      <c r="D419" s="59">
        <f t="shared" ref="D419:I420" si="101">D478+D1359+D570</f>
        <v>95.027000000000001</v>
      </c>
      <c r="E419" s="59">
        <f t="shared" si="101"/>
        <v>31</v>
      </c>
      <c r="F419" s="59">
        <f t="shared" si="101"/>
        <v>0</v>
      </c>
      <c r="G419" s="59">
        <f t="shared" si="101"/>
        <v>0</v>
      </c>
      <c r="H419" s="59">
        <f t="shared" si="101"/>
        <v>0</v>
      </c>
      <c r="I419" s="59">
        <f t="shared" si="101"/>
        <v>0</v>
      </c>
    </row>
    <row r="420" spans="1:9" x14ac:dyDescent="0.2">
      <c r="A420" s="14"/>
      <c r="B420" s="246" t="s">
        <v>320</v>
      </c>
      <c r="C420" s="59">
        <f t="shared" si="96"/>
        <v>126.027</v>
      </c>
      <c r="D420" s="59">
        <f t="shared" si="101"/>
        <v>95.027000000000001</v>
      </c>
      <c r="E420" s="59">
        <f t="shared" si="101"/>
        <v>31</v>
      </c>
      <c r="F420" s="59">
        <f t="shared" si="101"/>
        <v>0</v>
      </c>
      <c r="G420" s="59">
        <f t="shared" si="101"/>
        <v>0</v>
      </c>
      <c r="H420" s="59">
        <f t="shared" si="101"/>
        <v>0</v>
      </c>
      <c r="I420" s="59">
        <f t="shared" si="101"/>
        <v>0</v>
      </c>
    </row>
    <row r="421" spans="1:9" x14ac:dyDescent="0.2">
      <c r="A421" s="35" t="s">
        <v>352</v>
      </c>
      <c r="B421" s="245" t="s">
        <v>319</v>
      </c>
      <c r="C421" s="59">
        <f t="shared" si="96"/>
        <v>426.04700000000003</v>
      </c>
      <c r="D421" s="59">
        <f t="shared" ref="D421:I422" si="102">D486+D551+D576+D1377+D1535</f>
        <v>198.047</v>
      </c>
      <c r="E421" s="59">
        <f t="shared" si="102"/>
        <v>228</v>
      </c>
      <c r="F421" s="59">
        <f t="shared" si="102"/>
        <v>0</v>
      </c>
      <c r="G421" s="59">
        <f t="shared" si="102"/>
        <v>0</v>
      </c>
      <c r="H421" s="59">
        <f t="shared" si="102"/>
        <v>0</v>
      </c>
      <c r="I421" s="59">
        <f t="shared" si="102"/>
        <v>0</v>
      </c>
    </row>
    <row r="422" spans="1:9" x14ac:dyDescent="0.2">
      <c r="A422" s="14"/>
      <c r="B422" s="246" t="s">
        <v>320</v>
      </c>
      <c r="C422" s="59">
        <f t="shared" si="96"/>
        <v>426.04700000000003</v>
      </c>
      <c r="D422" s="59">
        <f t="shared" si="102"/>
        <v>198.047</v>
      </c>
      <c r="E422" s="59">
        <f t="shared" si="102"/>
        <v>228</v>
      </c>
      <c r="F422" s="59">
        <f t="shared" si="102"/>
        <v>0</v>
      </c>
      <c r="G422" s="59">
        <f t="shared" si="102"/>
        <v>0</v>
      </c>
      <c r="H422" s="59">
        <f t="shared" si="102"/>
        <v>0</v>
      </c>
      <c r="I422" s="59">
        <f t="shared" si="102"/>
        <v>0</v>
      </c>
    </row>
    <row r="423" spans="1:9" x14ac:dyDescent="0.2">
      <c r="A423" s="95" t="s">
        <v>334</v>
      </c>
      <c r="B423" s="27" t="s">
        <v>319</v>
      </c>
      <c r="C423" s="59">
        <f t="shared" si="96"/>
        <v>13090.127</v>
      </c>
      <c r="D423" s="59">
        <f>D425+D427</f>
        <v>3293.9269999999997</v>
      </c>
      <c r="E423" s="59">
        <f t="shared" ref="E423:I424" si="103">E425+E427</f>
        <v>9658.5</v>
      </c>
      <c r="F423" s="59">
        <f t="shared" si="103"/>
        <v>0</v>
      </c>
      <c r="G423" s="59">
        <f t="shared" si="103"/>
        <v>0</v>
      </c>
      <c r="H423" s="59">
        <f t="shared" si="103"/>
        <v>0</v>
      </c>
      <c r="I423" s="59">
        <f t="shared" si="103"/>
        <v>137.69999999999999</v>
      </c>
    </row>
    <row r="424" spans="1:9" x14ac:dyDescent="0.2">
      <c r="A424" s="14" t="s">
        <v>350</v>
      </c>
      <c r="B424" s="29" t="s">
        <v>320</v>
      </c>
      <c r="C424" s="59">
        <f t="shared" si="96"/>
        <v>13090.127</v>
      </c>
      <c r="D424" s="59">
        <f>D426+D428</f>
        <v>3293.9269999999997</v>
      </c>
      <c r="E424" s="59">
        <f t="shared" si="103"/>
        <v>9658.5</v>
      </c>
      <c r="F424" s="59">
        <f t="shared" si="103"/>
        <v>0</v>
      </c>
      <c r="G424" s="59">
        <f t="shared" si="103"/>
        <v>0</v>
      </c>
      <c r="H424" s="59">
        <f t="shared" si="103"/>
        <v>0</v>
      </c>
      <c r="I424" s="59">
        <f t="shared" si="103"/>
        <v>137.69999999999999</v>
      </c>
    </row>
    <row r="425" spans="1:9" x14ac:dyDescent="0.2">
      <c r="A425" s="19" t="s">
        <v>340</v>
      </c>
      <c r="B425" s="27" t="s">
        <v>319</v>
      </c>
      <c r="C425" s="59">
        <f t="shared" si="96"/>
        <v>151.69999999999999</v>
      </c>
      <c r="D425" s="59">
        <f>D1172</f>
        <v>19</v>
      </c>
      <c r="E425" s="59">
        <f t="shared" ref="E425:I426" si="104">E1172</f>
        <v>0</v>
      </c>
      <c r="F425" s="59">
        <f t="shared" si="104"/>
        <v>0</v>
      </c>
      <c r="G425" s="59">
        <f t="shared" si="104"/>
        <v>0</v>
      </c>
      <c r="H425" s="59">
        <f t="shared" si="104"/>
        <v>0</v>
      </c>
      <c r="I425" s="59" t="str">
        <f t="shared" si="104"/>
        <v>132,7</v>
      </c>
    </row>
    <row r="426" spans="1:9" x14ac:dyDescent="0.2">
      <c r="A426" s="18" t="s">
        <v>341</v>
      </c>
      <c r="B426" s="29" t="s">
        <v>320</v>
      </c>
      <c r="C426" s="59">
        <f t="shared" si="96"/>
        <v>151.69999999999999</v>
      </c>
      <c r="D426" s="59">
        <f>D1173</f>
        <v>19</v>
      </c>
      <c r="E426" s="59">
        <f t="shared" si="104"/>
        <v>0</v>
      </c>
      <c r="F426" s="59">
        <f t="shared" si="104"/>
        <v>0</v>
      </c>
      <c r="G426" s="59">
        <f t="shared" si="104"/>
        <v>0</v>
      </c>
      <c r="H426" s="59">
        <f t="shared" si="104"/>
        <v>0</v>
      </c>
      <c r="I426" s="59" t="str">
        <f t="shared" si="104"/>
        <v>132,7</v>
      </c>
    </row>
    <row r="427" spans="1:9" x14ac:dyDescent="0.2">
      <c r="A427" s="21" t="s">
        <v>385</v>
      </c>
      <c r="B427" s="8" t="s">
        <v>319</v>
      </c>
      <c r="C427" s="59">
        <f t="shared" si="96"/>
        <v>12938.427</v>
      </c>
      <c r="D427" s="59">
        <f>D429</f>
        <v>3274.9269999999997</v>
      </c>
      <c r="E427" s="59">
        <f t="shared" ref="E427:I428" si="105">E429</f>
        <v>9658.5</v>
      </c>
      <c r="F427" s="59">
        <f t="shared" si="105"/>
        <v>0</v>
      </c>
      <c r="G427" s="59">
        <f t="shared" si="105"/>
        <v>0</v>
      </c>
      <c r="H427" s="59">
        <f t="shared" si="105"/>
        <v>0</v>
      </c>
      <c r="I427" s="59">
        <f t="shared" si="105"/>
        <v>5</v>
      </c>
    </row>
    <row r="428" spans="1:9" x14ac:dyDescent="0.2">
      <c r="A428" s="18"/>
      <c r="B428" s="246" t="s">
        <v>320</v>
      </c>
      <c r="C428" s="59">
        <f t="shared" si="96"/>
        <v>12938.427</v>
      </c>
      <c r="D428" s="59">
        <f>D430</f>
        <v>3274.9269999999997</v>
      </c>
      <c r="E428" s="59">
        <f t="shared" si="105"/>
        <v>9658.5</v>
      </c>
      <c r="F428" s="59">
        <f t="shared" si="105"/>
        <v>0</v>
      </c>
      <c r="G428" s="59">
        <f t="shared" si="105"/>
        <v>0</v>
      </c>
      <c r="H428" s="59">
        <f t="shared" si="105"/>
        <v>0</v>
      </c>
      <c r="I428" s="59">
        <f t="shared" si="105"/>
        <v>5</v>
      </c>
    </row>
    <row r="429" spans="1:9" x14ac:dyDescent="0.2">
      <c r="A429" s="31" t="s">
        <v>355</v>
      </c>
      <c r="B429" s="27" t="s">
        <v>319</v>
      </c>
      <c r="C429" s="59">
        <f t="shared" si="96"/>
        <v>12938.427</v>
      </c>
      <c r="D429" s="59">
        <f>D431+D433+D435</f>
        <v>3274.9269999999997</v>
      </c>
      <c r="E429" s="59">
        <f t="shared" ref="E429:I430" si="106">E431+E433+E435</f>
        <v>9658.5</v>
      </c>
      <c r="F429" s="59">
        <f t="shared" si="106"/>
        <v>0</v>
      </c>
      <c r="G429" s="59">
        <f t="shared" si="106"/>
        <v>0</v>
      </c>
      <c r="H429" s="59">
        <f t="shared" si="106"/>
        <v>0</v>
      </c>
      <c r="I429" s="59">
        <f t="shared" si="106"/>
        <v>5</v>
      </c>
    </row>
    <row r="430" spans="1:9" x14ac:dyDescent="0.2">
      <c r="A430" s="14"/>
      <c r="B430" s="39" t="s">
        <v>320</v>
      </c>
      <c r="C430" s="59">
        <f t="shared" si="96"/>
        <v>12938.427</v>
      </c>
      <c r="D430" s="59">
        <f>D432+D434+D436</f>
        <v>3274.9269999999997</v>
      </c>
      <c r="E430" s="59">
        <f t="shared" si="106"/>
        <v>9658.5</v>
      </c>
      <c r="F430" s="59">
        <f t="shared" si="106"/>
        <v>0</v>
      </c>
      <c r="G430" s="59">
        <f t="shared" si="106"/>
        <v>0</v>
      </c>
      <c r="H430" s="59">
        <f t="shared" si="106"/>
        <v>0</v>
      </c>
      <c r="I430" s="59">
        <f t="shared" si="106"/>
        <v>5</v>
      </c>
    </row>
    <row r="431" spans="1:9" x14ac:dyDescent="0.2">
      <c r="A431" s="102" t="s">
        <v>351</v>
      </c>
      <c r="B431" s="27" t="s">
        <v>319</v>
      </c>
      <c r="C431" s="59">
        <f t="shared" si="96"/>
        <v>9767.9569999999985</v>
      </c>
      <c r="D431" s="59">
        <f t="shared" ref="D431:I432" si="107">D599+D1180+D1417+D501</f>
        <v>2917.5569999999998</v>
      </c>
      <c r="E431" s="59">
        <f t="shared" si="107"/>
        <v>6845.4</v>
      </c>
      <c r="F431" s="59">
        <f t="shared" si="107"/>
        <v>0</v>
      </c>
      <c r="G431" s="59">
        <f t="shared" si="107"/>
        <v>0</v>
      </c>
      <c r="H431" s="59">
        <f t="shared" si="107"/>
        <v>0</v>
      </c>
      <c r="I431" s="59">
        <f t="shared" si="107"/>
        <v>5</v>
      </c>
    </row>
    <row r="432" spans="1:9" x14ac:dyDescent="0.2">
      <c r="A432" s="11"/>
      <c r="B432" s="29" t="s">
        <v>320</v>
      </c>
      <c r="C432" s="59">
        <f t="shared" si="96"/>
        <v>9767.9569999999985</v>
      </c>
      <c r="D432" s="59">
        <f t="shared" si="107"/>
        <v>2917.5569999999998</v>
      </c>
      <c r="E432" s="59">
        <f t="shared" si="107"/>
        <v>6845.4</v>
      </c>
      <c r="F432" s="59">
        <f t="shared" si="107"/>
        <v>0</v>
      </c>
      <c r="G432" s="59">
        <f t="shared" si="107"/>
        <v>0</v>
      </c>
      <c r="H432" s="59">
        <f t="shared" si="107"/>
        <v>0</v>
      </c>
      <c r="I432" s="59">
        <f t="shared" si="107"/>
        <v>5</v>
      </c>
    </row>
    <row r="433" spans="1:9" x14ac:dyDescent="0.2">
      <c r="A433" s="34" t="s">
        <v>354</v>
      </c>
      <c r="B433" s="406" t="s">
        <v>319</v>
      </c>
      <c r="C433" s="59">
        <f t="shared" si="96"/>
        <v>1259.6300000000001</v>
      </c>
      <c r="D433" s="59">
        <f t="shared" ref="D433:I434" si="108">D1045+D1244+D1451</f>
        <v>312.02999999999997</v>
      </c>
      <c r="E433" s="59">
        <f t="shared" si="108"/>
        <v>947.6</v>
      </c>
      <c r="F433" s="59">
        <f t="shared" si="108"/>
        <v>0</v>
      </c>
      <c r="G433" s="59">
        <f t="shared" si="108"/>
        <v>0</v>
      </c>
      <c r="H433" s="59">
        <f t="shared" si="108"/>
        <v>0</v>
      </c>
      <c r="I433" s="59">
        <f t="shared" si="108"/>
        <v>0</v>
      </c>
    </row>
    <row r="434" spans="1:9" x14ac:dyDescent="0.2">
      <c r="A434" s="7"/>
      <c r="B434" s="406" t="s">
        <v>320</v>
      </c>
      <c r="C434" s="59">
        <f t="shared" si="96"/>
        <v>1259.6300000000001</v>
      </c>
      <c r="D434" s="59">
        <f t="shared" si="108"/>
        <v>312.02999999999997</v>
      </c>
      <c r="E434" s="59">
        <f t="shared" si="108"/>
        <v>947.6</v>
      </c>
      <c r="F434" s="59">
        <f t="shared" si="108"/>
        <v>0</v>
      </c>
      <c r="G434" s="59">
        <f t="shared" si="108"/>
        <v>0</v>
      </c>
      <c r="H434" s="59">
        <f t="shared" si="108"/>
        <v>0</v>
      </c>
      <c r="I434" s="59">
        <f t="shared" si="108"/>
        <v>0</v>
      </c>
    </row>
    <row r="435" spans="1:9" x14ac:dyDescent="0.2">
      <c r="A435" s="38" t="s">
        <v>356</v>
      </c>
      <c r="B435" s="27" t="s">
        <v>319</v>
      </c>
      <c r="C435" s="59">
        <f t="shared" si="96"/>
        <v>1910.84</v>
      </c>
      <c r="D435" s="59">
        <f t="shared" ref="D435:I436" si="109">D1133+D1262+D1467</f>
        <v>45.34</v>
      </c>
      <c r="E435" s="59">
        <f t="shared" si="109"/>
        <v>1865.5</v>
      </c>
      <c r="F435" s="59">
        <f t="shared" si="109"/>
        <v>0</v>
      </c>
      <c r="G435" s="59">
        <f t="shared" si="109"/>
        <v>0</v>
      </c>
      <c r="H435" s="59">
        <f t="shared" si="109"/>
        <v>0</v>
      </c>
      <c r="I435" s="59">
        <f t="shared" si="109"/>
        <v>0</v>
      </c>
    </row>
    <row r="436" spans="1:9" x14ac:dyDescent="0.2">
      <c r="A436" s="11"/>
      <c r="B436" s="29" t="s">
        <v>320</v>
      </c>
      <c r="C436" s="59">
        <f t="shared" si="96"/>
        <v>1910.84</v>
      </c>
      <c r="D436" s="59">
        <f t="shared" si="109"/>
        <v>45.34</v>
      </c>
      <c r="E436" s="59">
        <f t="shared" si="109"/>
        <v>1865.5</v>
      </c>
      <c r="F436" s="59">
        <f t="shared" si="109"/>
        <v>0</v>
      </c>
      <c r="G436" s="59">
        <f t="shared" si="109"/>
        <v>0</v>
      </c>
      <c r="H436" s="59">
        <f t="shared" si="109"/>
        <v>0</v>
      </c>
      <c r="I436" s="59">
        <f t="shared" si="109"/>
        <v>0</v>
      </c>
    </row>
    <row r="437" spans="1:9" x14ac:dyDescent="0.2">
      <c r="A437" s="488" t="s">
        <v>373</v>
      </c>
      <c r="B437" s="489"/>
      <c r="C437" s="489"/>
      <c r="D437" s="489"/>
      <c r="E437" s="489"/>
      <c r="F437" s="489"/>
      <c r="G437" s="489"/>
      <c r="H437" s="489"/>
      <c r="I437" s="490"/>
    </row>
    <row r="438" spans="1:9" s="129" customFormat="1" x14ac:dyDescent="0.2">
      <c r="A438" s="117" t="s">
        <v>322</v>
      </c>
      <c r="B438" s="279" t="s">
        <v>319</v>
      </c>
      <c r="C438" s="280">
        <f t="shared" ref="C438:C487" si="110">D438+E438+F438+G438+H438+I438</f>
        <v>1414.269</v>
      </c>
      <c r="D438" s="280">
        <f t="shared" ref="D438:I443" si="111">D440</f>
        <v>191.26900000000003</v>
      </c>
      <c r="E438" s="280">
        <f t="shared" si="111"/>
        <v>1223</v>
      </c>
      <c r="F438" s="280">
        <f t="shared" si="111"/>
        <v>0</v>
      </c>
      <c r="G438" s="280">
        <f t="shared" si="111"/>
        <v>0</v>
      </c>
      <c r="H438" s="280">
        <f t="shared" si="111"/>
        <v>0</v>
      </c>
      <c r="I438" s="280">
        <f t="shared" si="111"/>
        <v>0</v>
      </c>
    </row>
    <row r="439" spans="1:9" s="129" customFormat="1" x14ac:dyDescent="0.2">
      <c r="A439" s="140" t="s">
        <v>347</v>
      </c>
      <c r="B439" s="283" t="s">
        <v>320</v>
      </c>
      <c r="C439" s="280">
        <f t="shared" si="110"/>
        <v>1414.269</v>
      </c>
      <c r="D439" s="280">
        <f t="shared" si="111"/>
        <v>191.26900000000003</v>
      </c>
      <c r="E439" s="280">
        <f t="shared" si="111"/>
        <v>1223</v>
      </c>
      <c r="F439" s="280">
        <f t="shared" si="111"/>
        <v>0</v>
      </c>
      <c r="G439" s="280">
        <f t="shared" si="111"/>
        <v>0</v>
      </c>
      <c r="H439" s="280">
        <f t="shared" si="111"/>
        <v>0</v>
      </c>
      <c r="I439" s="280">
        <f t="shared" si="111"/>
        <v>0</v>
      </c>
    </row>
    <row r="440" spans="1:9" s="129" customFormat="1" x14ac:dyDescent="0.2">
      <c r="A440" s="197" t="s">
        <v>335</v>
      </c>
      <c r="B440" s="255" t="s">
        <v>319</v>
      </c>
      <c r="C440" s="106">
        <f t="shared" si="110"/>
        <v>1414.269</v>
      </c>
      <c r="D440" s="106">
        <f>D442</f>
        <v>191.26900000000003</v>
      </c>
      <c r="E440" s="106">
        <f t="shared" si="111"/>
        <v>1223</v>
      </c>
      <c r="F440" s="106">
        <f t="shared" si="111"/>
        <v>0</v>
      </c>
      <c r="G440" s="106">
        <f t="shared" si="111"/>
        <v>0</v>
      </c>
      <c r="H440" s="106">
        <f t="shared" si="111"/>
        <v>0</v>
      </c>
      <c r="I440" s="106">
        <f t="shared" si="111"/>
        <v>0</v>
      </c>
    </row>
    <row r="441" spans="1:9" s="129" customFormat="1" x14ac:dyDescent="0.2">
      <c r="A441" s="140" t="s">
        <v>326</v>
      </c>
      <c r="B441" s="256" t="s">
        <v>320</v>
      </c>
      <c r="C441" s="106">
        <f t="shared" si="110"/>
        <v>1414.269</v>
      </c>
      <c r="D441" s="106">
        <f>D443</f>
        <v>191.26900000000003</v>
      </c>
      <c r="E441" s="106">
        <f t="shared" si="111"/>
        <v>1223</v>
      </c>
      <c r="F441" s="106">
        <f t="shared" si="111"/>
        <v>0</v>
      </c>
      <c r="G441" s="106">
        <f t="shared" si="111"/>
        <v>0</v>
      </c>
      <c r="H441" s="106">
        <f t="shared" si="111"/>
        <v>0</v>
      </c>
      <c r="I441" s="106">
        <f t="shared" si="111"/>
        <v>0</v>
      </c>
    </row>
    <row r="442" spans="1:9" s="129" customFormat="1" x14ac:dyDescent="0.2">
      <c r="A442" s="114" t="s">
        <v>385</v>
      </c>
      <c r="B442" s="115" t="s">
        <v>319</v>
      </c>
      <c r="C442" s="106">
        <f t="shared" si="110"/>
        <v>1414.269</v>
      </c>
      <c r="D442" s="106">
        <f>D444</f>
        <v>191.26900000000003</v>
      </c>
      <c r="E442" s="106">
        <f>E444</f>
        <v>1223</v>
      </c>
      <c r="F442" s="106">
        <f t="shared" si="111"/>
        <v>0</v>
      </c>
      <c r="G442" s="106">
        <f t="shared" si="111"/>
        <v>0</v>
      </c>
      <c r="H442" s="106">
        <f t="shared" si="111"/>
        <v>0</v>
      </c>
      <c r="I442" s="106">
        <f t="shared" si="111"/>
        <v>0</v>
      </c>
    </row>
    <row r="443" spans="1:9" s="129" customFormat="1" x14ac:dyDescent="0.2">
      <c r="A443" s="116"/>
      <c r="B443" s="256" t="s">
        <v>320</v>
      </c>
      <c r="C443" s="106">
        <f t="shared" si="110"/>
        <v>1414.269</v>
      </c>
      <c r="D443" s="106">
        <f>D445</f>
        <v>191.26900000000003</v>
      </c>
      <c r="E443" s="106">
        <f t="shared" si="111"/>
        <v>1223</v>
      </c>
      <c r="F443" s="106">
        <f t="shared" si="111"/>
        <v>0</v>
      </c>
      <c r="G443" s="106">
        <f t="shared" si="111"/>
        <v>0</v>
      </c>
      <c r="H443" s="106">
        <f t="shared" si="111"/>
        <v>0</v>
      </c>
      <c r="I443" s="106">
        <f>I445</f>
        <v>0</v>
      </c>
    </row>
    <row r="444" spans="1:9" s="129" customFormat="1" x14ac:dyDescent="0.2">
      <c r="A444" s="142" t="s">
        <v>355</v>
      </c>
      <c r="B444" s="255" t="s">
        <v>319</v>
      </c>
      <c r="C444" s="106">
        <f t="shared" si="110"/>
        <v>1414.269</v>
      </c>
      <c r="D444" s="106">
        <f t="shared" ref="D444:I445" si="112">D446+D478+D486</f>
        <v>191.26900000000003</v>
      </c>
      <c r="E444" s="106">
        <f t="shared" si="112"/>
        <v>1223</v>
      </c>
      <c r="F444" s="106">
        <f t="shared" si="112"/>
        <v>0</v>
      </c>
      <c r="G444" s="106">
        <f t="shared" si="112"/>
        <v>0</v>
      </c>
      <c r="H444" s="106">
        <f t="shared" si="112"/>
        <v>0</v>
      </c>
      <c r="I444" s="106">
        <f t="shared" si="112"/>
        <v>0</v>
      </c>
    </row>
    <row r="445" spans="1:9" s="129" customFormat="1" x14ac:dyDescent="0.2">
      <c r="A445" s="133"/>
      <c r="B445" s="256" t="s">
        <v>320</v>
      </c>
      <c r="C445" s="106">
        <f t="shared" si="110"/>
        <v>1414.269</v>
      </c>
      <c r="D445" s="106">
        <f t="shared" si="112"/>
        <v>191.26900000000003</v>
      </c>
      <c r="E445" s="106">
        <f t="shared" si="112"/>
        <v>1223</v>
      </c>
      <c r="F445" s="106">
        <f t="shared" si="112"/>
        <v>0</v>
      </c>
      <c r="G445" s="106">
        <f t="shared" si="112"/>
        <v>0</v>
      </c>
      <c r="H445" s="106">
        <f t="shared" si="112"/>
        <v>0</v>
      </c>
      <c r="I445" s="106">
        <f t="shared" si="112"/>
        <v>0</v>
      </c>
    </row>
    <row r="446" spans="1:9" s="168" customFormat="1" x14ac:dyDescent="0.2">
      <c r="A446" s="175" t="s">
        <v>351</v>
      </c>
      <c r="B446" s="166" t="s">
        <v>319</v>
      </c>
      <c r="C446" s="167">
        <f t="shared" si="110"/>
        <v>1379.1949999999999</v>
      </c>
      <c r="D446" s="167">
        <f t="shared" ref="D446:I446" si="113">D447</f>
        <v>163.19500000000002</v>
      </c>
      <c r="E446" s="167">
        <f>E448+E450+E452+E454+E456+E458+E460+E462+E464+E466+E468+E470+E472+E474+E476</f>
        <v>1216</v>
      </c>
      <c r="F446" s="167">
        <f t="shared" si="113"/>
        <v>0</v>
      </c>
      <c r="G446" s="167">
        <f t="shared" si="113"/>
        <v>0</v>
      </c>
      <c r="H446" s="167">
        <f t="shared" si="113"/>
        <v>0</v>
      </c>
      <c r="I446" s="167">
        <f t="shared" si="113"/>
        <v>0</v>
      </c>
    </row>
    <row r="447" spans="1:9" s="168" customFormat="1" x14ac:dyDescent="0.2">
      <c r="A447" s="176"/>
      <c r="B447" s="169" t="s">
        <v>320</v>
      </c>
      <c r="C447" s="167">
        <f t="shared" si="110"/>
        <v>1379.1949999999999</v>
      </c>
      <c r="D447" s="167">
        <f>D461+D463+D465+D467+D469+D471</f>
        <v>163.19500000000002</v>
      </c>
      <c r="E447" s="167">
        <f>E449+E451+E453+E455+E457+E459+E461+E463+E465+E467+E469+E471+E473+E475+E477</f>
        <v>1216</v>
      </c>
      <c r="F447" s="167">
        <v>0</v>
      </c>
      <c r="G447" s="167">
        <v>0</v>
      </c>
      <c r="H447" s="167">
        <v>0</v>
      </c>
      <c r="I447" s="167">
        <v>0</v>
      </c>
    </row>
    <row r="448" spans="1:9" s="129" customFormat="1" x14ac:dyDescent="0.2">
      <c r="A448" s="102" t="s">
        <v>305</v>
      </c>
      <c r="B448" s="105" t="s">
        <v>319</v>
      </c>
      <c r="C448" s="106">
        <f t="shared" si="110"/>
        <v>150</v>
      </c>
      <c r="D448" s="106">
        <v>0</v>
      </c>
      <c r="E448" s="106">
        <f>E449</f>
        <v>150</v>
      </c>
      <c r="F448" s="106">
        <v>0</v>
      </c>
      <c r="G448" s="106">
        <v>0</v>
      </c>
      <c r="H448" s="106">
        <v>0</v>
      </c>
      <c r="I448" s="106">
        <v>0</v>
      </c>
    </row>
    <row r="449" spans="1:9" s="129" customFormat="1" x14ac:dyDescent="0.2">
      <c r="A449" s="11"/>
      <c r="B449" s="109" t="s">
        <v>320</v>
      </c>
      <c r="C449" s="106">
        <f t="shared" si="110"/>
        <v>150</v>
      </c>
      <c r="D449" s="106">
        <v>0</v>
      </c>
      <c r="E449" s="106">
        <v>150</v>
      </c>
      <c r="F449" s="106">
        <v>0</v>
      </c>
      <c r="G449" s="106">
        <v>0</v>
      </c>
      <c r="H449" s="106">
        <v>0</v>
      </c>
      <c r="I449" s="106">
        <v>0</v>
      </c>
    </row>
    <row r="450" spans="1:9" s="129" customFormat="1" x14ac:dyDescent="0.2">
      <c r="A450" s="102" t="s">
        <v>306</v>
      </c>
      <c r="B450" s="105" t="s">
        <v>319</v>
      </c>
      <c r="C450" s="106">
        <f t="shared" si="110"/>
        <v>60</v>
      </c>
      <c r="D450" s="106">
        <v>0</v>
      </c>
      <c r="E450" s="106">
        <f>E451</f>
        <v>60</v>
      </c>
      <c r="F450" s="106">
        <v>0</v>
      </c>
      <c r="G450" s="106">
        <v>0</v>
      </c>
      <c r="H450" s="106">
        <v>0</v>
      </c>
      <c r="I450" s="106">
        <v>0</v>
      </c>
    </row>
    <row r="451" spans="1:9" s="129" customFormat="1" x14ac:dyDescent="0.2">
      <c r="A451" s="11"/>
      <c r="B451" s="109" t="s">
        <v>320</v>
      </c>
      <c r="C451" s="106">
        <f t="shared" si="110"/>
        <v>60</v>
      </c>
      <c r="D451" s="106">
        <v>0</v>
      </c>
      <c r="E451" s="106">
        <v>60</v>
      </c>
      <c r="F451" s="106">
        <v>0</v>
      </c>
      <c r="G451" s="106">
        <v>0</v>
      </c>
      <c r="H451" s="106">
        <v>0</v>
      </c>
      <c r="I451" s="106">
        <v>0</v>
      </c>
    </row>
    <row r="452" spans="1:9" s="129" customFormat="1" x14ac:dyDescent="0.2">
      <c r="A452" s="102" t="s">
        <v>61</v>
      </c>
      <c r="B452" s="105" t="s">
        <v>319</v>
      </c>
      <c r="C452" s="106">
        <f t="shared" si="110"/>
        <v>13</v>
      </c>
      <c r="D452" s="106">
        <v>0</v>
      </c>
      <c r="E452" s="106">
        <f>E453</f>
        <v>13</v>
      </c>
      <c r="F452" s="106">
        <v>0</v>
      </c>
      <c r="G452" s="106">
        <v>0</v>
      </c>
      <c r="H452" s="106">
        <v>0</v>
      </c>
      <c r="I452" s="106">
        <v>0</v>
      </c>
    </row>
    <row r="453" spans="1:9" s="129" customFormat="1" x14ac:dyDescent="0.2">
      <c r="A453" s="11"/>
      <c r="B453" s="109" t="s">
        <v>320</v>
      </c>
      <c r="C453" s="106">
        <f t="shared" si="110"/>
        <v>13</v>
      </c>
      <c r="D453" s="106">
        <v>0</v>
      </c>
      <c r="E453" s="106">
        <v>13</v>
      </c>
      <c r="F453" s="106">
        <v>0</v>
      </c>
      <c r="G453" s="106">
        <v>0</v>
      </c>
      <c r="H453" s="106">
        <v>0</v>
      </c>
      <c r="I453" s="106">
        <v>0</v>
      </c>
    </row>
    <row r="454" spans="1:9" s="129" customFormat="1" x14ac:dyDescent="0.2">
      <c r="A454" s="196" t="s">
        <v>62</v>
      </c>
      <c r="B454" s="105" t="s">
        <v>319</v>
      </c>
      <c r="C454" s="106">
        <f t="shared" si="110"/>
        <v>10</v>
      </c>
      <c r="D454" s="106">
        <v>8</v>
      </c>
      <c r="E454" s="106">
        <f>E455</f>
        <v>2</v>
      </c>
      <c r="F454" s="106">
        <v>0</v>
      </c>
      <c r="G454" s="106">
        <v>0</v>
      </c>
      <c r="H454" s="106">
        <v>0</v>
      </c>
      <c r="I454" s="106">
        <v>0</v>
      </c>
    </row>
    <row r="455" spans="1:9" s="129" customFormat="1" x14ac:dyDescent="0.2">
      <c r="A455" s="113"/>
      <c r="B455" s="109" t="s">
        <v>320</v>
      </c>
      <c r="C455" s="106">
        <f t="shared" si="110"/>
        <v>10</v>
      </c>
      <c r="D455" s="106">
        <v>8</v>
      </c>
      <c r="E455" s="106">
        <v>2</v>
      </c>
      <c r="F455" s="106">
        <v>0</v>
      </c>
      <c r="G455" s="106">
        <v>0</v>
      </c>
      <c r="H455" s="106">
        <v>0</v>
      </c>
      <c r="I455" s="106">
        <v>0</v>
      </c>
    </row>
    <row r="456" spans="1:9" s="129" customFormat="1" ht="25.5" x14ac:dyDescent="0.2">
      <c r="A456" s="196" t="s">
        <v>63</v>
      </c>
      <c r="B456" s="105" t="s">
        <v>319</v>
      </c>
      <c r="C456" s="106">
        <f t="shared" si="110"/>
        <v>119</v>
      </c>
      <c r="D456" s="106">
        <v>0</v>
      </c>
      <c r="E456" s="106">
        <f>E457</f>
        <v>119</v>
      </c>
      <c r="F456" s="106">
        <v>0</v>
      </c>
      <c r="G456" s="106">
        <v>0</v>
      </c>
      <c r="H456" s="106">
        <v>0</v>
      </c>
      <c r="I456" s="106">
        <v>0</v>
      </c>
    </row>
    <row r="457" spans="1:9" s="129" customFormat="1" x14ac:dyDescent="0.2">
      <c r="A457" s="155"/>
      <c r="B457" s="109" t="s">
        <v>320</v>
      </c>
      <c r="C457" s="106">
        <f t="shared" si="110"/>
        <v>119</v>
      </c>
      <c r="D457" s="106">
        <v>0</v>
      </c>
      <c r="E457" s="106">
        <v>119</v>
      </c>
      <c r="F457" s="106">
        <v>0</v>
      </c>
      <c r="G457" s="106">
        <v>0</v>
      </c>
      <c r="H457" s="106">
        <v>0</v>
      </c>
      <c r="I457" s="106">
        <v>0</v>
      </c>
    </row>
    <row r="458" spans="1:9" s="129" customFormat="1" x14ac:dyDescent="0.2">
      <c r="A458" s="196" t="s">
        <v>64</v>
      </c>
      <c r="B458" s="105" t="s">
        <v>319</v>
      </c>
      <c r="C458" s="106">
        <f t="shared" si="110"/>
        <v>8</v>
      </c>
      <c r="D458" s="106">
        <v>0</v>
      </c>
      <c r="E458" s="106">
        <f>E459</f>
        <v>8</v>
      </c>
      <c r="F458" s="106">
        <v>0</v>
      </c>
      <c r="G458" s="106">
        <v>0</v>
      </c>
      <c r="H458" s="106">
        <v>0</v>
      </c>
      <c r="I458" s="106">
        <v>0</v>
      </c>
    </row>
    <row r="459" spans="1:9" s="129" customFormat="1" x14ac:dyDescent="0.2">
      <c r="A459" s="133"/>
      <c r="B459" s="109" t="s">
        <v>320</v>
      </c>
      <c r="C459" s="106">
        <f t="shared" si="110"/>
        <v>8</v>
      </c>
      <c r="D459" s="106">
        <v>0</v>
      </c>
      <c r="E459" s="106">
        <v>8</v>
      </c>
      <c r="F459" s="106">
        <v>0</v>
      </c>
      <c r="G459" s="106">
        <v>0</v>
      </c>
      <c r="H459" s="106">
        <v>0</v>
      </c>
      <c r="I459" s="106">
        <v>0</v>
      </c>
    </row>
    <row r="460" spans="1:9" s="90" customFormat="1" x14ac:dyDescent="0.2">
      <c r="A460" s="13" t="s">
        <v>546</v>
      </c>
      <c r="B460" s="245" t="s">
        <v>319</v>
      </c>
      <c r="C460" s="59">
        <f t="shared" si="110"/>
        <v>48.081000000000003</v>
      </c>
      <c r="D460" s="88">
        <f>D461</f>
        <v>48.081000000000003</v>
      </c>
      <c r="E460" s="88">
        <v>0</v>
      </c>
      <c r="F460" s="59">
        <v>0</v>
      </c>
      <c r="G460" s="59">
        <v>0</v>
      </c>
      <c r="H460" s="59">
        <v>0</v>
      </c>
      <c r="I460" s="59">
        <v>0</v>
      </c>
    </row>
    <row r="461" spans="1:9" s="90" customFormat="1" x14ac:dyDescent="0.2">
      <c r="A461" s="14"/>
      <c r="B461" s="246" t="s">
        <v>320</v>
      </c>
      <c r="C461" s="59">
        <f t="shared" si="110"/>
        <v>48.081000000000003</v>
      </c>
      <c r="D461" s="88">
        <v>48.081000000000003</v>
      </c>
      <c r="E461" s="88">
        <v>0</v>
      </c>
      <c r="F461" s="59">
        <v>0</v>
      </c>
      <c r="G461" s="59">
        <v>0</v>
      </c>
      <c r="H461" s="59">
        <v>0</v>
      </c>
      <c r="I461" s="59">
        <v>0</v>
      </c>
    </row>
    <row r="462" spans="1:9" s="129" customFormat="1" x14ac:dyDescent="0.2">
      <c r="A462" s="139" t="s">
        <v>547</v>
      </c>
      <c r="B462" s="255" t="s">
        <v>319</v>
      </c>
      <c r="C462" s="106">
        <f t="shared" si="110"/>
        <v>83.634</v>
      </c>
      <c r="D462" s="107">
        <f>D463</f>
        <v>83.634</v>
      </c>
      <c r="E462" s="107">
        <v>0</v>
      </c>
      <c r="F462" s="106">
        <v>0</v>
      </c>
      <c r="G462" s="106">
        <v>0</v>
      </c>
      <c r="H462" s="106">
        <v>0</v>
      </c>
      <c r="I462" s="106">
        <v>0</v>
      </c>
    </row>
    <row r="463" spans="1:9" s="129" customFormat="1" x14ac:dyDescent="0.2">
      <c r="A463" s="113"/>
      <c r="B463" s="256" t="s">
        <v>320</v>
      </c>
      <c r="C463" s="106">
        <f t="shared" si="110"/>
        <v>83.634</v>
      </c>
      <c r="D463" s="107">
        <v>83.634</v>
      </c>
      <c r="E463" s="107">
        <v>0</v>
      </c>
      <c r="F463" s="106">
        <v>0</v>
      </c>
      <c r="G463" s="106">
        <v>0</v>
      </c>
      <c r="H463" s="106">
        <v>0</v>
      </c>
      <c r="I463" s="106">
        <v>0</v>
      </c>
    </row>
    <row r="464" spans="1:9" s="129" customFormat="1" x14ac:dyDescent="0.2">
      <c r="A464" s="196" t="s">
        <v>728</v>
      </c>
      <c r="B464" s="255" t="s">
        <v>319</v>
      </c>
      <c r="C464" s="106">
        <f t="shared" si="110"/>
        <v>5.89</v>
      </c>
      <c r="D464" s="107">
        <f>D465</f>
        <v>5.89</v>
      </c>
      <c r="E464" s="107">
        <v>0</v>
      </c>
      <c r="F464" s="106">
        <v>0</v>
      </c>
      <c r="G464" s="106">
        <v>0</v>
      </c>
      <c r="H464" s="106">
        <v>0</v>
      </c>
      <c r="I464" s="106">
        <v>0</v>
      </c>
    </row>
    <row r="465" spans="1:9" s="129" customFormat="1" x14ac:dyDescent="0.2">
      <c r="A465" s="113"/>
      <c r="B465" s="256" t="s">
        <v>320</v>
      </c>
      <c r="C465" s="106">
        <f t="shared" si="110"/>
        <v>5.89</v>
      </c>
      <c r="D465" s="107">
        <v>5.89</v>
      </c>
      <c r="E465" s="107">
        <v>0</v>
      </c>
      <c r="F465" s="106">
        <v>0</v>
      </c>
      <c r="G465" s="106">
        <v>0</v>
      </c>
      <c r="H465" s="106">
        <v>0</v>
      </c>
      <c r="I465" s="106">
        <v>0</v>
      </c>
    </row>
    <row r="466" spans="1:9" s="129" customFormat="1" x14ac:dyDescent="0.2">
      <c r="A466" s="196" t="s">
        <v>729</v>
      </c>
      <c r="B466" s="255" t="s">
        <v>319</v>
      </c>
      <c r="C466" s="106">
        <f t="shared" si="110"/>
        <v>7.6040000000000001</v>
      </c>
      <c r="D466" s="107">
        <f>D467</f>
        <v>7.6040000000000001</v>
      </c>
      <c r="E466" s="107">
        <v>0</v>
      </c>
      <c r="F466" s="106">
        <v>0</v>
      </c>
      <c r="G466" s="106">
        <v>0</v>
      </c>
      <c r="H466" s="106">
        <v>0</v>
      </c>
      <c r="I466" s="106">
        <v>0</v>
      </c>
    </row>
    <row r="467" spans="1:9" s="129" customFormat="1" x14ac:dyDescent="0.2">
      <c r="A467" s="113"/>
      <c r="B467" s="256" t="s">
        <v>320</v>
      </c>
      <c r="C467" s="106">
        <f t="shared" si="110"/>
        <v>7.6040000000000001</v>
      </c>
      <c r="D467" s="107">
        <v>7.6040000000000001</v>
      </c>
      <c r="E467" s="107">
        <v>0</v>
      </c>
      <c r="F467" s="106">
        <v>0</v>
      </c>
      <c r="G467" s="106">
        <v>0</v>
      </c>
      <c r="H467" s="106">
        <v>0</v>
      </c>
      <c r="I467" s="106">
        <v>0</v>
      </c>
    </row>
    <row r="468" spans="1:9" s="90" customFormat="1" x14ac:dyDescent="0.2">
      <c r="A468" s="227" t="s">
        <v>730</v>
      </c>
      <c r="B468" s="245" t="s">
        <v>319</v>
      </c>
      <c r="C468" s="59">
        <f t="shared" si="110"/>
        <v>9.9960000000000004</v>
      </c>
      <c r="D468" s="88">
        <f>D469</f>
        <v>9.9960000000000004</v>
      </c>
      <c r="E468" s="88">
        <v>0</v>
      </c>
      <c r="F468" s="59">
        <v>0</v>
      </c>
      <c r="G468" s="59">
        <v>0</v>
      </c>
      <c r="H468" s="59">
        <v>0</v>
      </c>
      <c r="I468" s="59">
        <v>0</v>
      </c>
    </row>
    <row r="469" spans="1:9" s="90" customFormat="1" x14ac:dyDescent="0.2">
      <c r="A469" s="14"/>
      <c r="B469" s="246" t="s">
        <v>320</v>
      </c>
      <c r="C469" s="59">
        <f t="shared" si="110"/>
        <v>9.9960000000000004</v>
      </c>
      <c r="D469" s="88">
        <v>9.9960000000000004</v>
      </c>
      <c r="E469" s="88">
        <v>0</v>
      </c>
      <c r="F469" s="59">
        <v>0</v>
      </c>
      <c r="G469" s="59">
        <v>0</v>
      </c>
      <c r="H469" s="59">
        <v>0</v>
      </c>
      <c r="I469" s="59">
        <v>0</v>
      </c>
    </row>
    <row r="470" spans="1:9" s="90" customFormat="1" x14ac:dyDescent="0.2">
      <c r="A470" s="227" t="s">
        <v>731</v>
      </c>
      <c r="B470" s="245" t="s">
        <v>319</v>
      </c>
      <c r="C470" s="59">
        <f t="shared" si="110"/>
        <v>7.99</v>
      </c>
      <c r="D470" s="88">
        <f>D471</f>
        <v>7.99</v>
      </c>
      <c r="E470" s="88">
        <v>0</v>
      </c>
      <c r="F470" s="59">
        <v>0</v>
      </c>
      <c r="G470" s="59">
        <v>0</v>
      </c>
      <c r="H470" s="59">
        <v>0</v>
      </c>
      <c r="I470" s="59">
        <v>0</v>
      </c>
    </row>
    <row r="471" spans="1:9" s="90" customFormat="1" x14ac:dyDescent="0.2">
      <c r="A471" s="14"/>
      <c r="B471" s="246" t="s">
        <v>320</v>
      </c>
      <c r="C471" s="59">
        <f t="shared" si="110"/>
        <v>7.99</v>
      </c>
      <c r="D471" s="88">
        <v>7.99</v>
      </c>
      <c r="E471" s="88">
        <v>0</v>
      </c>
      <c r="F471" s="59">
        <v>0</v>
      </c>
      <c r="G471" s="59">
        <v>0</v>
      </c>
      <c r="H471" s="59">
        <v>0</v>
      </c>
      <c r="I471" s="59">
        <v>0</v>
      </c>
    </row>
    <row r="472" spans="1:9" s="90" customFormat="1" x14ac:dyDescent="0.2">
      <c r="A472" s="102" t="s">
        <v>732</v>
      </c>
      <c r="B472" s="27" t="s">
        <v>319</v>
      </c>
      <c r="C472" s="59">
        <f t="shared" si="110"/>
        <v>548</v>
      </c>
      <c r="D472" s="88">
        <v>0</v>
      </c>
      <c r="E472" s="59">
        <v>548</v>
      </c>
      <c r="F472" s="59">
        <v>0</v>
      </c>
      <c r="G472" s="59">
        <v>0</v>
      </c>
      <c r="H472" s="59">
        <v>0</v>
      </c>
      <c r="I472" s="59">
        <v>0</v>
      </c>
    </row>
    <row r="473" spans="1:9" s="90" customFormat="1" x14ac:dyDescent="0.2">
      <c r="A473" s="303"/>
      <c r="B473" s="29" t="s">
        <v>320</v>
      </c>
      <c r="C473" s="59">
        <f t="shared" si="110"/>
        <v>548</v>
      </c>
      <c r="D473" s="88">
        <v>0</v>
      </c>
      <c r="E473" s="59">
        <v>548</v>
      </c>
      <c r="F473" s="59">
        <v>0</v>
      </c>
      <c r="G473" s="59">
        <v>0</v>
      </c>
      <c r="H473" s="59">
        <v>0</v>
      </c>
      <c r="I473" s="59">
        <v>0</v>
      </c>
    </row>
    <row r="474" spans="1:9" s="90" customFormat="1" x14ac:dyDescent="0.2">
      <c r="A474" s="102" t="s">
        <v>733</v>
      </c>
      <c r="B474" s="27" t="s">
        <v>319</v>
      </c>
      <c r="C474" s="59">
        <f t="shared" si="110"/>
        <v>10</v>
      </c>
      <c r="D474" s="88">
        <v>0</v>
      </c>
      <c r="E474" s="88">
        <v>10</v>
      </c>
      <c r="F474" s="59">
        <v>0</v>
      </c>
      <c r="G474" s="59">
        <v>0</v>
      </c>
      <c r="H474" s="59">
        <v>0</v>
      </c>
      <c r="I474" s="59">
        <v>0</v>
      </c>
    </row>
    <row r="475" spans="1:9" s="90" customFormat="1" x14ac:dyDescent="0.2">
      <c r="A475" s="103"/>
      <c r="B475" s="29" t="s">
        <v>320</v>
      </c>
      <c r="C475" s="59">
        <f t="shared" si="110"/>
        <v>10</v>
      </c>
      <c r="D475" s="88">
        <v>0</v>
      </c>
      <c r="E475" s="88">
        <v>10</v>
      </c>
      <c r="F475" s="59">
        <v>0</v>
      </c>
      <c r="G475" s="59">
        <v>0</v>
      </c>
      <c r="H475" s="59">
        <v>0</v>
      </c>
      <c r="I475" s="59">
        <v>0</v>
      </c>
    </row>
    <row r="476" spans="1:9" s="90" customFormat="1" x14ac:dyDescent="0.2">
      <c r="A476" s="102" t="s">
        <v>734</v>
      </c>
      <c r="B476" s="27" t="s">
        <v>319</v>
      </c>
      <c r="C476" s="59">
        <f t="shared" si="110"/>
        <v>306</v>
      </c>
      <c r="D476" s="88">
        <v>0</v>
      </c>
      <c r="E476" s="386">
        <v>306</v>
      </c>
      <c r="F476" s="59">
        <v>0</v>
      </c>
      <c r="G476" s="59">
        <v>0</v>
      </c>
      <c r="H476" s="59">
        <v>0</v>
      </c>
      <c r="I476" s="59">
        <v>0</v>
      </c>
    </row>
    <row r="477" spans="1:9" s="90" customFormat="1" x14ac:dyDescent="0.2">
      <c r="A477" s="103"/>
      <c r="B477" s="29" t="s">
        <v>320</v>
      </c>
      <c r="C477" s="59">
        <f t="shared" si="110"/>
        <v>306</v>
      </c>
      <c r="D477" s="88">
        <v>0</v>
      </c>
      <c r="E477" s="386">
        <v>306</v>
      </c>
      <c r="F477" s="59">
        <v>0</v>
      </c>
      <c r="G477" s="59">
        <v>0</v>
      </c>
      <c r="H477" s="59">
        <v>0</v>
      </c>
      <c r="I477" s="59">
        <v>0</v>
      </c>
    </row>
    <row r="478" spans="1:9" s="168" customFormat="1" x14ac:dyDescent="0.2">
      <c r="A478" s="175" t="s">
        <v>354</v>
      </c>
      <c r="B478" s="166" t="s">
        <v>319</v>
      </c>
      <c r="C478" s="167">
        <f t="shared" si="110"/>
        <v>26.527000000000001</v>
      </c>
      <c r="D478" s="167">
        <f t="shared" ref="D478:I478" si="114">D479</f>
        <v>26.527000000000001</v>
      </c>
      <c r="E478" s="167">
        <f t="shared" si="114"/>
        <v>0</v>
      </c>
      <c r="F478" s="167">
        <f t="shared" si="114"/>
        <v>0</v>
      </c>
      <c r="G478" s="167">
        <f t="shared" si="114"/>
        <v>0</v>
      </c>
      <c r="H478" s="167">
        <f t="shared" si="114"/>
        <v>0</v>
      </c>
      <c r="I478" s="167">
        <f t="shared" si="114"/>
        <v>0</v>
      </c>
    </row>
    <row r="479" spans="1:9" s="168" customFormat="1" ht="12" customHeight="1" x14ac:dyDescent="0.2">
      <c r="A479" s="176"/>
      <c r="B479" s="169" t="s">
        <v>320</v>
      </c>
      <c r="C479" s="167">
        <f t="shared" si="110"/>
        <v>26.527000000000001</v>
      </c>
      <c r="D479" s="167">
        <f>D483+D485</f>
        <v>26.527000000000001</v>
      </c>
      <c r="E479" s="167">
        <v>0</v>
      </c>
      <c r="F479" s="167">
        <v>0</v>
      </c>
      <c r="G479" s="167">
        <v>0</v>
      </c>
      <c r="H479" s="167">
        <v>0</v>
      </c>
      <c r="I479" s="167">
        <v>0</v>
      </c>
    </row>
    <row r="480" spans="1:9" s="129" customFormat="1" hidden="1" x14ac:dyDescent="0.2">
      <c r="A480" s="102"/>
      <c r="B480" s="105"/>
      <c r="C480" s="106"/>
      <c r="D480" s="107"/>
      <c r="E480" s="107"/>
      <c r="F480" s="106"/>
      <c r="G480" s="106"/>
      <c r="H480" s="106"/>
      <c r="I480" s="106"/>
    </row>
    <row r="481" spans="1:9" s="129" customFormat="1" hidden="1" x14ac:dyDescent="0.2">
      <c r="A481" s="11"/>
      <c r="B481" s="109"/>
      <c r="C481" s="106"/>
      <c r="D481" s="107"/>
      <c r="E481" s="107"/>
      <c r="F481" s="106"/>
      <c r="G481" s="106"/>
      <c r="H481" s="106"/>
      <c r="I481" s="106"/>
    </row>
    <row r="482" spans="1:9" s="129" customFormat="1" x14ac:dyDescent="0.2">
      <c r="A482" s="139" t="s">
        <v>165</v>
      </c>
      <c r="B482" s="255" t="s">
        <v>319</v>
      </c>
      <c r="C482" s="106">
        <f t="shared" si="110"/>
        <v>21.77</v>
      </c>
      <c r="D482" s="107">
        <f>D483</f>
        <v>21.77</v>
      </c>
      <c r="E482" s="107">
        <v>0</v>
      </c>
      <c r="F482" s="106">
        <v>0</v>
      </c>
      <c r="G482" s="106">
        <v>0</v>
      </c>
      <c r="H482" s="106">
        <v>0</v>
      </c>
      <c r="I482" s="106">
        <v>0</v>
      </c>
    </row>
    <row r="483" spans="1:9" s="129" customFormat="1" x14ac:dyDescent="0.2">
      <c r="A483" s="113"/>
      <c r="B483" s="256" t="s">
        <v>320</v>
      </c>
      <c r="C483" s="106">
        <f t="shared" si="110"/>
        <v>21.77</v>
      </c>
      <c r="D483" s="107">
        <v>21.77</v>
      </c>
      <c r="E483" s="107">
        <v>0</v>
      </c>
      <c r="F483" s="106">
        <v>0</v>
      </c>
      <c r="G483" s="106">
        <v>0</v>
      </c>
      <c r="H483" s="106">
        <v>0</v>
      </c>
      <c r="I483" s="106">
        <v>0</v>
      </c>
    </row>
    <row r="484" spans="1:9" s="90" customFormat="1" x14ac:dyDescent="0.2">
      <c r="A484" s="13" t="s">
        <v>166</v>
      </c>
      <c r="B484" s="245" t="s">
        <v>319</v>
      </c>
      <c r="C484" s="59">
        <f t="shared" si="110"/>
        <v>4.7569999999999997</v>
      </c>
      <c r="D484" s="88">
        <f>D485</f>
        <v>4.7569999999999997</v>
      </c>
      <c r="E484" s="88">
        <v>0</v>
      </c>
      <c r="F484" s="59">
        <v>0</v>
      </c>
      <c r="G484" s="59">
        <v>0</v>
      </c>
      <c r="H484" s="59">
        <v>0</v>
      </c>
      <c r="I484" s="59">
        <v>0</v>
      </c>
    </row>
    <row r="485" spans="1:9" s="90" customFormat="1" x14ac:dyDescent="0.2">
      <c r="A485" s="14"/>
      <c r="B485" s="246" t="s">
        <v>320</v>
      </c>
      <c r="C485" s="59">
        <f t="shared" si="110"/>
        <v>4.7569999999999997</v>
      </c>
      <c r="D485" s="88">
        <v>4.7569999999999997</v>
      </c>
      <c r="E485" s="88">
        <v>0</v>
      </c>
      <c r="F485" s="59">
        <v>0</v>
      </c>
      <c r="G485" s="59">
        <v>0</v>
      </c>
      <c r="H485" s="59">
        <v>0</v>
      </c>
      <c r="I485" s="59">
        <v>0</v>
      </c>
    </row>
    <row r="486" spans="1:9" s="168" customFormat="1" x14ac:dyDescent="0.2">
      <c r="A486" s="175" t="s">
        <v>352</v>
      </c>
      <c r="B486" s="166" t="s">
        <v>319</v>
      </c>
      <c r="C486" s="167">
        <f t="shared" ref="C486:I486" si="115">C487</f>
        <v>8.5470000000000006</v>
      </c>
      <c r="D486" s="167">
        <f t="shared" si="115"/>
        <v>1.5469999999999999</v>
      </c>
      <c r="E486" s="167">
        <f t="shared" si="115"/>
        <v>7</v>
      </c>
      <c r="F486" s="167">
        <f t="shared" si="115"/>
        <v>0</v>
      </c>
      <c r="G486" s="167">
        <f t="shared" si="115"/>
        <v>0</v>
      </c>
      <c r="H486" s="167">
        <f t="shared" si="115"/>
        <v>0</v>
      </c>
      <c r="I486" s="167">
        <f t="shared" si="115"/>
        <v>0</v>
      </c>
    </row>
    <row r="487" spans="1:9" s="168" customFormat="1" x14ac:dyDescent="0.2">
      <c r="A487" s="176"/>
      <c r="B487" s="169" t="s">
        <v>320</v>
      </c>
      <c r="C487" s="167">
        <f t="shared" si="110"/>
        <v>8.5470000000000006</v>
      </c>
      <c r="D487" s="167">
        <f>D489+D491</f>
        <v>1.5469999999999999</v>
      </c>
      <c r="E487" s="167">
        <f>E489+E491</f>
        <v>7</v>
      </c>
      <c r="F487" s="167">
        <v>0</v>
      </c>
      <c r="G487" s="167">
        <v>0</v>
      </c>
      <c r="H487" s="167">
        <v>0</v>
      </c>
      <c r="I487" s="167">
        <v>0</v>
      </c>
    </row>
    <row r="488" spans="1:9" s="129" customFormat="1" x14ac:dyDescent="0.2">
      <c r="A488" s="102" t="s">
        <v>307</v>
      </c>
      <c r="B488" s="105" t="s">
        <v>319</v>
      </c>
      <c r="C488" s="106">
        <f>D488+E488+F488+G488+H488+I488</f>
        <v>7</v>
      </c>
      <c r="D488" s="106">
        <v>0</v>
      </c>
      <c r="E488" s="59">
        <f>E489</f>
        <v>7</v>
      </c>
      <c r="F488" s="106">
        <v>0</v>
      </c>
      <c r="G488" s="106">
        <v>0</v>
      </c>
      <c r="H488" s="106">
        <v>0</v>
      </c>
      <c r="I488" s="106">
        <v>0</v>
      </c>
    </row>
    <row r="489" spans="1:9" s="129" customFormat="1" x14ac:dyDescent="0.2">
      <c r="A489" s="113"/>
      <c r="B489" s="109" t="s">
        <v>320</v>
      </c>
      <c r="C489" s="106">
        <f>D489+E489+F489+G489+H489+I489</f>
        <v>7</v>
      </c>
      <c r="D489" s="106">
        <v>0</v>
      </c>
      <c r="E489" s="59">
        <v>7</v>
      </c>
      <c r="F489" s="106">
        <v>0</v>
      </c>
      <c r="G489" s="106">
        <v>0</v>
      </c>
      <c r="H489" s="106">
        <v>0</v>
      </c>
      <c r="I489" s="106">
        <v>0</v>
      </c>
    </row>
    <row r="490" spans="1:9" s="129" customFormat="1" x14ac:dyDescent="0.2">
      <c r="A490" s="13" t="s">
        <v>167</v>
      </c>
      <c r="B490" s="245" t="s">
        <v>319</v>
      </c>
      <c r="C490" s="59">
        <f>D490+E490+F490+G490+H490+I490</f>
        <v>1.5469999999999999</v>
      </c>
      <c r="D490" s="88">
        <f>D491</f>
        <v>1.5469999999999999</v>
      </c>
      <c r="E490" s="88">
        <v>0</v>
      </c>
      <c r="F490" s="59">
        <v>0</v>
      </c>
      <c r="G490" s="59">
        <v>0</v>
      </c>
      <c r="H490" s="59">
        <v>0</v>
      </c>
      <c r="I490" s="59">
        <v>0</v>
      </c>
    </row>
    <row r="491" spans="1:9" s="129" customFormat="1" x14ac:dyDescent="0.2">
      <c r="A491" s="14"/>
      <c r="B491" s="246" t="s">
        <v>320</v>
      </c>
      <c r="C491" s="59">
        <f>D491+E491+F491+G491+H491+I491</f>
        <v>1.5469999999999999</v>
      </c>
      <c r="D491" s="88">
        <v>1.5469999999999999</v>
      </c>
      <c r="E491" s="88">
        <v>0</v>
      </c>
      <c r="F491" s="59">
        <v>0</v>
      </c>
      <c r="G491" s="59">
        <v>0</v>
      </c>
      <c r="H491" s="59">
        <v>0</v>
      </c>
      <c r="I491" s="59">
        <v>0</v>
      </c>
    </row>
    <row r="492" spans="1:9" s="129" customFormat="1" x14ac:dyDescent="0.2">
      <c r="A492" s="488" t="s">
        <v>660</v>
      </c>
      <c r="B492" s="489"/>
      <c r="C492" s="489"/>
      <c r="D492" s="489"/>
      <c r="E492" s="489"/>
      <c r="F492" s="489"/>
      <c r="G492" s="489"/>
      <c r="H492" s="489"/>
      <c r="I492" s="490"/>
    </row>
    <row r="493" spans="1:9" s="120" customFormat="1" x14ac:dyDescent="0.2">
      <c r="A493" s="122" t="s">
        <v>322</v>
      </c>
      <c r="B493" s="171" t="s">
        <v>319</v>
      </c>
      <c r="C493" s="172">
        <f t="shared" ref="C493:C503" si="116">D493+E493+F493+G493+H493+I493</f>
        <v>5</v>
      </c>
      <c r="D493" s="172">
        <f t="shared" ref="D493:I504" si="117">D495</f>
        <v>0</v>
      </c>
      <c r="E493" s="172">
        <f t="shared" si="117"/>
        <v>0</v>
      </c>
      <c r="F493" s="172">
        <f t="shared" si="117"/>
        <v>0</v>
      </c>
      <c r="G493" s="172">
        <f t="shared" si="117"/>
        <v>0</v>
      </c>
      <c r="H493" s="172">
        <f t="shared" si="117"/>
        <v>0</v>
      </c>
      <c r="I493" s="172">
        <f t="shared" si="117"/>
        <v>5</v>
      </c>
    </row>
    <row r="494" spans="1:9" s="120" customFormat="1" x14ac:dyDescent="0.2">
      <c r="A494" s="173" t="s">
        <v>347</v>
      </c>
      <c r="B494" s="174" t="s">
        <v>320</v>
      </c>
      <c r="C494" s="172">
        <f t="shared" si="116"/>
        <v>5</v>
      </c>
      <c r="D494" s="172">
        <f t="shared" si="117"/>
        <v>0</v>
      </c>
      <c r="E494" s="172">
        <f t="shared" si="117"/>
        <v>0</v>
      </c>
      <c r="F494" s="172">
        <f t="shared" si="117"/>
        <v>0</v>
      </c>
      <c r="G494" s="172">
        <f t="shared" si="117"/>
        <v>0</v>
      </c>
      <c r="H494" s="172">
        <f t="shared" si="117"/>
        <v>0</v>
      </c>
      <c r="I494" s="172">
        <f t="shared" si="117"/>
        <v>5</v>
      </c>
    </row>
    <row r="495" spans="1:9" s="120" customFormat="1" x14ac:dyDescent="0.2">
      <c r="A495" s="98" t="s">
        <v>378</v>
      </c>
      <c r="B495" s="171" t="s">
        <v>319</v>
      </c>
      <c r="C495" s="172">
        <f t="shared" si="116"/>
        <v>5</v>
      </c>
      <c r="D495" s="172">
        <f t="shared" si="117"/>
        <v>0</v>
      </c>
      <c r="E495" s="172">
        <f t="shared" si="117"/>
        <v>0</v>
      </c>
      <c r="F495" s="172">
        <f t="shared" si="117"/>
        <v>0</v>
      </c>
      <c r="G495" s="172">
        <f t="shared" si="117"/>
        <v>0</v>
      </c>
      <c r="H495" s="172">
        <f t="shared" si="117"/>
        <v>0</v>
      </c>
      <c r="I495" s="172">
        <f t="shared" si="117"/>
        <v>5</v>
      </c>
    </row>
    <row r="496" spans="1:9" s="120" customFormat="1" x14ac:dyDescent="0.2">
      <c r="A496" s="173" t="s">
        <v>326</v>
      </c>
      <c r="B496" s="174" t="s">
        <v>320</v>
      </c>
      <c r="C496" s="172">
        <f t="shared" si="116"/>
        <v>5</v>
      </c>
      <c r="D496" s="172">
        <f t="shared" si="117"/>
        <v>0</v>
      </c>
      <c r="E496" s="172">
        <f t="shared" si="117"/>
        <v>0</v>
      </c>
      <c r="F496" s="172">
        <f t="shared" si="117"/>
        <v>0</v>
      </c>
      <c r="G496" s="172">
        <f t="shared" si="117"/>
        <v>0</v>
      </c>
      <c r="H496" s="172">
        <f t="shared" si="117"/>
        <v>0</v>
      </c>
      <c r="I496" s="172">
        <f t="shared" si="117"/>
        <v>5</v>
      </c>
    </row>
    <row r="497" spans="1:9" x14ac:dyDescent="0.2">
      <c r="A497" s="21" t="s">
        <v>385</v>
      </c>
      <c r="B497" s="8" t="s">
        <v>319</v>
      </c>
      <c r="C497" s="59">
        <f t="shared" si="116"/>
        <v>5</v>
      </c>
      <c r="D497" s="59">
        <f t="shared" si="117"/>
        <v>0</v>
      </c>
      <c r="E497" s="59">
        <f t="shared" si="117"/>
        <v>0</v>
      </c>
      <c r="F497" s="59">
        <f t="shared" si="117"/>
        <v>0</v>
      </c>
      <c r="G497" s="59">
        <f t="shared" si="117"/>
        <v>0</v>
      </c>
      <c r="H497" s="59">
        <f t="shared" si="117"/>
        <v>0</v>
      </c>
      <c r="I497" s="59">
        <f t="shared" si="117"/>
        <v>5</v>
      </c>
    </row>
    <row r="498" spans="1:9" x14ac:dyDescent="0.2">
      <c r="A498" s="18"/>
      <c r="B498" s="246" t="s">
        <v>320</v>
      </c>
      <c r="C498" s="59">
        <f t="shared" si="116"/>
        <v>5</v>
      </c>
      <c r="D498" s="59">
        <f t="shared" si="117"/>
        <v>0</v>
      </c>
      <c r="E498" s="59">
        <f t="shared" si="117"/>
        <v>0</v>
      </c>
      <c r="F498" s="59">
        <f t="shared" si="117"/>
        <v>0</v>
      </c>
      <c r="G498" s="59">
        <f t="shared" si="117"/>
        <v>0</v>
      </c>
      <c r="H498" s="59">
        <f t="shared" si="117"/>
        <v>0</v>
      </c>
      <c r="I498" s="59">
        <f t="shared" si="117"/>
        <v>5</v>
      </c>
    </row>
    <row r="499" spans="1:9" x14ac:dyDescent="0.2">
      <c r="A499" s="34" t="s">
        <v>355</v>
      </c>
      <c r="B499" s="245" t="s">
        <v>319</v>
      </c>
      <c r="C499" s="59">
        <f t="shared" si="116"/>
        <v>5</v>
      </c>
      <c r="D499" s="59">
        <f t="shared" si="117"/>
        <v>0</v>
      </c>
      <c r="E499" s="59">
        <f t="shared" si="117"/>
        <v>0</v>
      </c>
      <c r="F499" s="59">
        <f t="shared" si="117"/>
        <v>0</v>
      </c>
      <c r="G499" s="59">
        <f t="shared" si="117"/>
        <v>0</v>
      </c>
      <c r="H499" s="59">
        <f t="shared" si="117"/>
        <v>0</v>
      </c>
      <c r="I499" s="59">
        <f t="shared" si="117"/>
        <v>5</v>
      </c>
    </row>
    <row r="500" spans="1:9" x14ac:dyDescent="0.2">
      <c r="A500" s="11"/>
      <c r="B500" s="246" t="s">
        <v>320</v>
      </c>
      <c r="C500" s="59">
        <f t="shared" si="116"/>
        <v>5</v>
      </c>
      <c r="D500" s="59">
        <f t="shared" si="117"/>
        <v>0</v>
      </c>
      <c r="E500" s="59">
        <f t="shared" si="117"/>
        <v>0</v>
      </c>
      <c r="F500" s="59">
        <f t="shared" si="117"/>
        <v>0</v>
      </c>
      <c r="G500" s="59">
        <f t="shared" si="117"/>
        <v>0</v>
      </c>
      <c r="H500" s="59">
        <f t="shared" si="117"/>
        <v>0</v>
      </c>
      <c r="I500" s="59">
        <f t="shared" si="117"/>
        <v>5</v>
      </c>
    </row>
    <row r="501" spans="1:9" s="168" customFormat="1" x14ac:dyDescent="0.2">
      <c r="A501" s="175" t="s">
        <v>351</v>
      </c>
      <c r="B501" s="166" t="s">
        <v>319</v>
      </c>
      <c r="C501" s="167">
        <f t="shared" si="116"/>
        <v>5</v>
      </c>
      <c r="D501" s="167">
        <f t="shared" si="117"/>
        <v>0</v>
      </c>
      <c r="E501" s="167">
        <f t="shared" si="117"/>
        <v>0</v>
      </c>
      <c r="F501" s="167">
        <f t="shared" si="117"/>
        <v>0</v>
      </c>
      <c r="G501" s="167">
        <f t="shared" si="117"/>
        <v>0</v>
      </c>
      <c r="H501" s="167">
        <f t="shared" si="117"/>
        <v>0</v>
      </c>
      <c r="I501" s="167">
        <f t="shared" si="117"/>
        <v>5</v>
      </c>
    </row>
    <row r="502" spans="1:9" s="168" customFormat="1" x14ac:dyDescent="0.2">
      <c r="A502" s="176"/>
      <c r="B502" s="169" t="s">
        <v>320</v>
      </c>
      <c r="C502" s="167">
        <f t="shared" si="116"/>
        <v>5</v>
      </c>
      <c r="D502" s="167">
        <f t="shared" si="117"/>
        <v>0</v>
      </c>
      <c r="E502" s="167">
        <f t="shared" si="117"/>
        <v>0</v>
      </c>
      <c r="F502" s="167">
        <f t="shared" si="117"/>
        <v>0</v>
      </c>
      <c r="G502" s="167">
        <f t="shared" si="117"/>
        <v>0</v>
      </c>
      <c r="H502" s="167">
        <f t="shared" si="117"/>
        <v>0</v>
      </c>
      <c r="I502" s="167">
        <f t="shared" si="117"/>
        <v>5</v>
      </c>
    </row>
    <row r="503" spans="1:9" s="168" customFormat="1" x14ac:dyDescent="0.2">
      <c r="A503" s="175" t="s">
        <v>263</v>
      </c>
      <c r="B503" s="166" t="s">
        <v>319</v>
      </c>
      <c r="C503" s="167">
        <f t="shared" si="116"/>
        <v>5</v>
      </c>
      <c r="D503" s="167">
        <f t="shared" si="117"/>
        <v>0</v>
      </c>
      <c r="E503" s="167">
        <f t="shared" si="117"/>
        <v>0</v>
      </c>
      <c r="F503" s="167">
        <f t="shared" si="117"/>
        <v>0</v>
      </c>
      <c r="G503" s="167">
        <f t="shared" si="117"/>
        <v>0</v>
      </c>
      <c r="H503" s="167">
        <f t="shared" si="117"/>
        <v>0</v>
      </c>
      <c r="I503" s="167">
        <f t="shared" si="117"/>
        <v>5</v>
      </c>
    </row>
    <row r="504" spans="1:9" s="168" customFormat="1" x14ac:dyDescent="0.2">
      <c r="A504" s="176"/>
      <c r="B504" s="169" t="s">
        <v>320</v>
      </c>
      <c r="C504" s="167">
        <f>D504+E504+F504+G504+H504+I504</f>
        <v>5</v>
      </c>
      <c r="D504" s="167">
        <f t="shared" si="117"/>
        <v>0</v>
      </c>
      <c r="E504" s="167">
        <f t="shared" si="117"/>
        <v>0</v>
      </c>
      <c r="F504" s="167">
        <f t="shared" si="117"/>
        <v>0</v>
      </c>
      <c r="G504" s="167">
        <f t="shared" si="117"/>
        <v>0</v>
      </c>
      <c r="H504" s="167">
        <f t="shared" si="117"/>
        <v>0</v>
      </c>
      <c r="I504" s="167">
        <f t="shared" si="117"/>
        <v>5</v>
      </c>
    </row>
    <row r="505" spans="1:9" s="129" customFormat="1" x14ac:dyDescent="0.2">
      <c r="A505" s="139" t="s">
        <v>411</v>
      </c>
      <c r="B505" s="163" t="s">
        <v>319</v>
      </c>
      <c r="C505" s="106">
        <f>D505+E505+F505+G505+H505+I505</f>
        <v>5</v>
      </c>
      <c r="D505" s="101">
        <v>0</v>
      </c>
      <c r="E505" s="101">
        <v>0</v>
      </c>
      <c r="F505" s="106">
        <v>0</v>
      </c>
      <c r="G505" s="106">
        <v>0</v>
      </c>
      <c r="H505" s="106">
        <v>0</v>
      </c>
      <c r="I505" s="106">
        <f>I506</f>
        <v>5</v>
      </c>
    </row>
    <row r="506" spans="1:9" s="129" customFormat="1" x14ac:dyDescent="0.2">
      <c r="A506" s="113"/>
      <c r="B506" s="165" t="s">
        <v>320</v>
      </c>
      <c r="C506" s="106">
        <f>D506+E506+F506+G506+H506+I506</f>
        <v>5</v>
      </c>
      <c r="D506" s="101">
        <v>0</v>
      </c>
      <c r="E506" s="101">
        <v>0</v>
      </c>
      <c r="F506" s="106">
        <v>0</v>
      </c>
      <c r="G506" s="106">
        <v>0</v>
      </c>
      <c r="H506" s="106">
        <v>0</v>
      </c>
      <c r="I506" s="106">
        <v>5</v>
      </c>
    </row>
    <row r="507" spans="1:9" x14ac:dyDescent="0.2">
      <c r="A507" s="464" t="s">
        <v>377</v>
      </c>
      <c r="B507" s="462"/>
      <c r="C507" s="462"/>
      <c r="D507" s="462"/>
      <c r="E507" s="462"/>
      <c r="F507" s="462"/>
      <c r="G507" s="462"/>
      <c r="H507" s="462"/>
      <c r="I507" s="463"/>
    </row>
    <row r="508" spans="1:9" x14ac:dyDescent="0.2">
      <c r="A508" s="102" t="s">
        <v>322</v>
      </c>
      <c r="B508" s="381" t="s">
        <v>319</v>
      </c>
      <c r="C508" s="355">
        <f t="shared" ref="C508:C525" si="118">D508+E508+F508+G508+H508+I508</f>
        <v>58.256</v>
      </c>
      <c r="D508" s="355">
        <f t="shared" ref="D508:I517" si="119">D510</f>
        <v>13.256</v>
      </c>
      <c r="E508" s="355">
        <f t="shared" si="119"/>
        <v>45</v>
      </c>
      <c r="F508" s="355">
        <f t="shared" si="119"/>
        <v>0</v>
      </c>
      <c r="G508" s="355">
        <f t="shared" si="119"/>
        <v>0</v>
      </c>
      <c r="H508" s="355">
        <f t="shared" si="119"/>
        <v>0</v>
      </c>
      <c r="I508" s="355">
        <f t="shared" si="119"/>
        <v>0</v>
      </c>
    </row>
    <row r="509" spans="1:9" x14ac:dyDescent="0.2">
      <c r="A509" s="24" t="s">
        <v>347</v>
      </c>
      <c r="B509" s="382" t="s">
        <v>320</v>
      </c>
      <c r="C509" s="355">
        <f t="shared" si="118"/>
        <v>58.256</v>
      </c>
      <c r="D509" s="355">
        <f t="shared" si="119"/>
        <v>13.256</v>
      </c>
      <c r="E509" s="355">
        <f t="shared" si="119"/>
        <v>45</v>
      </c>
      <c r="F509" s="355">
        <f t="shared" si="119"/>
        <v>0</v>
      </c>
      <c r="G509" s="355">
        <f t="shared" si="119"/>
        <v>0</v>
      </c>
      <c r="H509" s="355">
        <f t="shared" si="119"/>
        <v>0</v>
      </c>
      <c r="I509" s="355">
        <f t="shared" si="119"/>
        <v>0</v>
      </c>
    </row>
    <row r="510" spans="1:9" x14ac:dyDescent="0.2">
      <c r="A510" s="65" t="s">
        <v>335</v>
      </c>
      <c r="B510" s="245" t="s">
        <v>319</v>
      </c>
      <c r="C510" s="59">
        <f t="shared" si="118"/>
        <v>58.256</v>
      </c>
      <c r="D510" s="59">
        <f t="shared" si="119"/>
        <v>13.256</v>
      </c>
      <c r="E510" s="59">
        <f t="shared" si="119"/>
        <v>45</v>
      </c>
      <c r="F510" s="59">
        <f t="shared" si="119"/>
        <v>0</v>
      </c>
      <c r="G510" s="59">
        <f t="shared" si="119"/>
        <v>0</v>
      </c>
      <c r="H510" s="59">
        <f t="shared" si="119"/>
        <v>0</v>
      </c>
      <c r="I510" s="59">
        <f t="shared" si="119"/>
        <v>0</v>
      </c>
    </row>
    <row r="511" spans="1:9" x14ac:dyDescent="0.2">
      <c r="A511" s="24" t="s">
        <v>357</v>
      </c>
      <c r="B511" s="246" t="s">
        <v>320</v>
      </c>
      <c r="C511" s="59">
        <f t="shared" si="118"/>
        <v>58.256</v>
      </c>
      <c r="D511" s="59">
        <f t="shared" si="119"/>
        <v>13.256</v>
      </c>
      <c r="E511" s="59">
        <f t="shared" si="119"/>
        <v>45</v>
      </c>
      <c r="F511" s="59">
        <f t="shared" si="119"/>
        <v>0</v>
      </c>
      <c r="G511" s="59">
        <f t="shared" si="119"/>
        <v>0</v>
      </c>
      <c r="H511" s="59">
        <f t="shared" si="119"/>
        <v>0</v>
      </c>
      <c r="I511" s="59">
        <f t="shared" si="119"/>
        <v>0</v>
      </c>
    </row>
    <row r="512" spans="1:9" x14ac:dyDescent="0.2">
      <c r="A512" s="21" t="s">
        <v>385</v>
      </c>
      <c r="B512" s="8" t="s">
        <v>319</v>
      </c>
      <c r="C512" s="59">
        <f t="shared" si="118"/>
        <v>58.256</v>
      </c>
      <c r="D512" s="59">
        <f t="shared" si="119"/>
        <v>13.256</v>
      </c>
      <c r="E512" s="59">
        <f t="shared" si="119"/>
        <v>45</v>
      </c>
      <c r="F512" s="59">
        <f t="shared" si="119"/>
        <v>0</v>
      </c>
      <c r="G512" s="59">
        <f t="shared" si="119"/>
        <v>0</v>
      </c>
      <c r="H512" s="59">
        <f t="shared" si="119"/>
        <v>0</v>
      </c>
      <c r="I512" s="59">
        <f t="shared" si="119"/>
        <v>0</v>
      </c>
    </row>
    <row r="513" spans="1:9" x14ac:dyDescent="0.2">
      <c r="A513" s="18"/>
      <c r="B513" s="246" t="s">
        <v>320</v>
      </c>
      <c r="C513" s="59">
        <f t="shared" si="118"/>
        <v>58.256</v>
      </c>
      <c r="D513" s="59">
        <f t="shared" si="119"/>
        <v>13.256</v>
      </c>
      <c r="E513" s="59">
        <f t="shared" si="119"/>
        <v>45</v>
      </c>
      <c r="F513" s="59">
        <f t="shared" si="119"/>
        <v>0</v>
      </c>
      <c r="G513" s="59">
        <f t="shared" si="119"/>
        <v>0</v>
      </c>
      <c r="H513" s="59">
        <f t="shared" si="119"/>
        <v>0</v>
      </c>
      <c r="I513" s="59">
        <f t="shared" si="119"/>
        <v>0</v>
      </c>
    </row>
    <row r="514" spans="1:9" x14ac:dyDescent="0.2">
      <c r="A514" s="34" t="s">
        <v>355</v>
      </c>
      <c r="B514" s="245" t="s">
        <v>319</v>
      </c>
      <c r="C514" s="59">
        <f t="shared" si="118"/>
        <v>58.256</v>
      </c>
      <c r="D514" s="59">
        <f t="shared" si="119"/>
        <v>13.256</v>
      </c>
      <c r="E514" s="59">
        <f t="shared" si="119"/>
        <v>45</v>
      </c>
      <c r="F514" s="59">
        <f t="shared" si="119"/>
        <v>0</v>
      </c>
      <c r="G514" s="59">
        <f t="shared" si="119"/>
        <v>0</v>
      </c>
      <c r="H514" s="59">
        <f t="shared" si="119"/>
        <v>0</v>
      </c>
      <c r="I514" s="59">
        <f t="shared" si="119"/>
        <v>0</v>
      </c>
    </row>
    <row r="515" spans="1:9" x14ac:dyDescent="0.2">
      <c r="A515" s="14"/>
      <c r="B515" s="246" t="s">
        <v>320</v>
      </c>
      <c r="C515" s="59">
        <f>D515+E515+F515+G515+H515+I515</f>
        <v>58.256</v>
      </c>
      <c r="D515" s="59">
        <f t="shared" si="119"/>
        <v>13.256</v>
      </c>
      <c r="E515" s="59">
        <f t="shared" si="119"/>
        <v>45</v>
      </c>
      <c r="F515" s="59">
        <f t="shared" si="119"/>
        <v>0</v>
      </c>
      <c r="G515" s="59">
        <f t="shared" si="119"/>
        <v>0</v>
      </c>
      <c r="H515" s="59">
        <f t="shared" si="119"/>
        <v>0</v>
      </c>
      <c r="I515" s="59">
        <f t="shared" si="119"/>
        <v>0</v>
      </c>
    </row>
    <row r="516" spans="1:9" s="120" customFormat="1" x14ac:dyDescent="0.2">
      <c r="A516" s="177" t="s">
        <v>351</v>
      </c>
      <c r="B516" s="171" t="s">
        <v>319</v>
      </c>
      <c r="C516" s="172">
        <f t="shared" si="118"/>
        <v>58.256</v>
      </c>
      <c r="D516" s="172">
        <f t="shared" si="119"/>
        <v>13.256</v>
      </c>
      <c r="E516" s="172">
        <f t="shared" si="119"/>
        <v>45</v>
      </c>
      <c r="F516" s="172">
        <f t="shared" si="119"/>
        <v>0</v>
      </c>
      <c r="G516" s="172">
        <f t="shared" si="119"/>
        <v>0</v>
      </c>
      <c r="H516" s="172">
        <f t="shared" si="119"/>
        <v>0</v>
      </c>
      <c r="I516" s="172">
        <f t="shared" si="119"/>
        <v>0</v>
      </c>
    </row>
    <row r="517" spans="1:9" s="120" customFormat="1" x14ac:dyDescent="0.2">
      <c r="A517" s="173"/>
      <c r="B517" s="174" t="s">
        <v>320</v>
      </c>
      <c r="C517" s="172">
        <f t="shared" si="118"/>
        <v>58.256</v>
      </c>
      <c r="D517" s="172">
        <f t="shared" si="119"/>
        <v>13.256</v>
      </c>
      <c r="E517" s="167">
        <f t="shared" si="119"/>
        <v>45</v>
      </c>
      <c r="F517" s="172">
        <f t="shared" si="119"/>
        <v>0</v>
      </c>
      <c r="G517" s="172">
        <f t="shared" si="119"/>
        <v>0</v>
      </c>
      <c r="H517" s="172">
        <f t="shared" si="119"/>
        <v>0</v>
      </c>
      <c r="I517" s="172">
        <f t="shared" si="119"/>
        <v>0</v>
      </c>
    </row>
    <row r="518" spans="1:9" s="281" customFormat="1" x14ac:dyDescent="0.2">
      <c r="A518" s="278" t="s">
        <v>404</v>
      </c>
      <c r="B518" s="279" t="s">
        <v>319</v>
      </c>
      <c r="C518" s="280">
        <f t="shared" si="118"/>
        <v>58.256</v>
      </c>
      <c r="D518" s="280">
        <f t="shared" ref="D518:I518" si="120">D519</f>
        <v>13.256</v>
      </c>
      <c r="E518" s="280">
        <f t="shared" si="120"/>
        <v>45</v>
      </c>
      <c r="F518" s="280">
        <f t="shared" si="120"/>
        <v>0</v>
      </c>
      <c r="G518" s="280">
        <f t="shared" si="120"/>
        <v>0</v>
      </c>
      <c r="H518" s="280">
        <f t="shared" si="120"/>
        <v>0</v>
      </c>
      <c r="I518" s="280">
        <f t="shared" si="120"/>
        <v>0</v>
      </c>
    </row>
    <row r="519" spans="1:9" s="281" customFormat="1" x14ac:dyDescent="0.2">
      <c r="A519" s="282"/>
      <c r="B519" s="283" t="s">
        <v>320</v>
      </c>
      <c r="C519" s="280">
        <f t="shared" si="118"/>
        <v>58.256</v>
      </c>
      <c r="D519" s="280">
        <f>D521+D523</f>
        <v>13.256</v>
      </c>
      <c r="E519" s="280">
        <f>E521+E523+E525</f>
        <v>45</v>
      </c>
      <c r="F519" s="280">
        <v>0</v>
      </c>
      <c r="G519" s="280">
        <v>0</v>
      </c>
      <c r="H519" s="280">
        <v>0</v>
      </c>
      <c r="I519" s="280">
        <v>0</v>
      </c>
    </row>
    <row r="520" spans="1:9" s="129" customFormat="1" x14ac:dyDescent="0.2">
      <c r="A520" s="117" t="s">
        <v>548</v>
      </c>
      <c r="B520" s="105" t="s">
        <v>319</v>
      </c>
      <c r="C520" s="106">
        <f t="shared" si="118"/>
        <v>8.7460000000000004</v>
      </c>
      <c r="D520" s="107">
        <f>D521</f>
        <v>8.7460000000000004</v>
      </c>
      <c r="E520" s="107">
        <v>0</v>
      </c>
      <c r="F520" s="106">
        <v>0</v>
      </c>
      <c r="G520" s="106">
        <v>0</v>
      </c>
      <c r="H520" s="106">
        <v>0</v>
      </c>
      <c r="I520" s="106">
        <v>0</v>
      </c>
    </row>
    <row r="521" spans="1:9" s="129" customFormat="1" x14ac:dyDescent="0.2">
      <c r="A521" s="133"/>
      <c r="B521" s="109" t="s">
        <v>320</v>
      </c>
      <c r="C521" s="106">
        <f t="shared" si="118"/>
        <v>8.7460000000000004</v>
      </c>
      <c r="D521" s="107">
        <v>8.7460000000000004</v>
      </c>
      <c r="E521" s="107">
        <v>0</v>
      </c>
      <c r="F521" s="106">
        <v>0</v>
      </c>
      <c r="G521" s="106">
        <v>0</v>
      </c>
      <c r="H521" s="106">
        <v>0</v>
      </c>
      <c r="I521" s="106">
        <v>0</v>
      </c>
    </row>
    <row r="522" spans="1:9" s="129" customFormat="1" x14ac:dyDescent="0.2">
      <c r="A522" s="117" t="s">
        <v>489</v>
      </c>
      <c r="B522" s="105" t="s">
        <v>319</v>
      </c>
      <c r="C522" s="106">
        <f t="shared" si="118"/>
        <v>4.51</v>
      </c>
      <c r="D522" s="107">
        <f>D523</f>
        <v>4.51</v>
      </c>
      <c r="E522" s="107">
        <v>0</v>
      </c>
      <c r="F522" s="106">
        <v>0</v>
      </c>
      <c r="G522" s="106">
        <v>0</v>
      </c>
      <c r="H522" s="106">
        <v>0</v>
      </c>
      <c r="I522" s="106">
        <v>0</v>
      </c>
    </row>
    <row r="523" spans="1:9" s="129" customFormat="1" x14ac:dyDescent="0.2">
      <c r="A523" s="133"/>
      <c r="B523" s="109" t="s">
        <v>320</v>
      </c>
      <c r="C523" s="106">
        <f t="shared" si="118"/>
        <v>4.51</v>
      </c>
      <c r="D523" s="107">
        <v>4.51</v>
      </c>
      <c r="E523" s="107">
        <v>0</v>
      </c>
      <c r="F523" s="106">
        <v>0</v>
      </c>
      <c r="G523" s="106">
        <v>0</v>
      </c>
      <c r="H523" s="106">
        <v>0</v>
      </c>
      <c r="I523" s="106">
        <v>0</v>
      </c>
    </row>
    <row r="524" spans="1:9" s="129" customFormat="1" x14ac:dyDescent="0.2">
      <c r="A524" s="104" t="s">
        <v>68</v>
      </c>
      <c r="B524" s="105" t="s">
        <v>319</v>
      </c>
      <c r="C524" s="106">
        <f t="shared" si="118"/>
        <v>45</v>
      </c>
      <c r="D524" s="106">
        <v>0</v>
      </c>
      <c r="E524" s="59">
        <f>E525</f>
        <v>45</v>
      </c>
      <c r="F524" s="106">
        <v>0</v>
      </c>
      <c r="G524" s="106">
        <v>0</v>
      </c>
      <c r="H524" s="106">
        <v>0</v>
      </c>
      <c r="I524" s="106">
        <v>0</v>
      </c>
    </row>
    <row r="525" spans="1:9" s="129" customFormat="1" x14ac:dyDescent="0.2">
      <c r="A525" s="133"/>
      <c r="B525" s="109" t="s">
        <v>320</v>
      </c>
      <c r="C525" s="106">
        <f t="shared" si="118"/>
        <v>45</v>
      </c>
      <c r="D525" s="106">
        <v>0</v>
      </c>
      <c r="E525" s="59">
        <v>45</v>
      </c>
      <c r="F525" s="106">
        <v>0</v>
      </c>
      <c r="G525" s="106">
        <v>0</v>
      </c>
      <c r="H525" s="106">
        <v>0</v>
      </c>
      <c r="I525" s="106">
        <v>0</v>
      </c>
    </row>
    <row r="526" spans="1:9" x14ac:dyDescent="0.2">
      <c r="A526" s="464" t="s">
        <v>390</v>
      </c>
      <c r="B526" s="462"/>
      <c r="C526" s="462"/>
      <c r="D526" s="462"/>
      <c r="E526" s="462"/>
      <c r="F526" s="462"/>
      <c r="G526" s="462"/>
      <c r="H526" s="462"/>
      <c r="I526" s="463"/>
    </row>
    <row r="527" spans="1:9" x14ac:dyDescent="0.2">
      <c r="A527" s="102" t="s">
        <v>322</v>
      </c>
      <c r="B527" s="381" t="s">
        <v>319</v>
      </c>
      <c r="C527" s="355">
        <f t="shared" ref="C527:C560" si="121">D527+E527+F527+G527+H527+I527</f>
        <v>246.738</v>
      </c>
      <c r="D527" s="355">
        <f t="shared" ref="D527:I532" si="122">D529</f>
        <v>29.738</v>
      </c>
      <c r="E527" s="355">
        <f t="shared" si="122"/>
        <v>217</v>
      </c>
      <c r="F527" s="355">
        <f t="shared" si="122"/>
        <v>0</v>
      </c>
      <c r="G527" s="355">
        <f t="shared" si="122"/>
        <v>0</v>
      </c>
      <c r="H527" s="355">
        <f t="shared" si="122"/>
        <v>0</v>
      </c>
      <c r="I527" s="355">
        <f t="shared" si="122"/>
        <v>0</v>
      </c>
    </row>
    <row r="528" spans="1:9" x14ac:dyDescent="0.2">
      <c r="A528" s="24" t="s">
        <v>347</v>
      </c>
      <c r="B528" s="382" t="s">
        <v>320</v>
      </c>
      <c r="C528" s="355">
        <f t="shared" si="121"/>
        <v>246.738</v>
      </c>
      <c r="D528" s="355">
        <f t="shared" si="122"/>
        <v>29.738</v>
      </c>
      <c r="E528" s="355">
        <f t="shared" si="122"/>
        <v>217</v>
      </c>
      <c r="F528" s="355">
        <f t="shared" si="122"/>
        <v>0</v>
      </c>
      <c r="G528" s="355">
        <f t="shared" si="122"/>
        <v>0</v>
      </c>
      <c r="H528" s="355">
        <f t="shared" si="122"/>
        <v>0</v>
      </c>
      <c r="I528" s="355">
        <f t="shared" si="122"/>
        <v>0</v>
      </c>
    </row>
    <row r="529" spans="1:9" x14ac:dyDescent="0.2">
      <c r="A529" s="65" t="s">
        <v>335</v>
      </c>
      <c r="B529" s="245" t="s">
        <v>319</v>
      </c>
      <c r="C529" s="59">
        <f t="shared" si="121"/>
        <v>246.738</v>
      </c>
      <c r="D529" s="59">
        <f t="shared" si="122"/>
        <v>29.738</v>
      </c>
      <c r="E529" s="59">
        <f t="shared" si="122"/>
        <v>217</v>
      </c>
      <c r="F529" s="59">
        <f t="shared" si="122"/>
        <v>0</v>
      </c>
      <c r="G529" s="59">
        <f t="shared" si="122"/>
        <v>0</v>
      </c>
      <c r="H529" s="59">
        <f t="shared" si="122"/>
        <v>0</v>
      </c>
      <c r="I529" s="59">
        <f t="shared" si="122"/>
        <v>0</v>
      </c>
    </row>
    <row r="530" spans="1:9" x14ac:dyDescent="0.2">
      <c r="A530" s="24" t="s">
        <v>357</v>
      </c>
      <c r="B530" s="246" t="s">
        <v>320</v>
      </c>
      <c r="C530" s="59">
        <f t="shared" si="121"/>
        <v>246.738</v>
      </c>
      <c r="D530" s="59">
        <f t="shared" si="122"/>
        <v>29.738</v>
      </c>
      <c r="E530" s="59">
        <f t="shared" si="122"/>
        <v>217</v>
      </c>
      <c r="F530" s="59">
        <f t="shared" si="122"/>
        <v>0</v>
      </c>
      <c r="G530" s="59">
        <f t="shared" si="122"/>
        <v>0</v>
      </c>
      <c r="H530" s="59">
        <f t="shared" si="122"/>
        <v>0</v>
      </c>
      <c r="I530" s="59">
        <f t="shared" si="122"/>
        <v>0</v>
      </c>
    </row>
    <row r="531" spans="1:9" x14ac:dyDescent="0.2">
      <c r="A531" s="21" t="s">
        <v>385</v>
      </c>
      <c r="B531" s="8" t="s">
        <v>319</v>
      </c>
      <c r="C531" s="59">
        <f t="shared" si="121"/>
        <v>246.738</v>
      </c>
      <c r="D531" s="59">
        <f t="shared" si="122"/>
        <v>29.738</v>
      </c>
      <c r="E531" s="59">
        <f t="shared" si="122"/>
        <v>217</v>
      </c>
      <c r="F531" s="59">
        <f t="shared" si="122"/>
        <v>0</v>
      </c>
      <c r="G531" s="59">
        <f t="shared" si="122"/>
        <v>0</v>
      </c>
      <c r="H531" s="59">
        <f t="shared" si="122"/>
        <v>0</v>
      </c>
      <c r="I531" s="59">
        <f t="shared" si="122"/>
        <v>0</v>
      </c>
    </row>
    <row r="532" spans="1:9" x14ac:dyDescent="0.2">
      <c r="A532" s="18"/>
      <c r="B532" s="246" t="s">
        <v>320</v>
      </c>
      <c r="C532" s="59">
        <f t="shared" si="121"/>
        <v>246.738</v>
      </c>
      <c r="D532" s="59">
        <f t="shared" si="122"/>
        <v>29.738</v>
      </c>
      <c r="E532" s="59">
        <f t="shared" si="122"/>
        <v>217</v>
      </c>
      <c r="F532" s="59">
        <f t="shared" si="122"/>
        <v>0</v>
      </c>
      <c r="G532" s="59">
        <f t="shared" si="122"/>
        <v>0</v>
      </c>
      <c r="H532" s="59">
        <f t="shared" si="122"/>
        <v>0</v>
      </c>
      <c r="I532" s="59">
        <f t="shared" si="122"/>
        <v>0</v>
      </c>
    </row>
    <row r="533" spans="1:9" x14ac:dyDescent="0.2">
      <c r="A533" s="34" t="s">
        <v>355</v>
      </c>
      <c r="B533" s="245" t="s">
        <v>319</v>
      </c>
      <c r="C533" s="59">
        <f t="shared" si="121"/>
        <v>246.738</v>
      </c>
      <c r="D533" s="59">
        <f t="shared" ref="D533:I534" si="123">D535+D551</f>
        <v>29.738</v>
      </c>
      <c r="E533" s="59">
        <f t="shared" si="123"/>
        <v>217</v>
      </c>
      <c r="F533" s="59">
        <f t="shared" si="123"/>
        <v>0</v>
      </c>
      <c r="G533" s="59">
        <f t="shared" si="123"/>
        <v>0</v>
      </c>
      <c r="H533" s="59">
        <f t="shared" si="123"/>
        <v>0</v>
      </c>
      <c r="I533" s="59">
        <f t="shared" si="123"/>
        <v>0</v>
      </c>
    </row>
    <row r="534" spans="1:9" x14ac:dyDescent="0.2">
      <c r="A534" s="14"/>
      <c r="B534" s="246" t="s">
        <v>320</v>
      </c>
      <c r="C534" s="59">
        <f t="shared" si="121"/>
        <v>246.738</v>
      </c>
      <c r="D534" s="59">
        <f t="shared" si="123"/>
        <v>29.738</v>
      </c>
      <c r="E534" s="59">
        <f t="shared" si="123"/>
        <v>217</v>
      </c>
      <c r="F534" s="59">
        <f t="shared" si="123"/>
        <v>0</v>
      </c>
      <c r="G534" s="59">
        <f t="shared" si="123"/>
        <v>0</v>
      </c>
      <c r="H534" s="59">
        <f t="shared" si="123"/>
        <v>0</v>
      </c>
      <c r="I534" s="59">
        <f t="shared" si="123"/>
        <v>0</v>
      </c>
    </row>
    <row r="535" spans="1:9" s="120" customFormat="1" x14ac:dyDescent="0.2">
      <c r="A535" s="177" t="s">
        <v>351</v>
      </c>
      <c r="B535" s="171" t="s">
        <v>319</v>
      </c>
      <c r="C535" s="172">
        <f t="shared" si="121"/>
        <v>39.738</v>
      </c>
      <c r="D535" s="172">
        <f t="shared" ref="D535:I536" si="124">D537</f>
        <v>29.738</v>
      </c>
      <c r="E535" s="172">
        <f>E549</f>
        <v>10</v>
      </c>
      <c r="F535" s="172">
        <f t="shared" si="124"/>
        <v>0</v>
      </c>
      <c r="G535" s="172">
        <f t="shared" si="124"/>
        <v>0</v>
      </c>
      <c r="H535" s="172">
        <f t="shared" si="124"/>
        <v>0</v>
      </c>
      <c r="I535" s="172">
        <f t="shared" si="124"/>
        <v>0</v>
      </c>
    </row>
    <row r="536" spans="1:9" s="120" customFormat="1" x14ac:dyDescent="0.2">
      <c r="A536" s="173"/>
      <c r="B536" s="174" t="s">
        <v>320</v>
      </c>
      <c r="C536" s="172">
        <f t="shared" si="121"/>
        <v>39.738</v>
      </c>
      <c r="D536" s="172">
        <f t="shared" si="124"/>
        <v>29.738</v>
      </c>
      <c r="E536" s="167">
        <f>E550</f>
        <v>10</v>
      </c>
      <c r="F536" s="172">
        <f t="shared" si="124"/>
        <v>0</v>
      </c>
      <c r="G536" s="172">
        <f t="shared" si="124"/>
        <v>0</v>
      </c>
      <c r="H536" s="172">
        <f t="shared" si="124"/>
        <v>0</v>
      </c>
      <c r="I536" s="172">
        <f t="shared" si="124"/>
        <v>0</v>
      </c>
    </row>
    <row r="537" spans="1:9" s="281" customFormat="1" x14ac:dyDescent="0.2">
      <c r="A537" s="278" t="s">
        <v>412</v>
      </c>
      <c r="B537" s="279" t="s">
        <v>319</v>
      </c>
      <c r="C537" s="280">
        <f t="shared" si="121"/>
        <v>39.738</v>
      </c>
      <c r="D537" s="280">
        <f>D539+D541+D543+D545+D547</f>
        <v>29.738</v>
      </c>
      <c r="E537" s="280">
        <f>E549</f>
        <v>10</v>
      </c>
      <c r="F537" s="280">
        <f t="shared" ref="F537:I538" si="125">F539+F541+F543+F545+F547</f>
        <v>0</v>
      </c>
      <c r="G537" s="280">
        <f t="shared" si="125"/>
        <v>0</v>
      </c>
      <c r="H537" s="280">
        <f t="shared" si="125"/>
        <v>0</v>
      </c>
      <c r="I537" s="280">
        <f t="shared" si="125"/>
        <v>0</v>
      </c>
    </row>
    <row r="538" spans="1:9" s="281" customFormat="1" x14ac:dyDescent="0.2">
      <c r="A538" s="282"/>
      <c r="B538" s="283" t="s">
        <v>320</v>
      </c>
      <c r="C538" s="280">
        <f t="shared" si="121"/>
        <v>39.738</v>
      </c>
      <c r="D538" s="280">
        <f>D540+D542+D544+D546+D548</f>
        <v>29.738</v>
      </c>
      <c r="E538" s="280">
        <f>E550</f>
        <v>10</v>
      </c>
      <c r="F538" s="280">
        <f t="shared" si="125"/>
        <v>0</v>
      </c>
      <c r="G538" s="280">
        <f t="shared" si="125"/>
        <v>0</v>
      </c>
      <c r="H538" s="280">
        <f t="shared" si="125"/>
        <v>0</v>
      </c>
      <c r="I538" s="280">
        <f t="shared" si="125"/>
        <v>0</v>
      </c>
    </row>
    <row r="539" spans="1:9" s="129" customFormat="1" x14ac:dyDescent="0.2">
      <c r="A539" s="117" t="s">
        <v>490</v>
      </c>
      <c r="B539" s="105" t="s">
        <v>319</v>
      </c>
      <c r="C539" s="106">
        <f t="shared" si="121"/>
        <v>6.7830000000000004</v>
      </c>
      <c r="D539" s="107">
        <f>D540</f>
        <v>6.7830000000000004</v>
      </c>
      <c r="E539" s="107">
        <v>0</v>
      </c>
      <c r="F539" s="106">
        <v>0</v>
      </c>
      <c r="G539" s="106">
        <v>0</v>
      </c>
      <c r="H539" s="106">
        <v>0</v>
      </c>
      <c r="I539" s="106">
        <v>0</v>
      </c>
    </row>
    <row r="540" spans="1:9" s="129" customFormat="1" x14ac:dyDescent="0.2">
      <c r="A540" s="133"/>
      <c r="B540" s="109" t="s">
        <v>320</v>
      </c>
      <c r="C540" s="106">
        <f t="shared" si="121"/>
        <v>6.7830000000000004</v>
      </c>
      <c r="D540" s="107">
        <v>6.7830000000000004</v>
      </c>
      <c r="E540" s="107">
        <v>0</v>
      </c>
      <c r="F540" s="106">
        <v>0</v>
      </c>
      <c r="G540" s="106">
        <v>0</v>
      </c>
      <c r="H540" s="106">
        <v>0</v>
      </c>
      <c r="I540" s="106">
        <v>0</v>
      </c>
    </row>
    <row r="541" spans="1:9" s="129" customFormat="1" x14ac:dyDescent="0.2">
      <c r="A541" s="117" t="s">
        <v>549</v>
      </c>
      <c r="B541" s="105" t="s">
        <v>319</v>
      </c>
      <c r="C541" s="106">
        <f t="shared" si="121"/>
        <v>15</v>
      </c>
      <c r="D541" s="107">
        <f>D542</f>
        <v>15</v>
      </c>
      <c r="E541" s="107">
        <v>0</v>
      </c>
      <c r="F541" s="106">
        <v>0</v>
      </c>
      <c r="G541" s="106">
        <v>0</v>
      </c>
      <c r="H541" s="106">
        <v>0</v>
      </c>
      <c r="I541" s="106">
        <v>0</v>
      </c>
    </row>
    <row r="542" spans="1:9" s="129" customFormat="1" x14ac:dyDescent="0.2">
      <c r="A542" s="133"/>
      <c r="B542" s="109" t="s">
        <v>320</v>
      </c>
      <c r="C542" s="106">
        <f t="shared" si="121"/>
        <v>15</v>
      </c>
      <c r="D542" s="107">
        <v>15</v>
      </c>
      <c r="E542" s="107">
        <v>0</v>
      </c>
      <c r="F542" s="106">
        <v>0</v>
      </c>
      <c r="G542" s="106">
        <v>0</v>
      </c>
      <c r="H542" s="106">
        <v>0</v>
      </c>
      <c r="I542" s="106">
        <v>0</v>
      </c>
    </row>
    <row r="543" spans="1:9" s="129" customFormat="1" hidden="1" x14ac:dyDescent="0.2">
      <c r="A543" s="117"/>
      <c r="B543" s="105"/>
      <c r="C543" s="106"/>
      <c r="D543" s="276"/>
      <c r="E543" s="276"/>
      <c r="F543" s="106"/>
      <c r="G543" s="106"/>
      <c r="H543" s="106"/>
      <c r="I543" s="106"/>
    </row>
    <row r="544" spans="1:9" s="129" customFormat="1" hidden="1" x14ac:dyDescent="0.2">
      <c r="A544" s="133"/>
      <c r="B544" s="109"/>
      <c r="C544" s="106"/>
      <c r="D544" s="276"/>
      <c r="E544" s="276"/>
      <c r="F544" s="106"/>
      <c r="G544" s="106"/>
      <c r="H544" s="106"/>
      <c r="I544" s="106"/>
    </row>
    <row r="545" spans="1:9" s="129" customFormat="1" hidden="1" x14ac:dyDescent="0.2">
      <c r="A545" s="117"/>
      <c r="B545" s="105"/>
      <c r="C545" s="106"/>
      <c r="D545" s="276"/>
      <c r="E545" s="276"/>
      <c r="F545" s="106"/>
      <c r="G545" s="106"/>
      <c r="H545" s="106"/>
      <c r="I545" s="106"/>
    </row>
    <row r="546" spans="1:9" s="129" customFormat="1" hidden="1" x14ac:dyDescent="0.2">
      <c r="A546" s="133"/>
      <c r="B546" s="109"/>
      <c r="C546" s="106"/>
      <c r="D546" s="276"/>
      <c r="E546" s="276"/>
      <c r="F546" s="106"/>
      <c r="G546" s="106"/>
      <c r="H546" s="106"/>
      <c r="I546" s="106"/>
    </row>
    <row r="547" spans="1:9" s="129" customFormat="1" x14ac:dyDescent="0.2">
      <c r="A547" s="117" t="s">
        <v>550</v>
      </c>
      <c r="B547" s="105" t="s">
        <v>319</v>
      </c>
      <c r="C547" s="106">
        <f t="shared" si="121"/>
        <v>7.9550000000000001</v>
      </c>
      <c r="D547" s="107">
        <f>D548</f>
        <v>7.9550000000000001</v>
      </c>
      <c r="E547" s="107">
        <v>0</v>
      </c>
      <c r="F547" s="106">
        <v>0</v>
      </c>
      <c r="G547" s="106">
        <v>0</v>
      </c>
      <c r="H547" s="106">
        <v>0</v>
      </c>
      <c r="I547" s="106">
        <v>0</v>
      </c>
    </row>
    <row r="548" spans="1:9" s="129" customFormat="1" x14ac:dyDescent="0.2">
      <c r="A548" s="133"/>
      <c r="B548" s="109" t="s">
        <v>320</v>
      </c>
      <c r="C548" s="106">
        <f t="shared" si="121"/>
        <v>7.9550000000000001</v>
      </c>
      <c r="D548" s="107">
        <v>7.9550000000000001</v>
      </c>
      <c r="E548" s="107">
        <v>0</v>
      </c>
      <c r="F548" s="106">
        <v>0</v>
      </c>
      <c r="G548" s="106">
        <v>0</v>
      </c>
      <c r="H548" s="106">
        <v>0</v>
      </c>
      <c r="I548" s="106">
        <v>0</v>
      </c>
    </row>
    <row r="549" spans="1:9" s="129" customFormat="1" ht="30" x14ac:dyDescent="0.25">
      <c r="A549" s="285" t="s">
        <v>69</v>
      </c>
      <c r="B549" s="105" t="s">
        <v>319</v>
      </c>
      <c r="C549" s="106">
        <f>D549+E549+F549+G549+H549+I549</f>
        <v>10</v>
      </c>
      <c r="D549" s="106">
        <v>0</v>
      </c>
      <c r="E549" s="59">
        <f>E550</f>
        <v>10</v>
      </c>
      <c r="F549" s="106">
        <v>0</v>
      </c>
      <c r="G549" s="106"/>
      <c r="H549" s="106">
        <v>0</v>
      </c>
      <c r="I549" s="106">
        <v>0</v>
      </c>
    </row>
    <row r="550" spans="1:9" s="129" customFormat="1" x14ac:dyDescent="0.2">
      <c r="A550" s="11"/>
      <c r="B550" s="109" t="s">
        <v>320</v>
      </c>
      <c r="C550" s="106">
        <f>D550+E550+F550+G550+H550+I550</f>
        <v>10</v>
      </c>
      <c r="D550" s="106">
        <v>0</v>
      </c>
      <c r="E550" s="59">
        <v>10</v>
      </c>
      <c r="F550" s="106">
        <v>0</v>
      </c>
      <c r="G550" s="106">
        <v>0</v>
      </c>
      <c r="H550" s="106">
        <v>0</v>
      </c>
      <c r="I550" s="106">
        <v>0</v>
      </c>
    </row>
    <row r="551" spans="1:9" s="120" customFormat="1" x14ac:dyDescent="0.2">
      <c r="A551" s="177" t="s">
        <v>352</v>
      </c>
      <c r="B551" s="171" t="s">
        <v>319</v>
      </c>
      <c r="C551" s="172">
        <f t="shared" si="121"/>
        <v>207</v>
      </c>
      <c r="D551" s="172">
        <f t="shared" ref="D551:I554" si="126">D553</f>
        <v>0</v>
      </c>
      <c r="E551" s="172">
        <f t="shared" si="126"/>
        <v>207</v>
      </c>
      <c r="F551" s="172">
        <f t="shared" si="126"/>
        <v>0</v>
      </c>
      <c r="G551" s="172">
        <f t="shared" si="126"/>
        <v>0</v>
      </c>
      <c r="H551" s="172">
        <f t="shared" si="126"/>
        <v>0</v>
      </c>
      <c r="I551" s="172">
        <f t="shared" si="126"/>
        <v>0</v>
      </c>
    </row>
    <row r="552" spans="1:9" s="120" customFormat="1" x14ac:dyDescent="0.2">
      <c r="A552" s="173"/>
      <c r="B552" s="174" t="s">
        <v>320</v>
      </c>
      <c r="C552" s="172">
        <f t="shared" si="121"/>
        <v>207</v>
      </c>
      <c r="D552" s="172">
        <f t="shared" si="126"/>
        <v>0</v>
      </c>
      <c r="E552" s="172">
        <f t="shared" si="126"/>
        <v>207</v>
      </c>
      <c r="F552" s="172">
        <f t="shared" si="126"/>
        <v>0</v>
      </c>
      <c r="G552" s="172">
        <f t="shared" si="126"/>
        <v>0</v>
      </c>
      <c r="H552" s="172">
        <f t="shared" si="126"/>
        <v>0</v>
      </c>
      <c r="I552" s="172">
        <f t="shared" si="126"/>
        <v>0</v>
      </c>
    </row>
    <row r="553" spans="1:9" s="281" customFormat="1" x14ac:dyDescent="0.2">
      <c r="A553" s="278" t="s">
        <v>412</v>
      </c>
      <c r="B553" s="279" t="s">
        <v>319</v>
      </c>
      <c r="C553" s="280">
        <f t="shared" si="121"/>
        <v>207</v>
      </c>
      <c r="D553" s="280">
        <f>D555</f>
        <v>0</v>
      </c>
      <c r="E553" s="280">
        <f>E555+E557+E559</f>
        <v>207</v>
      </c>
      <c r="F553" s="280">
        <f t="shared" si="126"/>
        <v>0</v>
      </c>
      <c r="G553" s="280">
        <f t="shared" si="126"/>
        <v>0</v>
      </c>
      <c r="H553" s="280">
        <f t="shared" si="126"/>
        <v>0</v>
      </c>
      <c r="I553" s="280">
        <f t="shared" si="126"/>
        <v>0</v>
      </c>
    </row>
    <row r="554" spans="1:9" s="281" customFormat="1" x14ac:dyDescent="0.2">
      <c r="A554" s="282"/>
      <c r="B554" s="283" t="s">
        <v>320</v>
      </c>
      <c r="C554" s="280">
        <f t="shared" si="121"/>
        <v>207</v>
      </c>
      <c r="D554" s="280">
        <f>D556</f>
        <v>0</v>
      </c>
      <c r="E554" s="280">
        <f>E556+E558+E560</f>
        <v>207</v>
      </c>
      <c r="F554" s="280">
        <f t="shared" si="126"/>
        <v>0</v>
      </c>
      <c r="G554" s="280">
        <f t="shared" si="126"/>
        <v>0</v>
      </c>
      <c r="H554" s="280">
        <f t="shared" si="126"/>
        <v>0</v>
      </c>
      <c r="I554" s="280">
        <f t="shared" si="126"/>
        <v>0</v>
      </c>
    </row>
    <row r="555" spans="1:9" s="129" customFormat="1" ht="15" x14ac:dyDescent="0.25">
      <c r="A555" s="284" t="s">
        <v>70</v>
      </c>
      <c r="B555" s="105" t="s">
        <v>319</v>
      </c>
      <c r="C555" s="106">
        <f t="shared" si="121"/>
        <v>100</v>
      </c>
      <c r="D555" s="106">
        <v>0</v>
      </c>
      <c r="E555" s="59">
        <f>E556</f>
        <v>100</v>
      </c>
      <c r="F555" s="106">
        <v>0</v>
      </c>
      <c r="G555" s="106">
        <v>0</v>
      </c>
      <c r="H555" s="106">
        <v>0</v>
      </c>
      <c r="I555" s="106">
        <v>0</v>
      </c>
    </row>
    <row r="556" spans="1:9" s="129" customFormat="1" x14ac:dyDescent="0.2">
      <c r="A556" s="11"/>
      <c r="B556" s="109" t="s">
        <v>320</v>
      </c>
      <c r="C556" s="106">
        <f t="shared" si="121"/>
        <v>100</v>
      </c>
      <c r="D556" s="106">
        <v>0</v>
      </c>
      <c r="E556" s="59">
        <v>100</v>
      </c>
      <c r="F556" s="106">
        <v>0</v>
      </c>
      <c r="G556" s="106">
        <v>0</v>
      </c>
      <c r="H556" s="106">
        <v>0</v>
      </c>
      <c r="I556" s="106">
        <v>0</v>
      </c>
    </row>
    <row r="557" spans="1:9" s="129" customFormat="1" ht="15" x14ac:dyDescent="0.25">
      <c r="A557" s="284" t="s">
        <v>71</v>
      </c>
      <c r="B557" s="105" t="s">
        <v>319</v>
      </c>
      <c r="C557" s="106">
        <f t="shared" si="121"/>
        <v>100</v>
      </c>
      <c r="D557" s="106">
        <v>0</v>
      </c>
      <c r="E557" s="59">
        <f>E558</f>
        <v>100</v>
      </c>
      <c r="F557" s="106">
        <v>0</v>
      </c>
      <c r="G557" s="106">
        <v>0</v>
      </c>
      <c r="H557" s="106">
        <v>0</v>
      </c>
      <c r="I557" s="106">
        <v>0</v>
      </c>
    </row>
    <row r="558" spans="1:9" s="129" customFormat="1" x14ac:dyDescent="0.2">
      <c r="A558" s="11"/>
      <c r="B558" s="109" t="s">
        <v>320</v>
      </c>
      <c r="C558" s="106">
        <f t="shared" si="121"/>
        <v>100</v>
      </c>
      <c r="D558" s="106">
        <v>0</v>
      </c>
      <c r="E558" s="59">
        <v>100</v>
      </c>
      <c r="F558" s="106">
        <v>0</v>
      </c>
      <c r="G558" s="106">
        <v>0</v>
      </c>
      <c r="H558" s="106">
        <v>0</v>
      </c>
      <c r="I558" s="106">
        <v>0</v>
      </c>
    </row>
    <row r="559" spans="1:9" s="129" customFormat="1" ht="30" x14ac:dyDescent="0.25">
      <c r="A559" s="285" t="s">
        <v>72</v>
      </c>
      <c r="B559" s="105" t="s">
        <v>319</v>
      </c>
      <c r="C559" s="106">
        <f t="shared" si="121"/>
        <v>7</v>
      </c>
      <c r="D559" s="106">
        <v>0</v>
      </c>
      <c r="E559" s="59">
        <f>E560</f>
        <v>7</v>
      </c>
      <c r="F559" s="106">
        <v>0</v>
      </c>
      <c r="G559" s="106">
        <v>0</v>
      </c>
      <c r="H559" s="106">
        <v>0</v>
      </c>
      <c r="I559" s="106">
        <v>0</v>
      </c>
    </row>
    <row r="560" spans="1:9" s="129" customFormat="1" x14ac:dyDescent="0.2">
      <c r="A560" s="11"/>
      <c r="B560" s="109" t="s">
        <v>320</v>
      </c>
      <c r="C560" s="106">
        <f t="shared" si="121"/>
        <v>7</v>
      </c>
      <c r="D560" s="106">
        <v>0</v>
      </c>
      <c r="E560" s="59">
        <v>7</v>
      </c>
      <c r="F560" s="106">
        <v>0</v>
      </c>
      <c r="G560" s="106">
        <v>0</v>
      </c>
      <c r="H560" s="106">
        <v>0</v>
      </c>
      <c r="I560" s="106">
        <v>0</v>
      </c>
    </row>
    <row r="561" spans="1:9" x14ac:dyDescent="0.2">
      <c r="A561" s="464" t="s">
        <v>413</v>
      </c>
      <c r="B561" s="462"/>
      <c r="C561" s="462"/>
      <c r="D561" s="462"/>
      <c r="E561" s="462"/>
      <c r="F561" s="462"/>
      <c r="G561" s="462"/>
      <c r="H561" s="462"/>
      <c r="I561" s="463"/>
    </row>
    <row r="562" spans="1:9" x14ac:dyDescent="0.2">
      <c r="A562" s="102" t="s">
        <v>322</v>
      </c>
      <c r="B562" s="245" t="s">
        <v>319</v>
      </c>
      <c r="C562" s="59">
        <f t="shared" ref="C562:C589" si="127">D562+E562+F562+G562+H562+I562</f>
        <v>15</v>
      </c>
      <c r="D562" s="59">
        <f t="shared" ref="D562:I567" si="128">D564</f>
        <v>15</v>
      </c>
      <c r="E562" s="59">
        <f t="shared" si="128"/>
        <v>0</v>
      </c>
      <c r="F562" s="59">
        <f t="shared" si="128"/>
        <v>0</v>
      </c>
      <c r="G562" s="59">
        <f t="shared" si="128"/>
        <v>0</v>
      </c>
      <c r="H562" s="59">
        <f t="shared" si="128"/>
        <v>0</v>
      </c>
      <c r="I562" s="59">
        <f t="shared" si="128"/>
        <v>0</v>
      </c>
    </row>
    <row r="563" spans="1:9" x14ac:dyDescent="0.2">
      <c r="A563" s="24" t="s">
        <v>347</v>
      </c>
      <c r="B563" s="246" t="s">
        <v>320</v>
      </c>
      <c r="C563" s="59">
        <f t="shared" si="127"/>
        <v>15</v>
      </c>
      <c r="D563" s="59">
        <f t="shared" si="128"/>
        <v>15</v>
      </c>
      <c r="E563" s="59">
        <f t="shared" si="128"/>
        <v>0</v>
      </c>
      <c r="F563" s="59">
        <f t="shared" si="128"/>
        <v>0</v>
      </c>
      <c r="G563" s="59">
        <f t="shared" si="128"/>
        <v>0</v>
      </c>
      <c r="H563" s="59">
        <f t="shared" si="128"/>
        <v>0</v>
      </c>
      <c r="I563" s="59">
        <f t="shared" si="128"/>
        <v>0</v>
      </c>
    </row>
    <row r="564" spans="1:9" x14ac:dyDescent="0.2">
      <c r="A564" s="65" t="s">
        <v>335</v>
      </c>
      <c r="B564" s="245" t="s">
        <v>319</v>
      </c>
      <c r="C564" s="59">
        <f t="shared" si="127"/>
        <v>15</v>
      </c>
      <c r="D564" s="59">
        <f t="shared" si="128"/>
        <v>15</v>
      </c>
      <c r="E564" s="59">
        <f t="shared" si="128"/>
        <v>0</v>
      </c>
      <c r="F564" s="59">
        <f t="shared" si="128"/>
        <v>0</v>
      </c>
      <c r="G564" s="59">
        <f t="shared" si="128"/>
        <v>0</v>
      </c>
      <c r="H564" s="59">
        <f t="shared" si="128"/>
        <v>0</v>
      </c>
      <c r="I564" s="59">
        <f t="shared" si="128"/>
        <v>0</v>
      </c>
    </row>
    <row r="565" spans="1:9" x14ac:dyDescent="0.2">
      <c r="A565" s="24" t="s">
        <v>357</v>
      </c>
      <c r="B565" s="246" t="s">
        <v>320</v>
      </c>
      <c r="C565" s="59">
        <f t="shared" si="127"/>
        <v>15</v>
      </c>
      <c r="D565" s="59">
        <f t="shared" si="128"/>
        <v>15</v>
      </c>
      <c r="E565" s="59">
        <f t="shared" si="128"/>
        <v>0</v>
      </c>
      <c r="F565" s="59">
        <f t="shared" si="128"/>
        <v>0</v>
      </c>
      <c r="G565" s="59">
        <f t="shared" si="128"/>
        <v>0</v>
      </c>
      <c r="H565" s="59">
        <f t="shared" si="128"/>
        <v>0</v>
      </c>
      <c r="I565" s="59">
        <f t="shared" si="128"/>
        <v>0</v>
      </c>
    </row>
    <row r="566" spans="1:9" x14ac:dyDescent="0.2">
      <c r="A566" s="21" t="s">
        <v>385</v>
      </c>
      <c r="B566" s="8" t="s">
        <v>319</v>
      </c>
      <c r="C566" s="59">
        <f t="shared" si="127"/>
        <v>15</v>
      </c>
      <c r="D566" s="59">
        <f t="shared" si="128"/>
        <v>15</v>
      </c>
      <c r="E566" s="59">
        <f t="shared" si="128"/>
        <v>0</v>
      </c>
      <c r="F566" s="59">
        <f t="shared" si="128"/>
        <v>0</v>
      </c>
      <c r="G566" s="59">
        <f t="shared" si="128"/>
        <v>0</v>
      </c>
      <c r="H566" s="59">
        <f t="shared" si="128"/>
        <v>0</v>
      </c>
      <c r="I566" s="59">
        <f t="shared" si="128"/>
        <v>0</v>
      </c>
    </row>
    <row r="567" spans="1:9" x14ac:dyDescent="0.2">
      <c r="A567" s="18"/>
      <c r="B567" s="246" t="s">
        <v>320</v>
      </c>
      <c r="C567" s="59">
        <f t="shared" si="127"/>
        <v>15</v>
      </c>
      <c r="D567" s="59">
        <f t="shared" si="128"/>
        <v>15</v>
      </c>
      <c r="E567" s="59">
        <f t="shared" si="128"/>
        <v>0</v>
      </c>
      <c r="F567" s="59">
        <f t="shared" si="128"/>
        <v>0</v>
      </c>
      <c r="G567" s="59">
        <f t="shared" si="128"/>
        <v>0</v>
      </c>
      <c r="H567" s="59">
        <f t="shared" si="128"/>
        <v>0</v>
      </c>
      <c r="I567" s="59">
        <f t="shared" si="128"/>
        <v>0</v>
      </c>
    </row>
    <row r="568" spans="1:9" x14ac:dyDescent="0.2">
      <c r="A568" s="34" t="s">
        <v>355</v>
      </c>
      <c r="B568" s="245" t="s">
        <v>319</v>
      </c>
      <c r="C568" s="59">
        <f t="shared" si="127"/>
        <v>15</v>
      </c>
      <c r="D568" s="59">
        <f t="shared" ref="D568:I569" si="129">D570+D576</f>
        <v>15</v>
      </c>
      <c r="E568" s="59">
        <f t="shared" si="129"/>
        <v>0</v>
      </c>
      <c r="F568" s="59">
        <f t="shared" si="129"/>
        <v>0</v>
      </c>
      <c r="G568" s="59">
        <f t="shared" si="129"/>
        <v>0</v>
      </c>
      <c r="H568" s="59">
        <f t="shared" si="129"/>
        <v>0</v>
      </c>
      <c r="I568" s="59">
        <f t="shared" si="129"/>
        <v>0</v>
      </c>
    </row>
    <row r="569" spans="1:9" x14ac:dyDescent="0.2">
      <c r="A569" s="14"/>
      <c r="B569" s="246" t="s">
        <v>320</v>
      </c>
      <c r="C569" s="59">
        <f t="shared" si="127"/>
        <v>15</v>
      </c>
      <c r="D569" s="59">
        <f t="shared" si="129"/>
        <v>15</v>
      </c>
      <c r="E569" s="59">
        <f t="shared" si="129"/>
        <v>0</v>
      </c>
      <c r="F569" s="59">
        <f t="shared" si="129"/>
        <v>0</v>
      </c>
      <c r="G569" s="59">
        <f t="shared" si="129"/>
        <v>0</v>
      </c>
      <c r="H569" s="59">
        <f t="shared" si="129"/>
        <v>0</v>
      </c>
      <c r="I569" s="59">
        <f t="shared" si="129"/>
        <v>0</v>
      </c>
    </row>
    <row r="570" spans="1:9" s="168" customFormat="1" x14ac:dyDescent="0.2">
      <c r="A570" s="175" t="s">
        <v>553</v>
      </c>
      <c r="B570" s="166" t="s">
        <v>319</v>
      </c>
      <c r="C570" s="167">
        <f t="shared" si="127"/>
        <v>0</v>
      </c>
      <c r="D570" s="167">
        <f>D572</f>
        <v>0</v>
      </c>
      <c r="E570" s="167">
        <f>E572</f>
        <v>0</v>
      </c>
      <c r="F570" s="167">
        <f t="shared" ref="F570:I573" si="130">F572</f>
        <v>0</v>
      </c>
      <c r="G570" s="167">
        <f t="shared" si="130"/>
        <v>0</v>
      </c>
      <c r="H570" s="167">
        <f t="shared" si="130"/>
        <v>0</v>
      </c>
      <c r="I570" s="167">
        <f t="shared" si="130"/>
        <v>0</v>
      </c>
    </row>
    <row r="571" spans="1:9" s="168" customFormat="1" x14ac:dyDescent="0.2">
      <c r="A571" s="176"/>
      <c r="B571" s="169" t="s">
        <v>320</v>
      </c>
      <c r="C571" s="167">
        <f t="shared" si="127"/>
        <v>0</v>
      </c>
      <c r="D571" s="167">
        <f>D573</f>
        <v>0</v>
      </c>
      <c r="E571" s="167">
        <f>E573</f>
        <v>0</v>
      </c>
      <c r="F571" s="167">
        <f t="shared" si="130"/>
        <v>0</v>
      </c>
      <c r="G571" s="167">
        <f t="shared" si="130"/>
        <v>0</v>
      </c>
      <c r="H571" s="167">
        <f t="shared" si="130"/>
        <v>0</v>
      </c>
      <c r="I571" s="167">
        <f t="shared" si="130"/>
        <v>0</v>
      </c>
    </row>
    <row r="572" spans="1:9" s="168" customFormat="1" x14ac:dyDescent="0.2">
      <c r="A572" s="341" t="s">
        <v>554</v>
      </c>
      <c r="B572" s="166" t="s">
        <v>319</v>
      </c>
      <c r="C572" s="167">
        <f t="shared" si="127"/>
        <v>0</v>
      </c>
      <c r="D572" s="167">
        <f>D574</f>
        <v>0</v>
      </c>
      <c r="E572" s="167">
        <f>E573</f>
        <v>0</v>
      </c>
      <c r="F572" s="167">
        <f t="shared" si="130"/>
        <v>0</v>
      </c>
      <c r="G572" s="167">
        <f t="shared" si="130"/>
        <v>0</v>
      </c>
      <c r="H572" s="167">
        <f t="shared" si="130"/>
        <v>0</v>
      </c>
      <c r="I572" s="167">
        <f t="shared" si="130"/>
        <v>0</v>
      </c>
    </row>
    <row r="573" spans="1:9" s="168" customFormat="1" x14ac:dyDescent="0.2">
      <c r="A573" s="188"/>
      <c r="B573" s="169" t="s">
        <v>320</v>
      </c>
      <c r="C573" s="167">
        <f t="shared" si="127"/>
        <v>0</v>
      </c>
      <c r="D573" s="167">
        <f>D575</f>
        <v>0</v>
      </c>
      <c r="E573" s="167">
        <v>0</v>
      </c>
      <c r="F573" s="167">
        <f t="shared" si="130"/>
        <v>0</v>
      </c>
      <c r="G573" s="167">
        <f t="shared" si="130"/>
        <v>0</v>
      </c>
      <c r="H573" s="167">
        <f t="shared" si="130"/>
        <v>0</v>
      </c>
      <c r="I573" s="167">
        <f t="shared" si="130"/>
        <v>0</v>
      </c>
    </row>
    <row r="574" spans="1:9" s="129" customFormat="1" x14ac:dyDescent="0.2">
      <c r="A574" s="117" t="s">
        <v>492</v>
      </c>
      <c r="B574" s="105" t="s">
        <v>319</v>
      </c>
      <c r="C574" s="106">
        <f t="shared" si="127"/>
        <v>0</v>
      </c>
      <c r="D574" s="276">
        <v>0</v>
      </c>
      <c r="E574" s="107">
        <v>0</v>
      </c>
      <c r="F574" s="106">
        <v>0</v>
      </c>
      <c r="G574" s="106">
        <v>0</v>
      </c>
      <c r="H574" s="106">
        <v>0</v>
      </c>
      <c r="I574" s="106">
        <v>0</v>
      </c>
    </row>
    <row r="575" spans="1:9" s="129" customFormat="1" x14ac:dyDescent="0.2">
      <c r="A575" s="133"/>
      <c r="B575" s="109" t="s">
        <v>320</v>
      </c>
      <c r="C575" s="106">
        <f t="shared" si="127"/>
        <v>0</v>
      </c>
      <c r="D575" s="276">
        <v>0</v>
      </c>
      <c r="E575" s="107">
        <v>0</v>
      </c>
      <c r="F575" s="106">
        <v>0</v>
      </c>
      <c r="G575" s="106">
        <v>0</v>
      </c>
      <c r="H575" s="106">
        <v>0</v>
      </c>
      <c r="I575" s="106">
        <v>0</v>
      </c>
    </row>
    <row r="576" spans="1:9" s="168" customFormat="1" x14ac:dyDescent="0.2">
      <c r="A576" s="175" t="s">
        <v>352</v>
      </c>
      <c r="B576" s="166" t="s">
        <v>319</v>
      </c>
      <c r="C576" s="167">
        <f t="shared" si="127"/>
        <v>15</v>
      </c>
      <c r="D576" s="167">
        <f>D578+D582+D586</f>
        <v>15</v>
      </c>
      <c r="E576" s="167">
        <f>E578+E582+E586</f>
        <v>0</v>
      </c>
      <c r="F576" s="167">
        <f>F577</f>
        <v>0</v>
      </c>
      <c r="G576" s="167">
        <f>G577</f>
        <v>0</v>
      </c>
      <c r="H576" s="167">
        <f>H577</f>
        <v>0</v>
      </c>
      <c r="I576" s="167">
        <f>I577</f>
        <v>0</v>
      </c>
    </row>
    <row r="577" spans="1:9" s="168" customFormat="1" x14ac:dyDescent="0.2">
      <c r="A577" s="188"/>
      <c r="B577" s="169" t="s">
        <v>320</v>
      </c>
      <c r="C577" s="167">
        <f t="shared" si="127"/>
        <v>15</v>
      </c>
      <c r="D577" s="167">
        <f>D579+D583+D587</f>
        <v>15</v>
      </c>
      <c r="E577" s="167">
        <f>E579+E583+E587</f>
        <v>0</v>
      </c>
      <c r="F577" s="167">
        <v>0</v>
      </c>
      <c r="G577" s="167">
        <v>0</v>
      </c>
      <c r="H577" s="167">
        <v>0</v>
      </c>
      <c r="I577" s="167">
        <v>0</v>
      </c>
    </row>
    <row r="578" spans="1:9" s="168" customFormat="1" x14ac:dyDescent="0.2">
      <c r="A578" s="202" t="s">
        <v>264</v>
      </c>
      <c r="B578" s="166" t="s">
        <v>319</v>
      </c>
      <c r="C578" s="167">
        <f t="shared" si="127"/>
        <v>15</v>
      </c>
      <c r="D578" s="167">
        <f>D580</f>
        <v>15</v>
      </c>
      <c r="E578" s="167">
        <f t="shared" ref="E578:I579" si="131">E580</f>
        <v>0</v>
      </c>
      <c r="F578" s="167">
        <f t="shared" si="131"/>
        <v>0</v>
      </c>
      <c r="G578" s="167">
        <f t="shared" si="131"/>
        <v>0</v>
      </c>
      <c r="H578" s="167">
        <f t="shared" si="131"/>
        <v>0</v>
      </c>
      <c r="I578" s="167">
        <f t="shared" si="131"/>
        <v>0</v>
      </c>
    </row>
    <row r="579" spans="1:9" s="168" customFormat="1" x14ac:dyDescent="0.2">
      <c r="A579" s="188"/>
      <c r="B579" s="169" t="s">
        <v>320</v>
      </c>
      <c r="C579" s="167">
        <f t="shared" si="127"/>
        <v>15</v>
      </c>
      <c r="D579" s="167">
        <f>D581</f>
        <v>15</v>
      </c>
      <c r="E579" s="167">
        <f t="shared" si="131"/>
        <v>0</v>
      </c>
      <c r="F579" s="167">
        <f t="shared" si="131"/>
        <v>0</v>
      </c>
      <c r="G579" s="167">
        <f t="shared" si="131"/>
        <v>0</v>
      </c>
      <c r="H579" s="167">
        <f t="shared" si="131"/>
        <v>0</v>
      </c>
      <c r="I579" s="167">
        <f t="shared" si="131"/>
        <v>0</v>
      </c>
    </row>
    <row r="580" spans="1:9" s="129" customFormat="1" x14ac:dyDescent="0.2">
      <c r="A580" s="117" t="s">
        <v>552</v>
      </c>
      <c r="B580" s="105" t="s">
        <v>319</v>
      </c>
      <c r="C580" s="106">
        <f t="shared" si="127"/>
        <v>15</v>
      </c>
      <c r="D580" s="107">
        <f>D581</f>
        <v>15</v>
      </c>
      <c r="E580" s="107">
        <v>0</v>
      </c>
      <c r="F580" s="106">
        <v>0</v>
      </c>
      <c r="G580" s="106">
        <v>0</v>
      </c>
      <c r="H580" s="106">
        <v>0</v>
      </c>
      <c r="I580" s="106">
        <v>0</v>
      </c>
    </row>
    <row r="581" spans="1:9" s="129" customFormat="1" x14ac:dyDescent="0.2">
      <c r="A581" s="133"/>
      <c r="B581" s="109" t="s">
        <v>320</v>
      </c>
      <c r="C581" s="106">
        <f t="shared" si="127"/>
        <v>15</v>
      </c>
      <c r="D581" s="107">
        <v>15</v>
      </c>
      <c r="E581" s="107">
        <v>0</v>
      </c>
      <c r="F581" s="106">
        <v>0</v>
      </c>
      <c r="G581" s="106">
        <v>0</v>
      </c>
      <c r="H581" s="106">
        <v>0</v>
      </c>
      <c r="I581" s="106">
        <v>0</v>
      </c>
    </row>
    <row r="582" spans="1:9" s="168" customFormat="1" x14ac:dyDescent="0.2">
      <c r="A582" s="202" t="s">
        <v>265</v>
      </c>
      <c r="B582" s="166" t="s">
        <v>319</v>
      </c>
      <c r="C582" s="167">
        <f t="shared" si="127"/>
        <v>0</v>
      </c>
      <c r="D582" s="167">
        <f>D584</f>
        <v>0</v>
      </c>
      <c r="E582" s="167">
        <f t="shared" ref="E582:I583" si="132">E584</f>
        <v>0</v>
      </c>
      <c r="F582" s="167">
        <f t="shared" si="132"/>
        <v>0</v>
      </c>
      <c r="G582" s="167">
        <f t="shared" si="132"/>
        <v>0</v>
      </c>
      <c r="H582" s="167">
        <f t="shared" si="132"/>
        <v>0</v>
      </c>
      <c r="I582" s="167">
        <f t="shared" si="132"/>
        <v>0</v>
      </c>
    </row>
    <row r="583" spans="1:9" s="168" customFormat="1" x14ac:dyDescent="0.2">
      <c r="A583" s="188"/>
      <c r="B583" s="169" t="s">
        <v>320</v>
      </c>
      <c r="C583" s="167">
        <f t="shared" si="127"/>
        <v>0</v>
      </c>
      <c r="D583" s="167">
        <f>D585</f>
        <v>0</v>
      </c>
      <c r="E583" s="167">
        <f t="shared" si="132"/>
        <v>0</v>
      </c>
      <c r="F583" s="167">
        <f t="shared" si="132"/>
        <v>0</v>
      </c>
      <c r="G583" s="167">
        <f t="shared" si="132"/>
        <v>0</v>
      </c>
      <c r="H583" s="167">
        <f t="shared" si="132"/>
        <v>0</v>
      </c>
      <c r="I583" s="167">
        <f t="shared" si="132"/>
        <v>0</v>
      </c>
    </row>
    <row r="584" spans="1:9" s="198" customFormat="1" x14ac:dyDescent="0.2">
      <c r="A584" s="117" t="s">
        <v>491</v>
      </c>
      <c r="B584" s="105" t="s">
        <v>319</v>
      </c>
      <c r="C584" s="107">
        <f t="shared" si="127"/>
        <v>0</v>
      </c>
      <c r="D584" s="107">
        <v>0</v>
      </c>
      <c r="E584" s="107">
        <v>0</v>
      </c>
      <c r="F584" s="107">
        <v>0</v>
      </c>
      <c r="G584" s="107">
        <v>0</v>
      </c>
      <c r="H584" s="107">
        <v>0</v>
      </c>
      <c r="I584" s="107">
        <v>0</v>
      </c>
    </row>
    <row r="585" spans="1:9" s="198" customFormat="1" x14ac:dyDescent="0.2">
      <c r="A585" s="140"/>
      <c r="B585" s="109" t="s">
        <v>320</v>
      </c>
      <c r="C585" s="107">
        <f t="shared" si="127"/>
        <v>0</v>
      </c>
      <c r="D585" s="107">
        <v>0</v>
      </c>
      <c r="E585" s="107">
        <v>0</v>
      </c>
      <c r="F585" s="107">
        <v>0</v>
      </c>
      <c r="G585" s="107">
        <v>0</v>
      </c>
      <c r="H585" s="107">
        <v>0</v>
      </c>
      <c r="I585" s="107">
        <v>0</v>
      </c>
    </row>
    <row r="586" spans="1:9" s="168" customFormat="1" x14ac:dyDescent="0.2">
      <c r="A586" s="341" t="s">
        <v>266</v>
      </c>
      <c r="B586" s="166" t="s">
        <v>319</v>
      </c>
      <c r="C586" s="167">
        <f t="shared" si="127"/>
        <v>0</v>
      </c>
      <c r="D586" s="167">
        <f>D588</f>
        <v>0</v>
      </c>
      <c r="E586" s="167">
        <f t="shared" ref="E586:I587" si="133">E588</f>
        <v>0</v>
      </c>
      <c r="F586" s="167">
        <f t="shared" si="133"/>
        <v>0</v>
      </c>
      <c r="G586" s="167">
        <f t="shared" si="133"/>
        <v>0</v>
      </c>
      <c r="H586" s="167">
        <f t="shared" si="133"/>
        <v>0</v>
      </c>
      <c r="I586" s="167">
        <f t="shared" si="133"/>
        <v>0</v>
      </c>
    </row>
    <row r="587" spans="1:9" s="168" customFormat="1" x14ac:dyDescent="0.2">
      <c r="A587" s="188"/>
      <c r="B587" s="169" t="s">
        <v>320</v>
      </c>
      <c r="C587" s="167">
        <f t="shared" si="127"/>
        <v>0</v>
      </c>
      <c r="D587" s="167">
        <f>D589</f>
        <v>0</v>
      </c>
      <c r="E587" s="167">
        <f t="shared" si="133"/>
        <v>0</v>
      </c>
      <c r="F587" s="167">
        <f t="shared" si="133"/>
        <v>0</v>
      </c>
      <c r="G587" s="167">
        <f t="shared" si="133"/>
        <v>0</v>
      </c>
      <c r="H587" s="167">
        <f t="shared" si="133"/>
        <v>0</v>
      </c>
      <c r="I587" s="167">
        <f t="shared" si="133"/>
        <v>0</v>
      </c>
    </row>
    <row r="588" spans="1:9" s="129" customFormat="1" x14ac:dyDescent="0.2">
      <c r="A588" s="117" t="s">
        <v>491</v>
      </c>
      <c r="B588" s="105" t="s">
        <v>319</v>
      </c>
      <c r="C588" s="106">
        <f t="shared" si="127"/>
        <v>0</v>
      </c>
      <c r="D588" s="276">
        <v>0</v>
      </c>
      <c r="E588" s="107">
        <v>0</v>
      </c>
      <c r="F588" s="106">
        <v>0</v>
      </c>
      <c r="G588" s="106">
        <v>0</v>
      </c>
      <c r="H588" s="106">
        <v>0</v>
      </c>
      <c r="I588" s="106">
        <v>0</v>
      </c>
    </row>
    <row r="589" spans="1:9" s="129" customFormat="1" x14ac:dyDescent="0.2">
      <c r="A589" s="133"/>
      <c r="B589" s="109" t="s">
        <v>320</v>
      </c>
      <c r="C589" s="106">
        <f t="shared" si="127"/>
        <v>0</v>
      </c>
      <c r="D589" s="276">
        <v>0</v>
      </c>
      <c r="E589" s="107">
        <v>0</v>
      </c>
      <c r="F589" s="106">
        <v>0</v>
      </c>
      <c r="G589" s="106">
        <v>0</v>
      </c>
      <c r="H589" s="106">
        <v>0</v>
      </c>
      <c r="I589" s="106">
        <v>0</v>
      </c>
    </row>
    <row r="590" spans="1:9" x14ac:dyDescent="0.2">
      <c r="A590" s="465" t="s">
        <v>365</v>
      </c>
      <c r="B590" s="466"/>
      <c r="C590" s="466"/>
      <c r="D590" s="466"/>
      <c r="E590" s="466"/>
      <c r="F590" s="466"/>
      <c r="G590" s="466"/>
      <c r="H590" s="466"/>
      <c r="I590" s="467"/>
    </row>
    <row r="591" spans="1:9" x14ac:dyDescent="0.2">
      <c r="A591" s="34" t="s">
        <v>322</v>
      </c>
      <c r="B591" s="27" t="s">
        <v>319</v>
      </c>
      <c r="C591" s="59">
        <f t="shared" ref="C591:C654" si="134">D591+E591+F591+G591+H591+I591</f>
        <v>10627.916999999999</v>
      </c>
      <c r="D591" s="59">
        <f t="shared" ref="D591:I596" si="135">D593</f>
        <v>2658.4169999999999</v>
      </c>
      <c r="E591" s="73">
        <f t="shared" si="135"/>
        <v>7969.5</v>
      </c>
      <c r="F591" s="59">
        <f t="shared" si="135"/>
        <v>0</v>
      </c>
      <c r="G591" s="59">
        <f t="shared" si="135"/>
        <v>0</v>
      </c>
      <c r="H591" s="59">
        <f t="shared" si="135"/>
        <v>0</v>
      </c>
      <c r="I591" s="59">
        <f t="shared" si="135"/>
        <v>0</v>
      </c>
    </row>
    <row r="592" spans="1:9" x14ac:dyDescent="0.2">
      <c r="A592" s="24" t="s">
        <v>347</v>
      </c>
      <c r="B592" s="29" t="s">
        <v>320</v>
      </c>
      <c r="C592" s="59">
        <f t="shared" si="134"/>
        <v>10627.916999999999</v>
      </c>
      <c r="D592" s="59">
        <f t="shared" si="135"/>
        <v>2658.4169999999999</v>
      </c>
      <c r="E592" s="73">
        <f t="shared" si="135"/>
        <v>7969.5</v>
      </c>
      <c r="F592" s="59">
        <f t="shared" si="135"/>
        <v>0</v>
      </c>
      <c r="G592" s="59">
        <f t="shared" si="135"/>
        <v>0</v>
      </c>
      <c r="H592" s="59">
        <f t="shared" si="135"/>
        <v>0</v>
      </c>
      <c r="I592" s="59">
        <f t="shared" si="135"/>
        <v>0</v>
      </c>
    </row>
    <row r="593" spans="1:9" x14ac:dyDescent="0.2">
      <c r="A593" s="95" t="s">
        <v>334</v>
      </c>
      <c r="B593" s="27" t="s">
        <v>319</v>
      </c>
      <c r="C593" s="59">
        <f t="shared" si="134"/>
        <v>10627.916999999999</v>
      </c>
      <c r="D593" s="59">
        <f>D595</f>
        <v>2658.4169999999999</v>
      </c>
      <c r="E593" s="59">
        <f t="shared" si="135"/>
        <v>7969.5</v>
      </c>
      <c r="F593" s="59">
        <f t="shared" si="135"/>
        <v>0</v>
      </c>
      <c r="G593" s="59">
        <f t="shared" si="135"/>
        <v>0</v>
      </c>
      <c r="H593" s="59">
        <f t="shared" si="135"/>
        <v>0</v>
      </c>
      <c r="I593" s="59">
        <f t="shared" si="135"/>
        <v>0</v>
      </c>
    </row>
    <row r="594" spans="1:9" x14ac:dyDescent="0.2">
      <c r="A594" s="14" t="s">
        <v>350</v>
      </c>
      <c r="B594" s="29" t="s">
        <v>320</v>
      </c>
      <c r="C594" s="59">
        <f t="shared" si="134"/>
        <v>10627.916999999999</v>
      </c>
      <c r="D594" s="59">
        <f>D596</f>
        <v>2658.4169999999999</v>
      </c>
      <c r="E594" s="59">
        <f t="shared" si="135"/>
        <v>7969.5</v>
      </c>
      <c r="F594" s="59">
        <f t="shared" si="135"/>
        <v>0</v>
      </c>
      <c r="G594" s="59">
        <f t="shared" si="135"/>
        <v>0</v>
      </c>
      <c r="H594" s="59">
        <f t="shared" si="135"/>
        <v>0</v>
      </c>
      <c r="I594" s="59">
        <f t="shared" si="135"/>
        <v>0</v>
      </c>
    </row>
    <row r="595" spans="1:9" x14ac:dyDescent="0.2">
      <c r="A595" s="21" t="s">
        <v>385</v>
      </c>
      <c r="B595" s="8" t="s">
        <v>319</v>
      </c>
      <c r="C595" s="59">
        <f t="shared" si="134"/>
        <v>10627.916999999999</v>
      </c>
      <c r="D595" s="59">
        <f>D597</f>
        <v>2658.4169999999999</v>
      </c>
      <c r="E595" s="59">
        <f t="shared" si="135"/>
        <v>7969.5</v>
      </c>
      <c r="F595" s="59">
        <f t="shared" si="135"/>
        <v>0</v>
      </c>
      <c r="G595" s="59">
        <f t="shared" si="135"/>
        <v>0</v>
      </c>
      <c r="H595" s="59">
        <f t="shared" si="135"/>
        <v>0</v>
      </c>
      <c r="I595" s="59">
        <f t="shared" si="135"/>
        <v>0</v>
      </c>
    </row>
    <row r="596" spans="1:9" x14ac:dyDescent="0.2">
      <c r="A596" s="18"/>
      <c r="B596" s="246" t="s">
        <v>320</v>
      </c>
      <c r="C596" s="59">
        <f t="shared" si="134"/>
        <v>10627.916999999999</v>
      </c>
      <c r="D596" s="59">
        <f>D598</f>
        <v>2658.4169999999999</v>
      </c>
      <c r="E596" s="59">
        <f t="shared" si="135"/>
        <v>7969.5</v>
      </c>
      <c r="F596" s="59">
        <f t="shared" si="135"/>
        <v>0</v>
      </c>
      <c r="G596" s="59">
        <f t="shared" si="135"/>
        <v>0</v>
      </c>
      <c r="H596" s="59">
        <f t="shared" si="135"/>
        <v>0</v>
      </c>
      <c r="I596" s="59">
        <f t="shared" si="135"/>
        <v>0</v>
      </c>
    </row>
    <row r="597" spans="1:9" x14ac:dyDescent="0.2">
      <c r="A597" s="31" t="s">
        <v>355</v>
      </c>
      <c r="B597" s="32" t="s">
        <v>319</v>
      </c>
      <c r="C597" s="59">
        <f t="shared" si="134"/>
        <v>10627.916999999999</v>
      </c>
      <c r="D597" s="59">
        <f t="shared" ref="D597:I598" si="136">D599+D1045+D1133</f>
        <v>2658.4169999999999</v>
      </c>
      <c r="E597" s="59">
        <f t="shared" si="136"/>
        <v>7969.5</v>
      </c>
      <c r="F597" s="59">
        <f t="shared" si="136"/>
        <v>0</v>
      </c>
      <c r="G597" s="59">
        <f t="shared" si="136"/>
        <v>0</v>
      </c>
      <c r="H597" s="59">
        <f t="shared" si="136"/>
        <v>0</v>
      </c>
      <c r="I597" s="59">
        <f t="shared" si="136"/>
        <v>0</v>
      </c>
    </row>
    <row r="598" spans="1:9" x14ac:dyDescent="0.2">
      <c r="A598" s="13"/>
      <c r="B598" s="32" t="s">
        <v>320</v>
      </c>
      <c r="C598" s="59">
        <f t="shared" si="134"/>
        <v>10627.916999999999</v>
      </c>
      <c r="D598" s="59">
        <f t="shared" si="136"/>
        <v>2658.4169999999999</v>
      </c>
      <c r="E598" s="59">
        <f t="shared" si="136"/>
        <v>7969.5</v>
      </c>
      <c r="F598" s="59">
        <f t="shared" si="136"/>
        <v>0</v>
      </c>
      <c r="G598" s="59">
        <f t="shared" si="136"/>
        <v>0</v>
      </c>
      <c r="H598" s="59">
        <f t="shared" si="136"/>
        <v>0</v>
      </c>
      <c r="I598" s="59">
        <f t="shared" si="136"/>
        <v>0</v>
      </c>
    </row>
    <row r="599" spans="1:9" s="120" customFormat="1" x14ac:dyDescent="0.2">
      <c r="A599" s="170" t="s">
        <v>351</v>
      </c>
      <c r="B599" s="171" t="s">
        <v>319</v>
      </c>
      <c r="C599" s="172">
        <f t="shared" si="134"/>
        <v>8686.4869999999992</v>
      </c>
      <c r="D599" s="172">
        <f t="shared" ref="D599:I600" si="137">D601+D797+D807+D811+D855+D915+D949+D987+D1021</f>
        <v>2508.087</v>
      </c>
      <c r="E599" s="172">
        <f t="shared" si="137"/>
        <v>6178.4</v>
      </c>
      <c r="F599" s="172">
        <f t="shared" si="137"/>
        <v>0</v>
      </c>
      <c r="G599" s="172">
        <f t="shared" si="137"/>
        <v>0</v>
      </c>
      <c r="H599" s="172">
        <f t="shared" si="137"/>
        <v>0</v>
      </c>
      <c r="I599" s="172">
        <f t="shared" si="137"/>
        <v>0</v>
      </c>
    </row>
    <row r="600" spans="1:9" s="120" customFormat="1" x14ac:dyDescent="0.2">
      <c r="A600" s="173"/>
      <c r="B600" s="174" t="s">
        <v>320</v>
      </c>
      <c r="C600" s="172">
        <f t="shared" si="134"/>
        <v>8686.4869999999992</v>
      </c>
      <c r="D600" s="172">
        <f t="shared" si="137"/>
        <v>2508.087</v>
      </c>
      <c r="E600" s="172">
        <f t="shared" si="137"/>
        <v>6178.4</v>
      </c>
      <c r="F600" s="172">
        <f t="shared" si="137"/>
        <v>0</v>
      </c>
      <c r="G600" s="172">
        <f t="shared" si="137"/>
        <v>0</v>
      </c>
      <c r="H600" s="172">
        <f t="shared" si="137"/>
        <v>0</v>
      </c>
      <c r="I600" s="172">
        <f t="shared" si="137"/>
        <v>0</v>
      </c>
    </row>
    <row r="601" spans="1:9" s="168" customFormat="1" x14ac:dyDescent="0.2">
      <c r="A601" s="199" t="s">
        <v>366</v>
      </c>
      <c r="B601" s="166" t="s">
        <v>319</v>
      </c>
      <c r="C601" s="167">
        <f t="shared" si="134"/>
        <v>4576.49</v>
      </c>
      <c r="D601" s="167">
        <f t="shared" ref="D601:I601" si="138">D602</f>
        <v>443.49</v>
      </c>
      <c r="E601" s="167">
        <f t="shared" si="138"/>
        <v>4133</v>
      </c>
      <c r="F601" s="167">
        <f t="shared" si="138"/>
        <v>0</v>
      </c>
      <c r="G601" s="167">
        <f t="shared" si="138"/>
        <v>0</v>
      </c>
      <c r="H601" s="167">
        <f t="shared" si="138"/>
        <v>0</v>
      </c>
      <c r="I601" s="167">
        <f t="shared" si="138"/>
        <v>0</v>
      </c>
    </row>
    <row r="602" spans="1:9" s="168" customFormat="1" x14ac:dyDescent="0.2">
      <c r="A602" s="188"/>
      <c r="B602" s="169" t="s">
        <v>320</v>
      </c>
      <c r="C602" s="167">
        <f t="shared" si="134"/>
        <v>4576.49</v>
      </c>
      <c r="D602" s="167">
        <f>D604+D606+D608+D610+D612+D614+D616+D618+D620+D622+D624+D626+D628+D630+D632+D634+D636+D638+D640+D642+D644+D646+D648</f>
        <v>443.49</v>
      </c>
      <c r="E602" s="167">
        <f>E634+E636+E638+E640+E642+E644+E646+E648+E650+E652+E654+E656+E658+E660+E662+E664+E666+E668+E670+E672+E674+E676+E678+E680+E682+E684+E686+E688+E690+E692+E694+E696++E698+E700+E702+E704+E706+E708+E710+E712+E714+E716+E718+E720+E722+E724+E726+E728+E730+E732+E734+E736+E738+E740+E742+E744+E746+E748+E750+E752+E754+E756+E758+E760+E762+E764+E766+E768+E770+E772+E774+E776+E778+E780+E782+E784+E786+E788+E790+E792+E794+E796</f>
        <v>4133</v>
      </c>
      <c r="F602" s="167">
        <v>0</v>
      </c>
      <c r="G602" s="167">
        <v>0</v>
      </c>
      <c r="H602" s="167">
        <v>0</v>
      </c>
      <c r="I602" s="167">
        <v>0</v>
      </c>
    </row>
    <row r="603" spans="1:9" s="129" customFormat="1" x14ac:dyDescent="0.2">
      <c r="A603" s="104"/>
      <c r="B603" s="105" t="s">
        <v>319</v>
      </c>
      <c r="C603" s="106">
        <f>D603+E603+F603+G603+H603+I603</f>
        <v>11.19</v>
      </c>
      <c r="D603" s="88">
        <f>D604</f>
        <v>11.19</v>
      </c>
      <c r="E603" s="88">
        <v>0</v>
      </c>
      <c r="F603" s="106">
        <v>0</v>
      </c>
      <c r="G603" s="106">
        <v>0</v>
      </c>
      <c r="H603" s="106">
        <v>0</v>
      </c>
      <c r="I603" s="106">
        <v>0</v>
      </c>
    </row>
    <row r="604" spans="1:9" s="129" customFormat="1" x14ac:dyDescent="0.2">
      <c r="A604" s="70" t="s">
        <v>682</v>
      </c>
      <c r="B604" s="109" t="s">
        <v>320</v>
      </c>
      <c r="C604" s="106">
        <f>D604+E604+F604+G604+H604+I604</f>
        <v>11.19</v>
      </c>
      <c r="D604" s="88">
        <v>11.19</v>
      </c>
      <c r="E604" s="88">
        <v>0</v>
      </c>
      <c r="F604" s="106">
        <v>0</v>
      </c>
      <c r="G604" s="106">
        <v>0</v>
      </c>
      <c r="H604" s="106">
        <v>0</v>
      </c>
      <c r="I604" s="106">
        <v>0</v>
      </c>
    </row>
    <row r="605" spans="1:9" s="129" customFormat="1" x14ac:dyDescent="0.2">
      <c r="A605" s="403" t="s">
        <v>501</v>
      </c>
      <c r="B605" s="105" t="s">
        <v>319</v>
      </c>
      <c r="C605" s="106">
        <f t="shared" si="134"/>
        <v>134.47</v>
      </c>
      <c r="D605" s="107">
        <f>D606</f>
        <v>134.47</v>
      </c>
      <c r="E605" s="107">
        <v>0</v>
      </c>
      <c r="F605" s="106">
        <v>0</v>
      </c>
      <c r="G605" s="106">
        <v>0</v>
      </c>
      <c r="H605" s="106">
        <v>0</v>
      </c>
      <c r="I605" s="106">
        <v>0</v>
      </c>
    </row>
    <row r="606" spans="1:9" s="129" customFormat="1" x14ac:dyDescent="0.2">
      <c r="A606" s="133"/>
      <c r="B606" s="109" t="s">
        <v>320</v>
      </c>
      <c r="C606" s="106">
        <f t="shared" si="134"/>
        <v>134.47</v>
      </c>
      <c r="D606" s="107">
        <v>134.47</v>
      </c>
      <c r="E606" s="107">
        <v>0</v>
      </c>
      <c r="F606" s="106">
        <v>0</v>
      </c>
      <c r="G606" s="106">
        <v>0</v>
      </c>
      <c r="H606" s="106">
        <v>0</v>
      </c>
      <c r="I606" s="106">
        <v>0</v>
      </c>
    </row>
    <row r="607" spans="1:9" s="129" customFormat="1" x14ac:dyDescent="0.2">
      <c r="A607" s="403" t="s">
        <v>480</v>
      </c>
      <c r="B607" s="105" t="s">
        <v>319</v>
      </c>
      <c r="C607" s="106">
        <f t="shared" si="134"/>
        <v>17.850000000000001</v>
      </c>
      <c r="D607" s="107">
        <f>D608</f>
        <v>17.850000000000001</v>
      </c>
      <c r="E607" s="107"/>
      <c r="F607" s="106">
        <v>0</v>
      </c>
      <c r="G607" s="106">
        <v>0</v>
      </c>
      <c r="H607" s="106">
        <v>0</v>
      </c>
      <c r="I607" s="106">
        <v>0</v>
      </c>
    </row>
    <row r="608" spans="1:9" s="129" customFormat="1" x14ac:dyDescent="0.2">
      <c r="A608" s="133"/>
      <c r="B608" s="109" t="s">
        <v>320</v>
      </c>
      <c r="C608" s="106">
        <f t="shared" si="134"/>
        <v>17.850000000000001</v>
      </c>
      <c r="D608" s="107">
        <v>17.850000000000001</v>
      </c>
      <c r="E608" s="107">
        <v>0</v>
      </c>
      <c r="F608" s="106">
        <v>0</v>
      </c>
      <c r="G608" s="106">
        <v>0</v>
      </c>
      <c r="H608" s="106">
        <v>0</v>
      </c>
      <c r="I608" s="106">
        <v>0</v>
      </c>
    </row>
    <row r="609" spans="1:9" s="90" customFormat="1" x14ac:dyDescent="0.2">
      <c r="A609" s="104" t="s">
        <v>481</v>
      </c>
      <c r="B609" s="27" t="s">
        <v>319</v>
      </c>
      <c r="C609" s="59">
        <f t="shared" si="134"/>
        <v>12.38</v>
      </c>
      <c r="D609" s="88">
        <f>D610</f>
        <v>12.38</v>
      </c>
      <c r="E609" s="88">
        <v>0</v>
      </c>
      <c r="F609" s="59">
        <v>0</v>
      </c>
      <c r="G609" s="59">
        <v>0</v>
      </c>
      <c r="H609" s="59">
        <v>0</v>
      </c>
      <c r="I609" s="59">
        <v>0</v>
      </c>
    </row>
    <row r="610" spans="1:9" s="90" customFormat="1" x14ac:dyDescent="0.2">
      <c r="A610" s="11"/>
      <c r="B610" s="29" t="s">
        <v>320</v>
      </c>
      <c r="C610" s="59">
        <f t="shared" si="134"/>
        <v>12.38</v>
      </c>
      <c r="D610" s="88">
        <v>12.38</v>
      </c>
      <c r="E610" s="88">
        <v>0</v>
      </c>
      <c r="F610" s="59">
        <v>0</v>
      </c>
      <c r="G610" s="59">
        <v>0</v>
      </c>
      <c r="H610" s="59">
        <v>0</v>
      </c>
      <c r="I610" s="59">
        <v>0</v>
      </c>
    </row>
    <row r="611" spans="1:9" s="90" customFormat="1" x14ac:dyDescent="0.2">
      <c r="A611" s="104" t="s">
        <v>482</v>
      </c>
      <c r="B611" s="27" t="s">
        <v>319</v>
      </c>
      <c r="C611" s="59">
        <f t="shared" si="134"/>
        <v>8.57</v>
      </c>
      <c r="D611" s="88">
        <f>D612</f>
        <v>8.57</v>
      </c>
      <c r="E611" s="88">
        <v>0</v>
      </c>
      <c r="F611" s="59">
        <v>0</v>
      </c>
      <c r="G611" s="59">
        <v>0</v>
      </c>
      <c r="H611" s="59">
        <v>0</v>
      </c>
      <c r="I611" s="59">
        <v>0</v>
      </c>
    </row>
    <row r="612" spans="1:9" s="90" customFormat="1" x14ac:dyDescent="0.2">
      <c r="A612" s="11"/>
      <c r="B612" s="29" t="s">
        <v>320</v>
      </c>
      <c r="C612" s="59">
        <f t="shared" si="134"/>
        <v>8.57</v>
      </c>
      <c r="D612" s="88">
        <v>8.57</v>
      </c>
      <c r="E612" s="88">
        <v>0</v>
      </c>
      <c r="F612" s="59">
        <v>0</v>
      </c>
      <c r="G612" s="59">
        <v>0</v>
      </c>
      <c r="H612" s="59">
        <v>0</v>
      </c>
      <c r="I612" s="59">
        <v>0</v>
      </c>
    </row>
    <row r="613" spans="1:9" s="90" customFormat="1" x14ac:dyDescent="0.2">
      <c r="A613" s="104" t="s">
        <v>479</v>
      </c>
      <c r="B613" s="27" t="s">
        <v>319</v>
      </c>
      <c r="C613" s="59">
        <f t="shared" si="134"/>
        <v>71.900000000000006</v>
      </c>
      <c r="D613" s="88">
        <f>D614</f>
        <v>71.900000000000006</v>
      </c>
      <c r="E613" s="88">
        <v>0</v>
      </c>
      <c r="F613" s="59">
        <v>0</v>
      </c>
      <c r="G613" s="59">
        <v>0</v>
      </c>
      <c r="H613" s="59">
        <v>0</v>
      </c>
      <c r="I613" s="59">
        <v>0</v>
      </c>
    </row>
    <row r="614" spans="1:9" s="90" customFormat="1" x14ac:dyDescent="0.2">
      <c r="A614" s="11"/>
      <c r="B614" s="29" t="s">
        <v>320</v>
      </c>
      <c r="C614" s="59">
        <f t="shared" si="134"/>
        <v>71.900000000000006</v>
      </c>
      <c r="D614" s="88">
        <v>71.900000000000006</v>
      </c>
      <c r="E614" s="88">
        <v>0</v>
      </c>
      <c r="F614" s="59">
        <v>0</v>
      </c>
      <c r="G614" s="59">
        <v>0</v>
      </c>
      <c r="H614" s="59">
        <v>0</v>
      </c>
      <c r="I614" s="59">
        <v>0</v>
      </c>
    </row>
    <row r="615" spans="1:9" s="90" customFormat="1" ht="25.5" x14ac:dyDescent="0.2">
      <c r="A615" s="104" t="s">
        <v>485</v>
      </c>
      <c r="B615" s="27" t="s">
        <v>319</v>
      </c>
      <c r="C615" s="59">
        <f t="shared" si="134"/>
        <v>24.79</v>
      </c>
      <c r="D615" s="88">
        <f>D616</f>
        <v>24.79</v>
      </c>
      <c r="E615" s="88">
        <v>0</v>
      </c>
      <c r="F615" s="59">
        <v>0</v>
      </c>
      <c r="G615" s="59">
        <v>0</v>
      </c>
      <c r="H615" s="59">
        <v>0</v>
      </c>
      <c r="I615" s="59">
        <v>0</v>
      </c>
    </row>
    <row r="616" spans="1:9" s="90" customFormat="1" x14ac:dyDescent="0.2">
      <c r="A616" s="11"/>
      <c r="B616" s="29" t="s">
        <v>320</v>
      </c>
      <c r="C616" s="59">
        <f t="shared" si="134"/>
        <v>24.79</v>
      </c>
      <c r="D616" s="88">
        <v>24.79</v>
      </c>
      <c r="E616" s="88">
        <v>0</v>
      </c>
      <c r="F616" s="59">
        <v>0</v>
      </c>
      <c r="G616" s="59">
        <v>0</v>
      </c>
      <c r="H616" s="59">
        <v>0</v>
      </c>
      <c r="I616" s="59">
        <v>0</v>
      </c>
    </row>
    <row r="617" spans="1:9" s="90" customFormat="1" x14ac:dyDescent="0.2">
      <c r="A617" s="104" t="s">
        <v>502</v>
      </c>
      <c r="B617" s="27" t="s">
        <v>319</v>
      </c>
      <c r="C617" s="59">
        <f t="shared" si="134"/>
        <v>32.06</v>
      </c>
      <c r="D617" s="88">
        <f>D618</f>
        <v>32.06</v>
      </c>
      <c r="E617" s="88">
        <v>0</v>
      </c>
      <c r="F617" s="59">
        <v>0</v>
      </c>
      <c r="G617" s="59">
        <v>0</v>
      </c>
      <c r="H617" s="59">
        <v>0</v>
      </c>
      <c r="I617" s="59">
        <v>0</v>
      </c>
    </row>
    <row r="618" spans="1:9" s="90" customFormat="1" x14ac:dyDescent="0.2">
      <c r="A618" s="11"/>
      <c r="B618" s="29" t="s">
        <v>320</v>
      </c>
      <c r="C618" s="59">
        <f t="shared" si="134"/>
        <v>32.06</v>
      </c>
      <c r="D618" s="88">
        <v>32.06</v>
      </c>
      <c r="E618" s="88">
        <v>0</v>
      </c>
      <c r="F618" s="59">
        <v>0</v>
      </c>
      <c r="G618" s="59">
        <v>0</v>
      </c>
      <c r="H618" s="59">
        <v>0</v>
      </c>
      <c r="I618" s="59">
        <v>0</v>
      </c>
    </row>
    <row r="619" spans="1:9" s="90" customFormat="1" x14ac:dyDescent="0.2">
      <c r="A619" s="104" t="s">
        <v>486</v>
      </c>
      <c r="B619" s="27" t="s">
        <v>319</v>
      </c>
      <c r="C619" s="59">
        <f t="shared" si="134"/>
        <v>2.71</v>
      </c>
      <c r="D619" s="88">
        <f>D620</f>
        <v>2.71</v>
      </c>
      <c r="E619" s="88">
        <v>0</v>
      </c>
      <c r="F619" s="59">
        <v>0</v>
      </c>
      <c r="G619" s="59">
        <v>0</v>
      </c>
      <c r="H619" s="59">
        <v>0</v>
      </c>
      <c r="I619" s="59">
        <v>0</v>
      </c>
    </row>
    <row r="620" spans="1:9" s="90" customFormat="1" x14ac:dyDescent="0.2">
      <c r="A620" s="11"/>
      <c r="B620" s="29" t="s">
        <v>320</v>
      </c>
      <c r="C620" s="59">
        <f t="shared" si="134"/>
        <v>2.71</v>
      </c>
      <c r="D620" s="88">
        <v>2.71</v>
      </c>
      <c r="E620" s="88">
        <v>0</v>
      </c>
      <c r="F620" s="59">
        <v>0</v>
      </c>
      <c r="G620" s="59">
        <v>0</v>
      </c>
      <c r="H620" s="59">
        <v>0</v>
      </c>
      <c r="I620" s="59">
        <v>0</v>
      </c>
    </row>
    <row r="621" spans="1:9" s="90" customFormat="1" x14ac:dyDescent="0.2">
      <c r="A621" s="104" t="s">
        <v>504</v>
      </c>
      <c r="B621" s="27" t="s">
        <v>319</v>
      </c>
      <c r="C621" s="59">
        <f t="shared" si="134"/>
        <v>14.99</v>
      </c>
      <c r="D621" s="88">
        <f>D622</f>
        <v>14.99</v>
      </c>
      <c r="E621" s="88">
        <v>0</v>
      </c>
      <c r="F621" s="59">
        <v>0</v>
      </c>
      <c r="G621" s="59">
        <v>0</v>
      </c>
      <c r="H621" s="59">
        <v>0</v>
      </c>
      <c r="I621" s="59">
        <v>0</v>
      </c>
    </row>
    <row r="622" spans="1:9" s="90" customFormat="1" x14ac:dyDescent="0.2">
      <c r="A622" s="11"/>
      <c r="B622" s="29" t="s">
        <v>320</v>
      </c>
      <c r="C622" s="59">
        <f t="shared" si="134"/>
        <v>14.99</v>
      </c>
      <c r="D622" s="88">
        <v>14.99</v>
      </c>
      <c r="E622" s="88">
        <v>0</v>
      </c>
      <c r="F622" s="59">
        <v>0</v>
      </c>
      <c r="G622" s="59">
        <v>0</v>
      </c>
      <c r="H622" s="59">
        <v>0</v>
      </c>
      <c r="I622" s="59">
        <v>0</v>
      </c>
    </row>
    <row r="623" spans="1:9" s="90" customFormat="1" x14ac:dyDescent="0.2">
      <c r="A623" s="104" t="s">
        <v>508</v>
      </c>
      <c r="B623" s="27" t="s">
        <v>319</v>
      </c>
      <c r="C623" s="59">
        <f t="shared" si="134"/>
        <v>18.95</v>
      </c>
      <c r="D623" s="88">
        <f>D624</f>
        <v>18.95</v>
      </c>
      <c r="E623" s="88">
        <v>0</v>
      </c>
      <c r="F623" s="59">
        <v>0</v>
      </c>
      <c r="G623" s="59">
        <v>0</v>
      </c>
      <c r="H623" s="59">
        <v>0</v>
      </c>
      <c r="I623" s="59">
        <v>0</v>
      </c>
    </row>
    <row r="624" spans="1:9" s="90" customFormat="1" x14ac:dyDescent="0.2">
      <c r="A624" s="11"/>
      <c r="B624" s="29" t="s">
        <v>320</v>
      </c>
      <c r="C624" s="59">
        <f t="shared" si="134"/>
        <v>18.95</v>
      </c>
      <c r="D624" s="88">
        <v>18.95</v>
      </c>
      <c r="E624" s="88">
        <v>0</v>
      </c>
      <c r="F624" s="59">
        <v>0</v>
      </c>
      <c r="G624" s="59">
        <v>0</v>
      </c>
      <c r="H624" s="59">
        <v>0</v>
      </c>
      <c r="I624" s="59">
        <v>0</v>
      </c>
    </row>
    <row r="625" spans="1:9" s="90" customFormat="1" x14ac:dyDescent="0.2">
      <c r="A625" s="104" t="s">
        <v>509</v>
      </c>
      <c r="B625" s="27" t="s">
        <v>319</v>
      </c>
      <c r="C625" s="59">
        <f t="shared" si="134"/>
        <v>52.12</v>
      </c>
      <c r="D625" s="88">
        <f>D626</f>
        <v>52.12</v>
      </c>
      <c r="E625" s="88">
        <v>0</v>
      </c>
      <c r="F625" s="59">
        <v>0</v>
      </c>
      <c r="G625" s="59">
        <v>0</v>
      </c>
      <c r="H625" s="59">
        <v>0</v>
      </c>
      <c r="I625" s="59">
        <v>0</v>
      </c>
    </row>
    <row r="626" spans="1:9" s="90" customFormat="1" x14ac:dyDescent="0.2">
      <c r="A626" s="11"/>
      <c r="B626" s="29" t="s">
        <v>320</v>
      </c>
      <c r="C626" s="59">
        <f t="shared" si="134"/>
        <v>52.12</v>
      </c>
      <c r="D626" s="88">
        <v>52.12</v>
      </c>
      <c r="E626" s="88">
        <v>0</v>
      </c>
      <c r="F626" s="59">
        <v>0</v>
      </c>
      <c r="G626" s="59">
        <v>0</v>
      </c>
      <c r="H626" s="59">
        <v>0</v>
      </c>
      <c r="I626" s="59">
        <v>0</v>
      </c>
    </row>
    <row r="627" spans="1:9" s="90" customFormat="1" x14ac:dyDescent="0.2">
      <c r="A627" s="104" t="s">
        <v>516</v>
      </c>
      <c r="B627" s="27" t="s">
        <v>319</v>
      </c>
      <c r="C627" s="59">
        <f t="shared" si="134"/>
        <v>17.2</v>
      </c>
      <c r="D627" s="88">
        <f>D628</f>
        <v>17.2</v>
      </c>
      <c r="E627" s="88">
        <v>0</v>
      </c>
      <c r="F627" s="59">
        <v>0</v>
      </c>
      <c r="G627" s="59">
        <v>0</v>
      </c>
      <c r="H627" s="59">
        <v>0</v>
      </c>
      <c r="I627" s="59">
        <v>0</v>
      </c>
    </row>
    <row r="628" spans="1:9" s="90" customFormat="1" x14ac:dyDescent="0.2">
      <c r="A628" s="11"/>
      <c r="B628" s="29" t="s">
        <v>320</v>
      </c>
      <c r="C628" s="59">
        <f t="shared" si="134"/>
        <v>17.2</v>
      </c>
      <c r="D628" s="88">
        <v>17.2</v>
      </c>
      <c r="E628" s="88">
        <v>0</v>
      </c>
      <c r="F628" s="59">
        <v>0</v>
      </c>
      <c r="G628" s="59">
        <v>0</v>
      </c>
      <c r="H628" s="59">
        <v>0</v>
      </c>
      <c r="I628" s="59">
        <v>0</v>
      </c>
    </row>
    <row r="629" spans="1:9" s="90" customFormat="1" x14ac:dyDescent="0.2">
      <c r="A629" s="104" t="s">
        <v>517</v>
      </c>
      <c r="B629" s="27" t="s">
        <v>319</v>
      </c>
      <c r="C629" s="59">
        <f t="shared" si="134"/>
        <v>5.81</v>
      </c>
      <c r="D629" s="88">
        <f>D630</f>
        <v>5.81</v>
      </c>
      <c r="E629" s="88">
        <v>0</v>
      </c>
      <c r="F629" s="59">
        <v>0</v>
      </c>
      <c r="G629" s="59">
        <v>0</v>
      </c>
      <c r="H629" s="59">
        <v>0</v>
      </c>
      <c r="I629" s="59">
        <v>0</v>
      </c>
    </row>
    <row r="630" spans="1:9" s="90" customFormat="1" x14ac:dyDescent="0.2">
      <c r="A630" s="11"/>
      <c r="B630" s="29" t="s">
        <v>320</v>
      </c>
      <c r="C630" s="59">
        <f t="shared" si="134"/>
        <v>5.81</v>
      </c>
      <c r="D630" s="88">
        <v>5.81</v>
      </c>
      <c r="E630" s="88">
        <v>0</v>
      </c>
      <c r="F630" s="59">
        <v>0</v>
      </c>
      <c r="G630" s="59">
        <v>0</v>
      </c>
      <c r="H630" s="59">
        <v>0</v>
      </c>
      <c r="I630" s="59">
        <v>0</v>
      </c>
    </row>
    <row r="631" spans="1:9" s="90" customFormat="1" x14ac:dyDescent="0.2">
      <c r="A631" s="104" t="s">
        <v>518</v>
      </c>
      <c r="B631" s="27" t="s">
        <v>319</v>
      </c>
      <c r="C631" s="59">
        <f t="shared" si="134"/>
        <v>18.5</v>
      </c>
      <c r="D631" s="88">
        <f>D632</f>
        <v>18.5</v>
      </c>
      <c r="E631" s="88">
        <v>0</v>
      </c>
      <c r="F631" s="59">
        <v>0</v>
      </c>
      <c r="G631" s="59">
        <v>0</v>
      </c>
      <c r="H631" s="59">
        <v>0</v>
      </c>
      <c r="I631" s="59">
        <v>0</v>
      </c>
    </row>
    <row r="632" spans="1:9" s="90" customFormat="1" x14ac:dyDescent="0.2">
      <c r="A632" s="11"/>
      <c r="B632" s="29" t="s">
        <v>320</v>
      </c>
      <c r="C632" s="59">
        <f t="shared" si="134"/>
        <v>18.5</v>
      </c>
      <c r="D632" s="88">
        <v>18.5</v>
      </c>
      <c r="E632" s="88">
        <v>0</v>
      </c>
      <c r="F632" s="59">
        <v>0</v>
      </c>
      <c r="G632" s="59">
        <v>0</v>
      </c>
      <c r="H632" s="59">
        <v>0</v>
      </c>
      <c r="I632" s="59">
        <v>0</v>
      </c>
    </row>
    <row r="633" spans="1:9" s="90" customFormat="1" x14ac:dyDescent="0.2">
      <c r="A633" s="403" t="s">
        <v>511</v>
      </c>
      <c r="B633" s="27" t="s">
        <v>319</v>
      </c>
      <c r="C633" s="59">
        <f t="shared" si="134"/>
        <v>10</v>
      </c>
      <c r="D633" s="88">
        <v>0</v>
      </c>
      <c r="E633" s="101">
        <v>10</v>
      </c>
      <c r="F633" s="59">
        <v>0</v>
      </c>
      <c r="G633" s="59">
        <v>0</v>
      </c>
      <c r="H633" s="59">
        <v>0</v>
      </c>
      <c r="I633" s="59">
        <v>0</v>
      </c>
    </row>
    <row r="634" spans="1:9" s="90" customFormat="1" x14ac:dyDescent="0.2">
      <c r="A634" s="133"/>
      <c r="B634" s="29" t="s">
        <v>320</v>
      </c>
      <c r="C634" s="59">
        <f t="shared" si="134"/>
        <v>10</v>
      </c>
      <c r="D634" s="88">
        <v>0</v>
      </c>
      <c r="E634" s="101">
        <v>10</v>
      </c>
      <c r="F634" s="59">
        <v>0</v>
      </c>
      <c r="G634" s="59">
        <v>0</v>
      </c>
      <c r="H634" s="59">
        <v>0</v>
      </c>
      <c r="I634" s="59">
        <v>0</v>
      </c>
    </row>
    <row r="635" spans="1:9" s="90" customFormat="1" x14ac:dyDescent="0.2">
      <c r="A635" s="403" t="s">
        <v>507</v>
      </c>
      <c r="B635" s="27" t="s">
        <v>319</v>
      </c>
      <c r="C635" s="59">
        <f t="shared" si="134"/>
        <v>17</v>
      </c>
      <c r="D635" s="88">
        <v>0</v>
      </c>
      <c r="E635" s="101">
        <v>17</v>
      </c>
      <c r="F635" s="59">
        <v>0</v>
      </c>
      <c r="G635" s="59">
        <v>0</v>
      </c>
      <c r="H635" s="59">
        <v>0</v>
      </c>
      <c r="I635" s="59">
        <v>0</v>
      </c>
    </row>
    <row r="636" spans="1:9" s="90" customFormat="1" x14ac:dyDescent="0.2">
      <c r="A636" s="133"/>
      <c r="B636" s="29" t="s">
        <v>320</v>
      </c>
      <c r="C636" s="59">
        <f t="shared" si="134"/>
        <v>17</v>
      </c>
      <c r="D636" s="88">
        <v>0</v>
      </c>
      <c r="E636" s="101">
        <v>17</v>
      </c>
      <c r="F636" s="59">
        <v>0</v>
      </c>
      <c r="G636" s="59">
        <v>0</v>
      </c>
      <c r="H636" s="59">
        <v>0</v>
      </c>
      <c r="I636" s="59">
        <v>0</v>
      </c>
    </row>
    <row r="637" spans="1:9" s="90" customFormat="1" x14ac:dyDescent="0.2">
      <c r="A637" s="403" t="s">
        <v>513</v>
      </c>
      <c r="B637" s="27" t="s">
        <v>319</v>
      </c>
      <c r="C637" s="59">
        <f t="shared" si="134"/>
        <v>10</v>
      </c>
      <c r="D637" s="88">
        <v>0</v>
      </c>
      <c r="E637" s="101">
        <v>10</v>
      </c>
      <c r="F637" s="59">
        <v>0</v>
      </c>
      <c r="G637" s="59">
        <v>0</v>
      </c>
      <c r="H637" s="59">
        <v>0</v>
      </c>
      <c r="I637" s="59">
        <v>0</v>
      </c>
    </row>
    <row r="638" spans="1:9" s="90" customFormat="1" x14ac:dyDescent="0.2">
      <c r="A638" s="133"/>
      <c r="B638" s="29" t="s">
        <v>320</v>
      </c>
      <c r="C638" s="59">
        <f t="shared" si="134"/>
        <v>10</v>
      </c>
      <c r="D638" s="88">
        <v>0</v>
      </c>
      <c r="E638" s="101">
        <v>10</v>
      </c>
      <c r="F638" s="59">
        <v>0</v>
      </c>
      <c r="G638" s="59">
        <v>0</v>
      </c>
      <c r="H638" s="59">
        <v>0</v>
      </c>
      <c r="I638" s="59">
        <v>0</v>
      </c>
    </row>
    <row r="639" spans="1:9" s="90" customFormat="1" x14ac:dyDescent="0.2">
      <c r="A639" s="403" t="s">
        <v>434</v>
      </c>
      <c r="B639" s="27" t="s">
        <v>319</v>
      </c>
      <c r="C639" s="59">
        <f t="shared" si="134"/>
        <v>100</v>
      </c>
      <c r="D639" s="88">
        <v>0</v>
      </c>
      <c r="E639" s="101">
        <v>100</v>
      </c>
      <c r="F639" s="59">
        <v>0</v>
      </c>
      <c r="G639" s="59">
        <v>0</v>
      </c>
      <c r="H639" s="59">
        <v>0</v>
      </c>
      <c r="I639" s="59">
        <v>0</v>
      </c>
    </row>
    <row r="640" spans="1:9" s="90" customFormat="1" x14ac:dyDescent="0.2">
      <c r="A640" s="133"/>
      <c r="B640" s="29" t="s">
        <v>320</v>
      </c>
      <c r="C640" s="59">
        <f t="shared" si="134"/>
        <v>100</v>
      </c>
      <c r="D640" s="88">
        <v>0</v>
      </c>
      <c r="E640" s="101">
        <v>100</v>
      </c>
      <c r="F640" s="59">
        <v>0</v>
      </c>
      <c r="G640" s="59">
        <v>0</v>
      </c>
      <c r="H640" s="59">
        <v>0</v>
      </c>
      <c r="I640" s="59">
        <v>0</v>
      </c>
    </row>
    <row r="641" spans="1:9" s="90" customFormat="1" x14ac:dyDescent="0.2">
      <c r="A641" s="403" t="s">
        <v>73</v>
      </c>
      <c r="B641" s="27" t="s">
        <v>319</v>
      </c>
      <c r="C641" s="59">
        <f t="shared" si="134"/>
        <v>10</v>
      </c>
      <c r="D641" s="88">
        <v>0</v>
      </c>
      <c r="E641" s="101">
        <v>10</v>
      </c>
      <c r="F641" s="59">
        <v>0</v>
      </c>
      <c r="G641" s="59">
        <v>0</v>
      </c>
      <c r="H641" s="59">
        <v>0</v>
      </c>
      <c r="I641" s="59">
        <v>0</v>
      </c>
    </row>
    <row r="642" spans="1:9" s="90" customFormat="1" x14ac:dyDescent="0.2">
      <c r="A642" s="133"/>
      <c r="B642" s="29" t="s">
        <v>320</v>
      </c>
      <c r="C642" s="59">
        <f t="shared" si="134"/>
        <v>10</v>
      </c>
      <c r="D642" s="88">
        <v>0</v>
      </c>
      <c r="E642" s="101">
        <v>10</v>
      </c>
      <c r="F642" s="59">
        <v>0</v>
      </c>
      <c r="G642" s="59">
        <v>0</v>
      </c>
      <c r="H642" s="59">
        <v>0</v>
      </c>
      <c r="I642" s="59">
        <v>0</v>
      </c>
    </row>
    <row r="643" spans="1:9" s="90" customFormat="1" x14ac:dyDescent="0.2">
      <c r="A643" s="403" t="s">
        <v>74</v>
      </c>
      <c r="B643" s="27" t="s">
        <v>319</v>
      </c>
      <c r="C643" s="59">
        <f t="shared" si="134"/>
        <v>11</v>
      </c>
      <c r="D643" s="88">
        <v>0</v>
      </c>
      <c r="E643" s="101">
        <v>11</v>
      </c>
      <c r="F643" s="59">
        <v>0</v>
      </c>
      <c r="G643" s="59">
        <v>0</v>
      </c>
      <c r="H643" s="59">
        <v>0</v>
      </c>
      <c r="I643" s="59">
        <v>0</v>
      </c>
    </row>
    <row r="644" spans="1:9" s="90" customFormat="1" x14ac:dyDescent="0.2">
      <c r="A644" s="133"/>
      <c r="B644" s="29" t="s">
        <v>320</v>
      </c>
      <c r="C644" s="59">
        <f t="shared" si="134"/>
        <v>11</v>
      </c>
      <c r="D644" s="88">
        <v>0</v>
      </c>
      <c r="E644" s="101">
        <v>11</v>
      </c>
      <c r="F644" s="59">
        <v>0</v>
      </c>
      <c r="G644" s="59">
        <v>0</v>
      </c>
      <c r="H644" s="59">
        <v>0</v>
      </c>
      <c r="I644" s="59">
        <v>0</v>
      </c>
    </row>
    <row r="645" spans="1:9" s="90" customFormat="1" x14ac:dyDescent="0.2">
      <c r="A645" s="403" t="s">
        <v>503</v>
      </c>
      <c r="B645" s="27" t="s">
        <v>319</v>
      </c>
      <c r="C645" s="59">
        <f t="shared" si="134"/>
        <v>59</v>
      </c>
      <c r="D645" s="88">
        <v>0</v>
      </c>
      <c r="E645" s="101">
        <v>59</v>
      </c>
      <c r="F645" s="59">
        <v>0</v>
      </c>
      <c r="G645" s="59">
        <v>0</v>
      </c>
      <c r="H645" s="59">
        <v>0</v>
      </c>
      <c r="I645" s="59">
        <v>0</v>
      </c>
    </row>
    <row r="646" spans="1:9" s="90" customFormat="1" x14ac:dyDescent="0.2">
      <c r="A646" s="133"/>
      <c r="B646" s="29" t="s">
        <v>320</v>
      </c>
      <c r="C646" s="59">
        <f t="shared" si="134"/>
        <v>59</v>
      </c>
      <c r="D646" s="88">
        <v>0</v>
      </c>
      <c r="E646" s="101">
        <v>59</v>
      </c>
      <c r="F646" s="59">
        <v>0</v>
      </c>
      <c r="G646" s="59">
        <v>0</v>
      </c>
      <c r="H646" s="59">
        <v>0</v>
      </c>
      <c r="I646" s="59">
        <v>0</v>
      </c>
    </row>
    <row r="647" spans="1:9" s="90" customFormat="1" x14ac:dyDescent="0.2">
      <c r="A647" s="403" t="s">
        <v>452</v>
      </c>
      <c r="B647" s="27" t="s">
        <v>319</v>
      </c>
      <c r="C647" s="59">
        <f t="shared" si="134"/>
        <v>120</v>
      </c>
      <c r="D647" s="88">
        <v>0</v>
      </c>
      <c r="E647" s="101">
        <v>120</v>
      </c>
      <c r="F647" s="59">
        <v>0</v>
      </c>
      <c r="G647" s="59">
        <v>0</v>
      </c>
      <c r="H647" s="59">
        <v>0</v>
      </c>
      <c r="I647" s="59">
        <v>0</v>
      </c>
    </row>
    <row r="648" spans="1:9" s="90" customFormat="1" x14ac:dyDescent="0.2">
      <c r="A648" s="133"/>
      <c r="B648" s="29" t="s">
        <v>320</v>
      </c>
      <c r="C648" s="59">
        <f t="shared" si="134"/>
        <v>120</v>
      </c>
      <c r="D648" s="88">
        <v>0</v>
      </c>
      <c r="E648" s="101">
        <v>120</v>
      </c>
      <c r="F648" s="59">
        <v>0</v>
      </c>
      <c r="G648" s="59">
        <v>0</v>
      </c>
      <c r="H648" s="59">
        <v>0</v>
      </c>
      <c r="I648" s="59">
        <v>0</v>
      </c>
    </row>
    <row r="649" spans="1:9" s="90" customFormat="1" x14ac:dyDescent="0.2">
      <c r="A649" s="403" t="s">
        <v>308</v>
      </c>
      <c r="B649" s="27" t="s">
        <v>319</v>
      </c>
      <c r="C649" s="59">
        <f t="shared" si="134"/>
        <v>20</v>
      </c>
      <c r="D649" s="88">
        <v>0</v>
      </c>
      <c r="E649" s="101">
        <v>20</v>
      </c>
      <c r="F649" s="59">
        <v>0</v>
      </c>
      <c r="G649" s="59">
        <v>0</v>
      </c>
      <c r="H649" s="59">
        <v>0</v>
      </c>
      <c r="I649" s="59">
        <v>0</v>
      </c>
    </row>
    <row r="650" spans="1:9" s="90" customFormat="1" x14ac:dyDescent="0.2">
      <c r="A650" s="133"/>
      <c r="B650" s="29" t="s">
        <v>320</v>
      </c>
      <c r="C650" s="59">
        <f t="shared" si="134"/>
        <v>20</v>
      </c>
      <c r="D650" s="88">
        <v>0</v>
      </c>
      <c r="E650" s="101">
        <v>20</v>
      </c>
      <c r="F650" s="59">
        <v>0</v>
      </c>
      <c r="G650" s="59">
        <v>0</v>
      </c>
      <c r="H650" s="59">
        <v>0</v>
      </c>
      <c r="I650" s="59">
        <v>0</v>
      </c>
    </row>
    <row r="651" spans="1:9" s="90" customFormat="1" x14ac:dyDescent="0.2">
      <c r="A651" s="403" t="s">
        <v>510</v>
      </c>
      <c r="B651" s="27" t="s">
        <v>319</v>
      </c>
      <c r="C651" s="59">
        <f t="shared" si="134"/>
        <v>120</v>
      </c>
      <c r="D651" s="88">
        <v>0</v>
      </c>
      <c r="E651" s="101">
        <v>120</v>
      </c>
      <c r="F651" s="59">
        <v>0</v>
      </c>
      <c r="G651" s="59">
        <v>0</v>
      </c>
      <c r="H651" s="59">
        <v>0</v>
      </c>
      <c r="I651" s="59">
        <v>0</v>
      </c>
    </row>
    <row r="652" spans="1:9" s="90" customFormat="1" x14ac:dyDescent="0.2">
      <c r="A652" s="133"/>
      <c r="B652" s="29" t="s">
        <v>320</v>
      </c>
      <c r="C652" s="59">
        <f t="shared" si="134"/>
        <v>120</v>
      </c>
      <c r="D652" s="88">
        <v>0</v>
      </c>
      <c r="E652" s="101">
        <v>120</v>
      </c>
      <c r="F652" s="59">
        <v>0</v>
      </c>
      <c r="G652" s="59">
        <v>0</v>
      </c>
      <c r="H652" s="59">
        <v>0</v>
      </c>
      <c r="I652" s="59">
        <v>0</v>
      </c>
    </row>
    <row r="653" spans="1:9" s="90" customFormat="1" x14ac:dyDescent="0.2">
      <c r="A653" s="403" t="s">
        <v>478</v>
      </c>
      <c r="B653" s="27" t="s">
        <v>319</v>
      </c>
      <c r="C653" s="59">
        <f t="shared" si="134"/>
        <v>90</v>
      </c>
      <c r="D653" s="88">
        <v>0</v>
      </c>
      <c r="E653" s="101">
        <v>90</v>
      </c>
      <c r="F653" s="59">
        <v>0</v>
      </c>
      <c r="G653" s="59">
        <v>0</v>
      </c>
      <c r="H653" s="59">
        <v>0</v>
      </c>
      <c r="I653" s="59">
        <v>0</v>
      </c>
    </row>
    <row r="654" spans="1:9" s="90" customFormat="1" x14ac:dyDescent="0.2">
      <c r="A654" s="133"/>
      <c r="B654" s="29" t="s">
        <v>320</v>
      </c>
      <c r="C654" s="59">
        <f t="shared" si="134"/>
        <v>90</v>
      </c>
      <c r="D654" s="88">
        <v>0</v>
      </c>
      <c r="E654" s="101">
        <v>90</v>
      </c>
      <c r="F654" s="59">
        <v>0</v>
      </c>
      <c r="G654" s="59">
        <v>0</v>
      </c>
      <c r="H654" s="59">
        <v>0</v>
      </c>
      <c r="I654" s="59">
        <v>0</v>
      </c>
    </row>
    <row r="655" spans="1:9" s="90" customFormat="1" x14ac:dyDescent="0.2">
      <c r="A655" s="403" t="s">
        <v>75</v>
      </c>
      <c r="B655" s="27" t="s">
        <v>319</v>
      </c>
      <c r="C655" s="59">
        <f t="shared" ref="C655:C718" si="139">D655+E655+F655+G655+H655+I655</f>
        <v>5</v>
      </c>
      <c r="D655" s="88">
        <v>0</v>
      </c>
      <c r="E655" s="101">
        <v>5</v>
      </c>
      <c r="F655" s="59">
        <v>0</v>
      </c>
      <c r="G655" s="59">
        <v>0</v>
      </c>
      <c r="H655" s="59">
        <v>0</v>
      </c>
      <c r="I655" s="59">
        <v>0</v>
      </c>
    </row>
    <row r="656" spans="1:9" s="90" customFormat="1" x14ac:dyDescent="0.2">
      <c r="A656" s="133"/>
      <c r="B656" s="29" t="s">
        <v>320</v>
      </c>
      <c r="C656" s="59">
        <f t="shared" si="139"/>
        <v>5</v>
      </c>
      <c r="D656" s="88">
        <v>0</v>
      </c>
      <c r="E656" s="101">
        <v>5</v>
      </c>
      <c r="F656" s="59">
        <v>0</v>
      </c>
      <c r="G656" s="59">
        <v>0</v>
      </c>
      <c r="H656" s="59">
        <v>0</v>
      </c>
      <c r="I656" s="59">
        <v>0</v>
      </c>
    </row>
    <row r="657" spans="1:9" s="90" customFormat="1" x14ac:dyDescent="0.2">
      <c r="A657" s="403" t="s">
        <v>512</v>
      </c>
      <c r="B657" s="27" t="s">
        <v>319</v>
      </c>
      <c r="C657" s="59">
        <f t="shared" si="139"/>
        <v>12</v>
      </c>
      <c r="D657" s="88">
        <v>0</v>
      </c>
      <c r="E657" s="101">
        <v>12</v>
      </c>
      <c r="F657" s="59">
        <v>0</v>
      </c>
      <c r="G657" s="59">
        <v>0</v>
      </c>
      <c r="H657" s="59">
        <v>0</v>
      </c>
      <c r="I657" s="59">
        <v>0</v>
      </c>
    </row>
    <row r="658" spans="1:9" s="90" customFormat="1" x14ac:dyDescent="0.2">
      <c r="A658" s="133"/>
      <c r="B658" s="29" t="s">
        <v>320</v>
      </c>
      <c r="C658" s="59">
        <f t="shared" si="139"/>
        <v>12</v>
      </c>
      <c r="D658" s="88">
        <v>0</v>
      </c>
      <c r="E658" s="101">
        <v>12</v>
      </c>
      <c r="F658" s="59">
        <v>0</v>
      </c>
      <c r="G658" s="59">
        <v>0</v>
      </c>
      <c r="H658" s="59">
        <v>0</v>
      </c>
      <c r="I658" s="59">
        <v>0</v>
      </c>
    </row>
    <row r="659" spans="1:9" s="90" customFormat="1" x14ac:dyDescent="0.2">
      <c r="A659" s="403" t="s">
        <v>515</v>
      </c>
      <c r="B659" s="27" t="s">
        <v>319</v>
      </c>
      <c r="C659" s="59">
        <f t="shared" si="139"/>
        <v>10</v>
      </c>
      <c r="D659" s="88">
        <v>0</v>
      </c>
      <c r="E659" s="101">
        <v>10</v>
      </c>
      <c r="F659" s="59">
        <v>0</v>
      </c>
      <c r="G659" s="59">
        <v>0</v>
      </c>
      <c r="H659" s="59">
        <v>0</v>
      </c>
      <c r="I659" s="59">
        <v>0</v>
      </c>
    </row>
    <row r="660" spans="1:9" s="90" customFormat="1" x14ac:dyDescent="0.2">
      <c r="A660" s="133"/>
      <c r="B660" s="29" t="s">
        <v>320</v>
      </c>
      <c r="C660" s="59">
        <f t="shared" si="139"/>
        <v>10</v>
      </c>
      <c r="D660" s="88">
        <v>0</v>
      </c>
      <c r="E660" s="101">
        <v>10</v>
      </c>
      <c r="F660" s="59">
        <v>0</v>
      </c>
      <c r="G660" s="59">
        <v>0</v>
      </c>
      <c r="H660" s="59">
        <v>0</v>
      </c>
      <c r="I660" s="59">
        <v>0</v>
      </c>
    </row>
    <row r="661" spans="1:9" s="90" customFormat="1" x14ac:dyDescent="0.2">
      <c r="A661" s="403" t="s">
        <v>31</v>
      </c>
      <c r="B661" s="27" t="s">
        <v>319</v>
      </c>
      <c r="C661" s="59">
        <f t="shared" si="139"/>
        <v>16</v>
      </c>
      <c r="D661" s="88">
        <v>0</v>
      </c>
      <c r="E661" s="101">
        <v>16</v>
      </c>
      <c r="F661" s="59">
        <v>0</v>
      </c>
      <c r="G661" s="59">
        <v>0</v>
      </c>
      <c r="H661" s="59">
        <v>0</v>
      </c>
      <c r="I661" s="59">
        <v>0</v>
      </c>
    </row>
    <row r="662" spans="1:9" s="90" customFormat="1" x14ac:dyDescent="0.2">
      <c r="A662" s="133"/>
      <c r="B662" s="29" t="s">
        <v>320</v>
      </c>
      <c r="C662" s="59">
        <f t="shared" si="139"/>
        <v>16</v>
      </c>
      <c r="D662" s="88">
        <v>0</v>
      </c>
      <c r="E662" s="101">
        <v>16</v>
      </c>
      <c r="F662" s="59">
        <v>0</v>
      </c>
      <c r="G662" s="59">
        <v>0</v>
      </c>
      <c r="H662" s="59">
        <v>0</v>
      </c>
      <c r="I662" s="59">
        <v>0</v>
      </c>
    </row>
    <row r="663" spans="1:9" s="90" customFormat="1" x14ac:dyDescent="0.2">
      <c r="A663" s="403" t="s">
        <v>683</v>
      </c>
      <c r="B663" s="27" t="s">
        <v>319</v>
      </c>
      <c r="C663" s="59">
        <f t="shared" si="139"/>
        <v>31</v>
      </c>
      <c r="D663" s="88">
        <v>0</v>
      </c>
      <c r="E663" s="101">
        <v>31</v>
      </c>
      <c r="F663" s="59">
        <v>0</v>
      </c>
      <c r="G663" s="59">
        <v>0</v>
      </c>
      <c r="H663" s="59">
        <v>0</v>
      </c>
      <c r="I663" s="59">
        <v>0</v>
      </c>
    </row>
    <row r="664" spans="1:9" s="90" customFormat="1" x14ac:dyDescent="0.2">
      <c r="A664" s="133"/>
      <c r="B664" s="29" t="s">
        <v>320</v>
      </c>
      <c r="C664" s="59">
        <f t="shared" si="139"/>
        <v>31</v>
      </c>
      <c r="D664" s="88">
        <v>0</v>
      </c>
      <c r="E664" s="101">
        <v>31</v>
      </c>
      <c r="F664" s="59">
        <v>0</v>
      </c>
      <c r="G664" s="59">
        <v>0</v>
      </c>
      <c r="H664" s="59">
        <v>0</v>
      </c>
      <c r="I664" s="59">
        <v>0</v>
      </c>
    </row>
    <row r="665" spans="1:9" s="90" customFormat="1" x14ac:dyDescent="0.2">
      <c r="A665" s="403" t="s">
        <v>737</v>
      </c>
      <c r="B665" s="27" t="s">
        <v>319</v>
      </c>
      <c r="C665" s="59">
        <f t="shared" si="139"/>
        <v>10</v>
      </c>
      <c r="D665" s="88">
        <v>0</v>
      </c>
      <c r="E665" s="73">
        <v>10</v>
      </c>
      <c r="F665" s="59">
        <v>0</v>
      </c>
      <c r="G665" s="59">
        <v>0</v>
      </c>
      <c r="H665" s="59">
        <v>0</v>
      </c>
      <c r="I665" s="59">
        <v>0</v>
      </c>
    </row>
    <row r="666" spans="1:9" s="90" customFormat="1" x14ac:dyDescent="0.2">
      <c r="A666" s="133"/>
      <c r="B666" s="29" t="s">
        <v>320</v>
      </c>
      <c r="C666" s="59">
        <f t="shared" si="139"/>
        <v>10</v>
      </c>
      <c r="D666" s="88">
        <v>0</v>
      </c>
      <c r="E666" s="73">
        <v>10</v>
      </c>
      <c r="F666" s="59">
        <v>0</v>
      </c>
      <c r="G666" s="59">
        <v>0</v>
      </c>
      <c r="H666" s="59">
        <v>0</v>
      </c>
      <c r="I666" s="59">
        <v>0</v>
      </c>
    </row>
    <row r="667" spans="1:9" s="90" customFormat="1" x14ac:dyDescent="0.2">
      <c r="A667" s="403" t="s">
        <v>415</v>
      </c>
      <c r="B667" s="27" t="s">
        <v>319</v>
      </c>
      <c r="C667" s="59">
        <f t="shared" si="139"/>
        <v>98</v>
      </c>
      <c r="D667" s="88">
        <v>0</v>
      </c>
      <c r="E667" s="73">
        <v>98</v>
      </c>
      <c r="F667" s="59">
        <v>0</v>
      </c>
      <c r="G667" s="59">
        <v>0</v>
      </c>
      <c r="H667" s="59">
        <v>0</v>
      </c>
      <c r="I667" s="59">
        <v>0</v>
      </c>
    </row>
    <row r="668" spans="1:9" s="90" customFormat="1" x14ac:dyDescent="0.2">
      <c r="A668" s="133"/>
      <c r="B668" s="29" t="s">
        <v>320</v>
      </c>
      <c r="C668" s="59">
        <f t="shared" si="139"/>
        <v>98</v>
      </c>
      <c r="D668" s="88">
        <v>0</v>
      </c>
      <c r="E668" s="73">
        <v>98</v>
      </c>
      <c r="F668" s="59">
        <v>0</v>
      </c>
      <c r="G668" s="59">
        <v>0</v>
      </c>
      <c r="H668" s="59">
        <v>0</v>
      </c>
      <c r="I668" s="59">
        <v>0</v>
      </c>
    </row>
    <row r="669" spans="1:9" s="90" customFormat="1" x14ac:dyDescent="0.2">
      <c r="A669" s="403" t="s">
        <v>77</v>
      </c>
      <c r="B669" s="27" t="s">
        <v>319</v>
      </c>
      <c r="C669" s="59">
        <f t="shared" si="139"/>
        <v>38</v>
      </c>
      <c r="D669" s="88">
        <v>0</v>
      </c>
      <c r="E669" s="73">
        <v>38</v>
      </c>
      <c r="F669" s="59">
        <v>0</v>
      </c>
      <c r="G669" s="59">
        <v>0</v>
      </c>
      <c r="H669" s="59">
        <v>0</v>
      </c>
      <c r="I669" s="59">
        <v>0</v>
      </c>
    </row>
    <row r="670" spans="1:9" s="90" customFormat="1" x14ac:dyDescent="0.2">
      <c r="A670" s="133"/>
      <c r="B670" s="29" t="s">
        <v>320</v>
      </c>
      <c r="C670" s="59">
        <f t="shared" si="139"/>
        <v>38</v>
      </c>
      <c r="D670" s="88">
        <v>0</v>
      </c>
      <c r="E670" s="73">
        <v>38</v>
      </c>
      <c r="F670" s="59">
        <v>0</v>
      </c>
      <c r="G670" s="59">
        <v>0</v>
      </c>
      <c r="H670" s="59">
        <v>0</v>
      </c>
      <c r="I670" s="59">
        <v>0</v>
      </c>
    </row>
    <row r="671" spans="1:9" s="90" customFormat="1" x14ac:dyDescent="0.2">
      <c r="A671" s="403" t="s">
        <v>506</v>
      </c>
      <c r="B671" s="27" t="s">
        <v>319</v>
      </c>
      <c r="C671" s="59">
        <f t="shared" si="139"/>
        <v>15</v>
      </c>
      <c r="D671" s="88">
        <v>0</v>
      </c>
      <c r="E671" s="73">
        <v>15</v>
      </c>
      <c r="F671" s="59">
        <v>0</v>
      </c>
      <c r="G671" s="59">
        <v>0</v>
      </c>
      <c r="H671" s="59">
        <v>0</v>
      </c>
      <c r="I671" s="59">
        <v>0</v>
      </c>
    </row>
    <row r="672" spans="1:9" s="90" customFormat="1" x14ac:dyDescent="0.2">
      <c r="A672" s="133"/>
      <c r="B672" s="29" t="s">
        <v>320</v>
      </c>
      <c r="C672" s="59">
        <f t="shared" si="139"/>
        <v>15</v>
      </c>
      <c r="D672" s="88">
        <v>0</v>
      </c>
      <c r="E672" s="73">
        <v>15</v>
      </c>
      <c r="F672" s="59">
        <v>0</v>
      </c>
      <c r="G672" s="59">
        <v>0</v>
      </c>
      <c r="H672" s="59">
        <v>0</v>
      </c>
      <c r="I672" s="59">
        <v>0</v>
      </c>
    </row>
    <row r="673" spans="1:9" s="90" customFormat="1" x14ac:dyDescent="0.2">
      <c r="A673" s="403" t="s">
        <v>33</v>
      </c>
      <c r="B673" s="27" t="s">
        <v>319</v>
      </c>
      <c r="C673" s="59">
        <f t="shared" si="139"/>
        <v>4</v>
      </c>
      <c r="D673" s="88">
        <v>0</v>
      </c>
      <c r="E673" s="73">
        <v>4</v>
      </c>
      <c r="F673" s="59">
        <v>0</v>
      </c>
      <c r="G673" s="59">
        <v>0</v>
      </c>
      <c r="H673" s="59">
        <v>0</v>
      </c>
      <c r="I673" s="59">
        <v>0</v>
      </c>
    </row>
    <row r="674" spans="1:9" s="90" customFormat="1" x14ac:dyDescent="0.2">
      <c r="A674" s="133"/>
      <c r="B674" s="29" t="s">
        <v>320</v>
      </c>
      <c r="C674" s="59">
        <f t="shared" si="139"/>
        <v>4</v>
      </c>
      <c r="D674" s="88">
        <v>0</v>
      </c>
      <c r="E674" s="73">
        <v>4</v>
      </c>
      <c r="F674" s="59">
        <v>0</v>
      </c>
      <c r="G674" s="59">
        <v>0</v>
      </c>
      <c r="H674" s="59">
        <v>0</v>
      </c>
      <c r="I674" s="59">
        <v>0</v>
      </c>
    </row>
    <row r="675" spans="1:9" s="90" customFormat="1" x14ac:dyDescent="0.2">
      <c r="A675" s="403" t="s">
        <v>505</v>
      </c>
      <c r="B675" s="27" t="s">
        <v>319</v>
      </c>
      <c r="C675" s="59">
        <f t="shared" si="139"/>
        <v>5</v>
      </c>
      <c r="D675" s="88">
        <v>0</v>
      </c>
      <c r="E675" s="73">
        <v>5</v>
      </c>
      <c r="F675" s="59">
        <v>0</v>
      </c>
      <c r="G675" s="59">
        <v>0</v>
      </c>
      <c r="H675" s="59">
        <v>0</v>
      </c>
      <c r="I675" s="59">
        <v>0</v>
      </c>
    </row>
    <row r="676" spans="1:9" s="90" customFormat="1" x14ac:dyDescent="0.2">
      <c r="A676" s="133"/>
      <c r="B676" s="29" t="s">
        <v>320</v>
      </c>
      <c r="C676" s="59">
        <f t="shared" si="139"/>
        <v>5</v>
      </c>
      <c r="D676" s="88">
        <v>0</v>
      </c>
      <c r="E676" s="73">
        <v>5</v>
      </c>
      <c r="F676" s="59">
        <v>0</v>
      </c>
      <c r="G676" s="59">
        <v>0</v>
      </c>
      <c r="H676" s="59">
        <v>0</v>
      </c>
      <c r="I676" s="59">
        <v>0</v>
      </c>
    </row>
    <row r="677" spans="1:9" s="90" customFormat="1" x14ac:dyDescent="0.2">
      <c r="A677" s="403" t="s">
        <v>78</v>
      </c>
      <c r="B677" s="27" t="s">
        <v>319</v>
      </c>
      <c r="C677" s="59">
        <f t="shared" si="139"/>
        <v>7</v>
      </c>
      <c r="D677" s="88">
        <v>0</v>
      </c>
      <c r="E677" s="73">
        <v>7</v>
      </c>
      <c r="F677" s="59">
        <v>0</v>
      </c>
      <c r="G677" s="59">
        <v>0</v>
      </c>
      <c r="H677" s="59">
        <v>0</v>
      </c>
      <c r="I677" s="59">
        <v>0</v>
      </c>
    </row>
    <row r="678" spans="1:9" s="90" customFormat="1" x14ac:dyDescent="0.2">
      <c r="A678" s="133"/>
      <c r="B678" s="29" t="s">
        <v>320</v>
      </c>
      <c r="C678" s="59">
        <f t="shared" si="139"/>
        <v>7</v>
      </c>
      <c r="D678" s="88">
        <v>0</v>
      </c>
      <c r="E678" s="73">
        <v>7</v>
      </c>
      <c r="F678" s="59">
        <v>0</v>
      </c>
      <c r="G678" s="59">
        <v>0</v>
      </c>
      <c r="H678" s="59">
        <v>0</v>
      </c>
      <c r="I678" s="59">
        <v>0</v>
      </c>
    </row>
    <row r="679" spans="1:9" s="90" customFormat="1" x14ac:dyDescent="0.2">
      <c r="A679" s="403" t="s">
        <v>79</v>
      </c>
      <c r="B679" s="27" t="s">
        <v>319</v>
      </c>
      <c r="C679" s="59">
        <f t="shared" si="139"/>
        <v>100</v>
      </c>
      <c r="D679" s="88">
        <v>0</v>
      </c>
      <c r="E679" s="73">
        <v>100</v>
      </c>
      <c r="F679" s="59">
        <v>0</v>
      </c>
      <c r="G679" s="59">
        <v>0</v>
      </c>
      <c r="H679" s="59">
        <v>0</v>
      </c>
      <c r="I679" s="59">
        <v>0</v>
      </c>
    </row>
    <row r="680" spans="1:9" s="90" customFormat="1" x14ac:dyDescent="0.2">
      <c r="A680" s="133"/>
      <c r="B680" s="29" t="s">
        <v>320</v>
      </c>
      <c r="C680" s="59">
        <f t="shared" si="139"/>
        <v>100</v>
      </c>
      <c r="D680" s="88">
        <v>0</v>
      </c>
      <c r="E680" s="73">
        <v>100</v>
      </c>
      <c r="F680" s="59">
        <v>0</v>
      </c>
      <c r="G680" s="59">
        <v>0</v>
      </c>
      <c r="H680" s="59">
        <v>0</v>
      </c>
      <c r="I680" s="59">
        <v>0</v>
      </c>
    </row>
    <row r="681" spans="1:9" s="90" customFormat="1" ht="25.5" x14ac:dyDescent="0.2">
      <c r="A681" s="403" t="s">
        <v>80</v>
      </c>
      <c r="B681" s="27" t="s">
        <v>319</v>
      </c>
      <c r="C681" s="59">
        <f t="shared" si="139"/>
        <v>20</v>
      </c>
      <c r="D681" s="88">
        <v>0</v>
      </c>
      <c r="E681" s="73">
        <v>20</v>
      </c>
      <c r="F681" s="59">
        <v>0</v>
      </c>
      <c r="G681" s="59">
        <v>0</v>
      </c>
      <c r="H681" s="59">
        <v>0</v>
      </c>
      <c r="I681" s="59">
        <v>0</v>
      </c>
    </row>
    <row r="682" spans="1:9" s="90" customFormat="1" x14ac:dyDescent="0.2">
      <c r="A682" s="133"/>
      <c r="B682" s="29" t="s">
        <v>320</v>
      </c>
      <c r="C682" s="59">
        <f t="shared" si="139"/>
        <v>20</v>
      </c>
      <c r="D682" s="88">
        <v>0</v>
      </c>
      <c r="E682" s="73">
        <v>20</v>
      </c>
      <c r="F682" s="59">
        <v>0</v>
      </c>
      <c r="G682" s="59">
        <v>0</v>
      </c>
      <c r="H682" s="59">
        <v>0</v>
      </c>
      <c r="I682" s="59">
        <v>0</v>
      </c>
    </row>
    <row r="683" spans="1:9" s="90" customFormat="1" x14ac:dyDescent="0.2">
      <c r="A683" s="403" t="s">
        <v>81</v>
      </c>
      <c r="B683" s="27" t="s">
        <v>319</v>
      </c>
      <c r="C683" s="59">
        <f t="shared" si="139"/>
        <v>30</v>
      </c>
      <c r="D683" s="88">
        <v>0</v>
      </c>
      <c r="E683" s="73">
        <v>30</v>
      </c>
      <c r="F683" s="59">
        <v>0</v>
      </c>
      <c r="G683" s="59">
        <v>0</v>
      </c>
      <c r="H683" s="59">
        <v>0</v>
      </c>
      <c r="I683" s="59">
        <v>0</v>
      </c>
    </row>
    <row r="684" spans="1:9" s="90" customFormat="1" x14ac:dyDescent="0.2">
      <c r="A684" s="133"/>
      <c r="B684" s="29" t="s">
        <v>320</v>
      </c>
      <c r="C684" s="59">
        <f t="shared" si="139"/>
        <v>30</v>
      </c>
      <c r="D684" s="88">
        <v>0</v>
      </c>
      <c r="E684" s="73">
        <v>30</v>
      </c>
      <c r="F684" s="59">
        <v>0</v>
      </c>
      <c r="G684" s="59">
        <v>0</v>
      </c>
      <c r="H684" s="59">
        <v>0</v>
      </c>
      <c r="I684" s="59">
        <v>0</v>
      </c>
    </row>
    <row r="685" spans="1:9" s="90" customFormat="1" x14ac:dyDescent="0.2">
      <c r="A685" s="403" t="s">
        <v>82</v>
      </c>
      <c r="B685" s="27" t="s">
        <v>319</v>
      </c>
      <c r="C685" s="59">
        <f t="shared" si="139"/>
        <v>18</v>
      </c>
      <c r="D685" s="88">
        <v>0</v>
      </c>
      <c r="E685" s="73">
        <v>18</v>
      </c>
      <c r="F685" s="59">
        <v>0</v>
      </c>
      <c r="G685" s="59">
        <v>0</v>
      </c>
      <c r="H685" s="59">
        <v>0</v>
      </c>
      <c r="I685" s="59">
        <v>0</v>
      </c>
    </row>
    <row r="686" spans="1:9" s="90" customFormat="1" x14ac:dyDescent="0.2">
      <c r="A686" s="133"/>
      <c r="B686" s="29" t="s">
        <v>320</v>
      </c>
      <c r="C686" s="59">
        <f t="shared" si="139"/>
        <v>18</v>
      </c>
      <c r="D686" s="88">
        <v>0</v>
      </c>
      <c r="E686" s="73">
        <v>18</v>
      </c>
      <c r="F686" s="59">
        <v>0</v>
      </c>
      <c r="G686" s="59">
        <v>0</v>
      </c>
      <c r="H686" s="59">
        <v>0</v>
      </c>
      <c r="I686" s="59">
        <v>0</v>
      </c>
    </row>
    <row r="687" spans="1:9" s="90" customFormat="1" x14ac:dyDescent="0.2">
      <c r="A687" s="403" t="s">
        <v>83</v>
      </c>
      <c r="B687" s="27" t="s">
        <v>319</v>
      </c>
      <c r="C687" s="59">
        <f t="shared" si="139"/>
        <v>45</v>
      </c>
      <c r="D687" s="88">
        <v>0</v>
      </c>
      <c r="E687" s="73">
        <v>45</v>
      </c>
      <c r="F687" s="59">
        <v>0</v>
      </c>
      <c r="G687" s="59">
        <v>0</v>
      </c>
      <c r="H687" s="59">
        <v>0</v>
      </c>
      <c r="I687" s="59">
        <v>0</v>
      </c>
    </row>
    <row r="688" spans="1:9" s="90" customFormat="1" x14ac:dyDescent="0.2">
      <c r="A688" s="133"/>
      <c r="B688" s="29" t="s">
        <v>320</v>
      </c>
      <c r="C688" s="59">
        <f t="shared" si="139"/>
        <v>45</v>
      </c>
      <c r="D688" s="88">
        <v>0</v>
      </c>
      <c r="E688" s="73">
        <v>45</v>
      </c>
      <c r="F688" s="59">
        <v>0</v>
      </c>
      <c r="G688" s="59">
        <v>0</v>
      </c>
      <c r="H688" s="59">
        <v>0</v>
      </c>
      <c r="I688" s="59">
        <v>0</v>
      </c>
    </row>
    <row r="689" spans="1:9" s="90" customFormat="1" x14ac:dyDescent="0.2">
      <c r="A689" s="403" t="s">
        <v>84</v>
      </c>
      <c r="B689" s="27" t="s">
        <v>319</v>
      </c>
      <c r="C689" s="59">
        <f t="shared" si="139"/>
        <v>10</v>
      </c>
      <c r="D689" s="88">
        <v>0</v>
      </c>
      <c r="E689" s="73">
        <v>10</v>
      </c>
      <c r="F689" s="59">
        <v>0</v>
      </c>
      <c r="G689" s="59">
        <v>0</v>
      </c>
      <c r="H689" s="59">
        <v>0</v>
      </c>
      <c r="I689" s="59">
        <v>0</v>
      </c>
    </row>
    <row r="690" spans="1:9" s="90" customFormat="1" x14ac:dyDescent="0.2">
      <c r="A690" s="133"/>
      <c r="B690" s="29" t="s">
        <v>320</v>
      </c>
      <c r="C690" s="59">
        <f t="shared" si="139"/>
        <v>10</v>
      </c>
      <c r="D690" s="88">
        <v>0</v>
      </c>
      <c r="E690" s="73">
        <v>10</v>
      </c>
      <c r="F690" s="59">
        <v>0</v>
      </c>
      <c r="G690" s="59">
        <v>0</v>
      </c>
      <c r="H690" s="59">
        <v>0</v>
      </c>
      <c r="I690" s="59">
        <v>0</v>
      </c>
    </row>
    <row r="691" spans="1:9" s="90" customFormat="1" x14ac:dyDescent="0.2">
      <c r="A691" s="403" t="s">
        <v>309</v>
      </c>
      <c r="B691" s="27" t="s">
        <v>319</v>
      </c>
      <c r="C691" s="59">
        <f t="shared" si="139"/>
        <v>3</v>
      </c>
      <c r="D691" s="88">
        <v>0</v>
      </c>
      <c r="E691" s="73">
        <v>3</v>
      </c>
      <c r="F691" s="59">
        <v>0</v>
      </c>
      <c r="G691" s="59">
        <v>0</v>
      </c>
      <c r="H691" s="59">
        <v>0</v>
      </c>
      <c r="I691" s="59">
        <v>0</v>
      </c>
    </row>
    <row r="692" spans="1:9" s="90" customFormat="1" x14ac:dyDescent="0.2">
      <c r="A692" s="133"/>
      <c r="B692" s="29" t="s">
        <v>320</v>
      </c>
      <c r="C692" s="59">
        <f t="shared" si="139"/>
        <v>3</v>
      </c>
      <c r="D692" s="88">
        <v>0</v>
      </c>
      <c r="E692" s="73">
        <v>3</v>
      </c>
      <c r="F692" s="59">
        <v>0</v>
      </c>
      <c r="G692" s="59">
        <v>0</v>
      </c>
      <c r="H692" s="59">
        <v>0</v>
      </c>
      <c r="I692" s="59">
        <v>0</v>
      </c>
    </row>
    <row r="693" spans="1:9" s="90" customFormat="1" x14ac:dyDescent="0.2">
      <c r="A693" s="403" t="s">
        <v>85</v>
      </c>
      <c r="B693" s="27" t="s">
        <v>319</v>
      </c>
      <c r="C693" s="59">
        <f t="shared" si="139"/>
        <v>3</v>
      </c>
      <c r="D693" s="88">
        <v>0</v>
      </c>
      <c r="E693" s="73">
        <v>3</v>
      </c>
      <c r="F693" s="59">
        <v>0</v>
      </c>
      <c r="G693" s="59">
        <v>0</v>
      </c>
      <c r="H693" s="59">
        <v>0</v>
      </c>
      <c r="I693" s="59">
        <v>0</v>
      </c>
    </row>
    <row r="694" spans="1:9" s="90" customFormat="1" x14ac:dyDescent="0.2">
      <c r="A694" s="133"/>
      <c r="B694" s="29" t="s">
        <v>320</v>
      </c>
      <c r="C694" s="59">
        <f t="shared" si="139"/>
        <v>3</v>
      </c>
      <c r="D694" s="88">
        <v>0</v>
      </c>
      <c r="E694" s="73">
        <v>3</v>
      </c>
      <c r="F694" s="59">
        <v>0</v>
      </c>
      <c r="G694" s="59">
        <v>0</v>
      </c>
      <c r="H694" s="59">
        <v>0</v>
      </c>
      <c r="I694" s="59">
        <v>0</v>
      </c>
    </row>
    <row r="695" spans="1:9" s="90" customFormat="1" x14ac:dyDescent="0.2">
      <c r="A695" s="403" t="s">
        <v>86</v>
      </c>
      <c r="B695" s="27" t="s">
        <v>319</v>
      </c>
      <c r="C695" s="59">
        <f t="shared" si="139"/>
        <v>21</v>
      </c>
      <c r="D695" s="88">
        <v>0</v>
      </c>
      <c r="E695" s="73">
        <v>21</v>
      </c>
      <c r="F695" s="59">
        <v>0</v>
      </c>
      <c r="G695" s="59">
        <v>0</v>
      </c>
      <c r="H695" s="59">
        <v>0</v>
      </c>
      <c r="I695" s="59">
        <v>0</v>
      </c>
    </row>
    <row r="696" spans="1:9" s="90" customFormat="1" x14ac:dyDescent="0.2">
      <c r="A696" s="133"/>
      <c r="B696" s="29" t="s">
        <v>320</v>
      </c>
      <c r="C696" s="59">
        <f t="shared" si="139"/>
        <v>21</v>
      </c>
      <c r="D696" s="88">
        <v>0</v>
      </c>
      <c r="E696" s="73">
        <v>21</v>
      </c>
      <c r="F696" s="59">
        <v>0</v>
      </c>
      <c r="G696" s="59">
        <v>0</v>
      </c>
      <c r="H696" s="59">
        <v>0</v>
      </c>
      <c r="I696" s="59">
        <v>0</v>
      </c>
    </row>
    <row r="697" spans="1:9" s="90" customFormat="1" x14ac:dyDescent="0.2">
      <c r="A697" s="403" t="s">
        <v>87</v>
      </c>
      <c r="B697" s="27" t="s">
        <v>319</v>
      </c>
      <c r="C697" s="59">
        <f t="shared" si="139"/>
        <v>8</v>
      </c>
      <c r="D697" s="88">
        <v>0</v>
      </c>
      <c r="E697" s="73">
        <v>8</v>
      </c>
      <c r="F697" s="59">
        <v>0</v>
      </c>
      <c r="G697" s="59">
        <v>0</v>
      </c>
      <c r="H697" s="59">
        <v>0</v>
      </c>
      <c r="I697" s="59">
        <v>0</v>
      </c>
    </row>
    <row r="698" spans="1:9" s="90" customFormat="1" x14ac:dyDescent="0.2">
      <c r="A698" s="133"/>
      <c r="B698" s="29" t="s">
        <v>320</v>
      </c>
      <c r="C698" s="59">
        <f t="shared" si="139"/>
        <v>8</v>
      </c>
      <c r="D698" s="88">
        <v>0</v>
      </c>
      <c r="E698" s="73">
        <v>8</v>
      </c>
      <c r="F698" s="59">
        <v>0</v>
      </c>
      <c r="G698" s="59">
        <v>0</v>
      </c>
      <c r="H698" s="59">
        <v>0</v>
      </c>
      <c r="I698" s="59">
        <v>0</v>
      </c>
    </row>
    <row r="699" spans="1:9" s="90" customFormat="1" x14ac:dyDescent="0.2">
      <c r="A699" s="403" t="s">
        <v>310</v>
      </c>
      <c r="B699" s="27" t="s">
        <v>319</v>
      </c>
      <c r="C699" s="59">
        <f t="shared" si="139"/>
        <v>20</v>
      </c>
      <c r="D699" s="88">
        <v>0</v>
      </c>
      <c r="E699" s="73">
        <v>20</v>
      </c>
      <c r="F699" s="59">
        <v>0</v>
      </c>
      <c r="G699" s="59">
        <v>0</v>
      </c>
      <c r="H699" s="59">
        <v>0</v>
      </c>
      <c r="I699" s="59">
        <v>0</v>
      </c>
    </row>
    <row r="700" spans="1:9" s="90" customFormat="1" x14ac:dyDescent="0.2">
      <c r="A700" s="133"/>
      <c r="B700" s="29" t="s">
        <v>320</v>
      </c>
      <c r="C700" s="59">
        <f t="shared" si="139"/>
        <v>20</v>
      </c>
      <c r="D700" s="88">
        <v>0</v>
      </c>
      <c r="E700" s="73">
        <v>20</v>
      </c>
      <c r="F700" s="59">
        <v>0</v>
      </c>
      <c r="G700" s="59">
        <v>0</v>
      </c>
      <c r="H700" s="59">
        <v>0</v>
      </c>
      <c r="I700" s="59">
        <v>0</v>
      </c>
    </row>
    <row r="701" spans="1:9" s="90" customFormat="1" x14ac:dyDescent="0.2">
      <c r="A701" s="403" t="s">
        <v>504</v>
      </c>
      <c r="B701" s="27" t="s">
        <v>319</v>
      </c>
      <c r="C701" s="59">
        <f t="shared" si="139"/>
        <v>10</v>
      </c>
      <c r="D701" s="88">
        <v>0</v>
      </c>
      <c r="E701" s="73">
        <v>10</v>
      </c>
      <c r="F701" s="59">
        <v>0</v>
      </c>
      <c r="G701" s="59">
        <v>0</v>
      </c>
      <c r="H701" s="59">
        <v>0</v>
      </c>
      <c r="I701" s="59">
        <v>0</v>
      </c>
    </row>
    <row r="702" spans="1:9" s="90" customFormat="1" x14ac:dyDescent="0.2">
      <c r="A702" s="133"/>
      <c r="B702" s="29" t="s">
        <v>320</v>
      </c>
      <c r="C702" s="59">
        <f t="shared" si="139"/>
        <v>10</v>
      </c>
      <c r="D702" s="88">
        <v>0</v>
      </c>
      <c r="E702" s="73">
        <v>10</v>
      </c>
      <c r="F702" s="59">
        <v>0</v>
      </c>
      <c r="G702" s="59">
        <v>0</v>
      </c>
      <c r="H702" s="59">
        <v>0</v>
      </c>
      <c r="I702" s="59">
        <v>0</v>
      </c>
    </row>
    <row r="703" spans="1:9" s="90" customFormat="1" x14ac:dyDescent="0.2">
      <c r="A703" s="403" t="s">
        <v>88</v>
      </c>
      <c r="B703" s="27" t="s">
        <v>319</v>
      </c>
      <c r="C703" s="59">
        <f t="shared" si="139"/>
        <v>20</v>
      </c>
      <c r="D703" s="88">
        <v>0</v>
      </c>
      <c r="E703" s="73">
        <v>20</v>
      </c>
      <c r="F703" s="59">
        <v>0</v>
      </c>
      <c r="G703" s="59">
        <v>0</v>
      </c>
      <c r="H703" s="59">
        <v>0</v>
      </c>
      <c r="I703" s="59">
        <v>0</v>
      </c>
    </row>
    <row r="704" spans="1:9" s="90" customFormat="1" x14ac:dyDescent="0.2">
      <c r="A704" s="133"/>
      <c r="B704" s="29" t="s">
        <v>320</v>
      </c>
      <c r="C704" s="59">
        <f t="shared" si="139"/>
        <v>20</v>
      </c>
      <c r="D704" s="88">
        <v>0</v>
      </c>
      <c r="E704" s="73">
        <v>20</v>
      </c>
      <c r="F704" s="59">
        <v>0</v>
      </c>
      <c r="G704" s="59">
        <v>0</v>
      </c>
      <c r="H704" s="59">
        <v>0</v>
      </c>
      <c r="I704" s="59">
        <v>0</v>
      </c>
    </row>
    <row r="705" spans="1:9" s="90" customFormat="1" x14ac:dyDescent="0.2">
      <c r="A705" s="403" t="s">
        <v>76</v>
      </c>
      <c r="B705" s="27" t="s">
        <v>319</v>
      </c>
      <c r="C705" s="59">
        <f t="shared" si="139"/>
        <v>15</v>
      </c>
      <c r="D705" s="88">
        <v>0</v>
      </c>
      <c r="E705" s="73">
        <v>15</v>
      </c>
      <c r="F705" s="59">
        <v>0</v>
      </c>
      <c r="G705" s="59">
        <v>0</v>
      </c>
      <c r="H705" s="59">
        <v>0</v>
      </c>
      <c r="I705" s="59">
        <v>0</v>
      </c>
    </row>
    <row r="706" spans="1:9" s="90" customFormat="1" x14ac:dyDescent="0.2">
      <c r="A706" s="133"/>
      <c r="B706" s="29" t="s">
        <v>320</v>
      </c>
      <c r="C706" s="59">
        <f t="shared" si="139"/>
        <v>15</v>
      </c>
      <c r="D706" s="88">
        <v>0</v>
      </c>
      <c r="E706" s="73">
        <v>15</v>
      </c>
      <c r="F706" s="59">
        <v>0</v>
      </c>
      <c r="G706" s="59">
        <v>0</v>
      </c>
      <c r="H706" s="59">
        <v>0</v>
      </c>
      <c r="I706" s="59">
        <v>0</v>
      </c>
    </row>
    <row r="707" spans="1:9" s="90" customFormat="1" x14ac:dyDescent="0.2">
      <c r="A707" s="403" t="s">
        <v>73</v>
      </c>
      <c r="B707" s="27" t="s">
        <v>319</v>
      </c>
      <c r="C707" s="59">
        <f t="shared" si="139"/>
        <v>40</v>
      </c>
      <c r="D707" s="88">
        <v>0</v>
      </c>
      <c r="E707" s="73">
        <v>40</v>
      </c>
      <c r="F707" s="59">
        <v>0</v>
      </c>
      <c r="G707" s="59">
        <v>0</v>
      </c>
      <c r="H707" s="59">
        <v>0</v>
      </c>
      <c r="I707" s="59">
        <v>0</v>
      </c>
    </row>
    <row r="708" spans="1:9" s="90" customFormat="1" x14ac:dyDescent="0.2">
      <c r="A708" s="133"/>
      <c r="B708" s="29" t="s">
        <v>320</v>
      </c>
      <c r="C708" s="59">
        <f t="shared" si="139"/>
        <v>40</v>
      </c>
      <c r="D708" s="88">
        <v>0</v>
      </c>
      <c r="E708" s="73">
        <v>40</v>
      </c>
      <c r="F708" s="59">
        <v>0</v>
      </c>
      <c r="G708" s="59">
        <v>0</v>
      </c>
      <c r="H708" s="59">
        <v>0</v>
      </c>
      <c r="I708" s="59">
        <v>0</v>
      </c>
    </row>
    <row r="709" spans="1:9" s="90" customFormat="1" x14ac:dyDescent="0.2">
      <c r="A709" s="403" t="s">
        <v>89</v>
      </c>
      <c r="B709" s="27" t="s">
        <v>319</v>
      </c>
      <c r="C709" s="59">
        <f t="shared" si="139"/>
        <v>15</v>
      </c>
      <c r="D709" s="88">
        <v>0</v>
      </c>
      <c r="E709" s="73">
        <v>15</v>
      </c>
      <c r="F709" s="59">
        <v>0</v>
      </c>
      <c r="G709" s="59">
        <v>0</v>
      </c>
      <c r="H709" s="59">
        <v>0</v>
      </c>
      <c r="I709" s="59">
        <v>0</v>
      </c>
    </row>
    <row r="710" spans="1:9" s="90" customFormat="1" x14ac:dyDescent="0.2">
      <c r="A710" s="133"/>
      <c r="B710" s="29" t="s">
        <v>320</v>
      </c>
      <c r="C710" s="59">
        <f t="shared" si="139"/>
        <v>15</v>
      </c>
      <c r="D710" s="88">
        <v>0</v>
      </c>
      <c r="E710" s="73">
        <v>15</v>
      </c>
      <c r="F710" s="59">
        <v>0</v>
      </c>
      <c r="G710" s="59">
        <v>0</v>
      </c>
      <c r="H710" s="59">
        <v>0</v>
      </c>
      <c r="I710" s="59">
        <v>0</v>
      </c>
    </row>
    <row r="711" spans="1:9" s="90" customFormat="1" x14ac:dyDescent="0.2">
      <c r="A711" s="403" t="s">
        <v>90</v>
      </c>
      <c r="B711" s="27" t="s">
        <v>319</v>
      </c>
      <c r="C711" s="59">
        <f t="shared" si="139"/>
        <v>11</v>
      </c>
      <c r="D711" s="88">
        <v>0</v>
      </c>
      <c r="E711" s="73">
        <v>11</v>
      </c>
      <c r="F711" s="59">
        <v>0</v>
      </c>
      <c r="G711" s="59">
        <v>0</v>
      </c>
      <c r="H711" s="59">
        <v>0</v>
      </c>
      <c r="I711" s="59">
        <v>0</v>
      </c>
    </row>
    <row r="712" spans="1:9" s="90" customFormat="1" x14ac:dyDescent="0.2">
      <c r="A712" s="133"/>
      <c r="B712" s="29" t="s">
        <v>320</v>
      </c>
      <c r="C712" s="59">
        <f t="shared" si="139"/>
        <v>11</v>
      </c>
      <c r="D712" s="88">
        <v>0</v>
      </c>
      <c r="E712" s="73">
        <v>11</v>
      </c>
      <c r="F712" s="59">
        <v>0</v>
      </c>
      <c r="G712" s="59">
        <v>0</v>
      </c>
      <c r="H712" s="59">
        <v>0</v>
      </c>
      <c r="I712" s="59">
        <v>0</v>
      </c>
    </row>
    <row r="713" spans="1:9" s="90" customFormat="1" x14ac:dyDescent="0.2">
      <c r="A713" s="403" t="s">
        <v>91</v>
      </c>
      <c r="B713" s="27" t="s">
        <v>319</v>
      </c>
      <c r="C713" s="59">
        <f t="shared" si="139"/>
        <v>40</v>
      </c>
      <c r="D713" s="88">
        <v>0</v>
      </c>
      <c r="E713" s="73">
        <v>40</v>
      </c>
      <c r="F713" s="59">
        <v>0</v>
      </c>
      <c r="G713" s="59">
        <v>0</v>
      </c>
      <c r="H713" s="59">
        <v>0</v>
      </c>
      <c r="I713" s="59">
        <v>0</v>
      </c>
    </row>
    <row r="714" spans="1:9" s="90" customFormat="1" x14ac:dyDescent="0.2">
      <c r="A714" s="133"/>
      <c r="B714" s="29" t="s">
        <v>320</v>
      </c>
      <c r="C714" s="59">
        <f t="shared" si="139"/>
        <v>40</v>
      </c>
      <c r="D714" s="88">
        <v>0</v>
      </c>
      <c r="E714" s="73">
        <v>40</v>
      </c>
      <c r="F714" s="59">
        <v>0</v>
      </c>
      <c r="G714" s="59">
        <v>0</v>
      </c>
      <c r="H714" s="59">
        <v>0</v>
      </c>
      <c r="I714" s="59">
        <v>0</v>
      </c>
    </row>
    <row r="715" spans="1:9" s="90" customFormat="1" x14ac:dyDescent="0.2">
      <c r="A715" s="403" t="s">
        <v>506</v>
      </c>
      <c r="B715" s="27" t="s">
        <v>319</v>
      </c>
      <c r="C715" s="59">
        <f t="shared" si="139"/>
        <v>25</v>
      </c>
      <c r="D715" s="88">
        <v>0</v>
      </c>
      <c r="E715" s="73">
        <v>25</v>
      </c>
      <c r="F715" s="59">
        <v>0</v>
      </c>
      <c r="G715" s="59">
        <v>0</v>
      </c>
      <c r="H715" s="59">
        <v>0</v>
      </c>
      <c r="I715" s="59">
        <v>0</v>
      </c>
    </row>
    <row r="716" spans="1:9" s="90" customFormat="1" x14ac:dyDescent="0.2">
      <c r="A716" s="133"/>
      <c r="B716" s="29" t="s">
        <v>320</v>
      </c>
      <c r="C716" s="59">
        <f t="shared" si="139"/>
        <v>25</v>
      </c>
      <c r="D716" s="88">
        <v>0</v>
      </c>
      <c r="E716" s="73">
        <v>25</v>
      </c>
      <c r="F716" s="59">
        <v>0</v>
      </c>
      <c r="G716" s="59">
        <v>0</v>
      </c>
      <c r="H716" s="59">
        <v>0</v>
      </c>
      <c r="I716" s="59">
        <v>0</v>
      </c>
    </row>
    <row r="717" spans="1:9" s="90" customFormat="1" x14ac:dyDescent="0.2">
      <c r="A717" s="403" t="s">
        <v>92</v>
      </c>
      <c r="B717" s="27" t="s">
        <v>319</v>
      </c>
      <c r="C717" s="59">
        <f t="shared" si="139"/>
        <v>36</v>
      </c>
      <c r="D717" s="88">
        <v>0</v>
      </c>
      <c r="E717" s="73">
        <v>36</v>
      </c>
      <c r="F717" s="59">
        <v>0</v>
      </c>
      <c r="G717" s="59">
        <v>0</v>
      </c>
      <c r="H717" s="59">
        <v>0</v>
      </c>
      <c r="I717" s="59">
        <v>0</v>
      </c>
    </row>
    <row r="718" spans="1:9" s="90" customFormat="1" x14ac:dyDescent="0.2">
      <c r="A718" s="133"/>
      <c r="B718" s="29" t="s">
        <v>320</v>
      </c>
      <c r="C718" s="59">
        <f t="shared" si="139"/>
        <v>36</v>
      </c>
      <c r="D718" s="88">
        <v>0</v>
      </c>
      <c r="E718" s="73">
        <v>36</v>
      </c>
      <c r="F718" s="59">
        <v>0</v>
      </c>
      <c r="G718" s="59">
        <v>0</v>
      </c>
      <c r="H718" s="59">
        <v>0</v>
      </c>
      <c r="I718" s="59">
        <v>0</v>
      </c>
    </row>
    <row r="719" spans="1:9" s="90" customFormat="1" ht="25.5" x14ac:dyDescent="0.2">
      <c r="A719" s="403" t="s">
        <v>93</v>
      </c>
      <c r="B719" s="27" t="s">
        <v>319</v>
      </c>
      <c r="C719" s="59">
        <f t="shared" ref="C719:C782" si="140">D719+E719+F719+G719+H719+I719</f>
        <v>30</v>
      </c>
      <c r="D719" s="88">
        <v>0</v>
      </c>
      <c r="E719" s="73">
        <v>30</v>
      </c>
      <c r="F719" s="59">
        <v>0</v>
      </c>
      <c r="G719" s="59">
        <v>0</v>
      </c>
      <c r="H719" s="59">
        <v>0</v>
      </c>
      <c r="I719" s="59">
        <v>0</v>
      </c>
    </row>
    <row r="720" spans="1:9" s="90" customFormat="1" x14ac:dyDescent="0.2">
      <c r="A720" s="133"/>
      <c r="B720" s="29" t="s">
        <v>320</v>
      </c>
      <c r="C720" s="59">
        <f t="shared" si="140"/>
        <v>30</v>
      </c>
      <c r="D720" s="88">
        <v>0</v>
      </c>
      <c r="E720" s="73">
        <v>30</v>
      </c>
      <c r="F720" s="59">
        <v>0</v>
      </c>
      <c r="G720" s="59">
        <v>0</v>
      </c>
      <c r="H720" s="59">
        <v>0</v>
      </c>
      <c r="I720" s="59">
        <v>0</v>
      </c>
    </row>
    <row r="721" spans="1:9" s="90" customFormat="1" x14ac:dyDescent="0.2">
      <c r="A721" s="403" t="s">
        <v>94</v>
      </c>
      <c r="B721" s="27" t="s">
        <v>319</v>
      </c>
      <c r="C721" s="59">
        <f t="shared" si="140"/>
        <v>14</v>
      </c>
      <c r="D721" s="88">
        <v>0</v>
      </c>
      <c r="E721" s="73">
        <v>14</v>
      </c>
      <c r="F721" s="59">
        <v>0</v>
      </c>
      <c r="G721" s="59">
        <v>0</v>
      </c>
      <c r="H721" s="59">
        <v>0</v>
      </c>
      <c r="I721" s="59">
        <v>0</v>
      </c>
    </row>
    <row r="722" spans="1:9" s="90" customFormat="1" x14ac:dyDescent="0.2">
      <c r="A722" s="133"/>
      <c r="B722" s="29" t="s">
        <v>320</v>
      </c>
      <c r="C722" s="59">
        <f t="shared" si="140"/>
        <v>14</v>
      </c>
      <c r="D722" s="88">
        <v>0</v>
      </c>
      <c r="E722" s="73">
        <v>14</v>
      </c>
      <c r="F722" s="59">
        <v>0</v>
      </c>
      <c r="G722" s="59">
        <v>0</v>
      </c>
      <c r="H722" s="59">
        <v>0</v>
      </c>
      <c r="I722" s="59">
        <v>0</v>
      </c>
    </row>
    <row r="723" spans="1:9" s="90" customFormat="1" x14ac:dyDescent="0.2">
      <c r="A723" s="403" t="s">
        <v>95</v>
      </c>
      <c r="B723" s="27" t="s">
        <v>319</v>
      </c>
      <c r="C723" s="59">
        <f t="shared" si="140"/>
        <v>7</v>
      </c>
      <c r="D723" s="88">
        <v>0</v>
      </c>
      <c r="E723" s="73">
        <v>7</v>
      </c>
      <c r="F723" s="59">
        <v>0</v>
      </c>
      <c r="G723" s="59">
        <v>0</v>
      </c>
      <c r="H723" s="59">
        <v>0</v>
      </c>
      <c r="I723" s="59">
        <v>0</v>
      </c>
    </row>
    <row r="724" spans="1:9" s="90" customFormat="1" x14ac:dyDescent="0.2">
      <c r="A724" s="133"/>
      <c r="B724" s="29" t="s">
        <v>320</v>
      </c>
      <c r="C724" s="59">
        <f t="shared" si="140"/>
        <v>7</v>
      </c>
      <c r="D724" s="88">
        <v>0</v>
      </c>
      <c r="E724" s="73">
        <v>7</v>
      </c>
      <c r="F724" s="59">
        <v>0</v>
      </c>
      <c r="G724" s="59">
        <v>0</v>
      </c>
      <c r="H724" s="59">
        <v>0</v>
      </c>
      <c r="I724" s="59">
        <v>0</v>
      </c>
    </row>
    <row r="725" spans="1:9" s="90" customFormat="1" x14ac:dyDescent="0.2">
      <c r="A725" s="403" t="s">
        <v>96</v>
      </c>
      <c r="B725" s="27" t="s">
        <v>319</v>
      </c>
      <c r="C725" s="59">
        <f t="shared" si="140"/>
        <v>12</v>
      </c>
      <c r="D725" s="88">
        <v>0</v>
      </c>
      <c r="E725" s="73">
        <v>12</v>
      </c>
      <c r="F725" s="59">
        <v>0</v>
      </c>
      <c r="G725" s="59">
        <v>0</v>
      </c>
      <c r="H725" s="59">
        <v>0</v>
      </c>
      <c r="I725" s="59">
        <v>0</v>
      </c>
    </row>
    <row r="726" spans="1:9" s="90" customFormat="1" x14ac:dyDescent="0.2">
      <c r="A726" s="133"/>
      <c r="B726" s="29" t="s">
        <v>320</v>
      </c>
      <c r="C726" s="59">
        <f t="shared" si="140"/>
        <v>12</v>
      </c>
      <c r="D726" s="88">
        <v>0</v>
      </c>
      <c r="E726" s="73">
        <v>12</v>
      </c>
      <c r="F726" s="59">
        <v>0</v>
      </c>
      <c r="G726" s="59">
        <v>0</v>
      </c>
      <c r="H726" s="59">
        <v>0</v>
      </c>
      <c r="I726" s="59">
        <v>0</v>
      </c>
    </row>
    <row r="727" spans="1:9" s="90" customFormat="1" x14ac:dyDescent="0.2">
      <c r="A727" s="403" t="s">
        <v>97</v>
      </c>
      <c r="B727" s="27" t="s">
        <v>319</v>
      </c>
      <c r="C727" s="59">
        <f t="shared" si="140"/>
        <v>90</v>
      </c>
      <c r="D727" s="88">
        <v>0</v>
      </c>
      <c r="E727" s="73">
        <v>90</v>
      </c>
      <c r="F727" s="59">
        <v>0</v>
      </c>
      <c r="G727" s="59">
        <v>0</v>
      </c>
      <c r="H727" s="59">
        <v>0</v>
      </c>
      <c r="I727" s="59">
        <v>0</v>
      </c>
    </row>
    <row r="728" spans="1:9" s="90" customFormat="1" x14ac:dyDescent="0.2">
      <c r="A728" s="133"/>
      <c r="B728" s="29" t="s">
        <v>320</v>
      </c>
      <c r="C728" s="59">
        <f t="shared" si="140"/>
        <v>90</v>
      </c>
      <c r="D728" s="88">
        <v>0</v>
      </c>
      <c r="E728" s="73">
        <v>90</v>
      </c>
      <c r="F728" s="59">
        <v>0</v>
      </c>
      <c r="G728" s="59">
        <v>0</v>
      </c>
      <c r="H728" s="59">
        <v>0</v>
      </c>
      <c r="I728" s="59">
        <v>0</v>
      </c>
    </row>
    <row r="729" spans="1:9" s="90" customFormat="1" x14ac:dyDescent="0.2">
      <c r="A729" s="403" t="s">
        <v>98</v>
      </c>
      <c r="B729" s="27" t="s">
        <v>319</v>
      </c>
      <c r="C729" s="59">
        <f t="shared" si="140"/>
        <v>12</v>
      </c>
      <c r="D729" s="88">
        <v>0</v>
      </c>
      <c r="E729" s="73">
        <v>12</v>
      </c>
      <c r="F729" s="59">
        <v>0</v>
      </c>
      <c r="G729" s="59">
        <v>0</v>
      </c>
      <c r="H729" s="59">
        <v>0</v>
      </c>
      <c r="I729" s="59">
        <v>0</v>
      </c>
    </row>
    <row r="730" spans="1:9" s="90" customFormat="1" x14ac:dyDescent="0.2">
      <c r="A730" s="133"/>
      <c r="B730" s="29" t="s">
        <v>320</v>
      </c>
      <c r="C730" s="59">
        <f t="shared" si="140"/>
        <v>12</v>
      </c>
      <c r="D730" s="88">
        <v>0</v>
      </c>
      <c r="E730" s="73">
        <v>12</v>
      </c>
      <c r="F730" s="59">
        <v>0</v>
      </c>
      <c r="G730" s="59">
        <v>0</v>
      </c>
      <c r="H730" s="59">
        <v>0</v>
      </c>
      <c r="I730" s="59">
        <v>0</v>
      </c>
    </row>
    <row r="731" spans="1:9" s="90" customFormat="1" x14ac:dyDescent="0.2">
      <c r="A731" s="403" t="s">
        <v>99</v>
      </c>
      <c r="B731" s="27" t="s">
        <v>319</v>
      </c>
      <c r="C731" s="59">
        <f t="shared" si="140"/>
        <v>110</v>
      </c>
      <c r="D731" s="88">
        <v>0</v>
      </c>
      <c r="E731" s="73">
        <v>110</v>
      </c>
      <c r="F731" s="59">
        <v>0</v>
      </c>
      <c r="G731" s="59">
        <v>0</v>
      </c>
      <c r="H731" s="59">
        <v>0</v>
      </c>
      <c r="I731" s="59">
        <v>0</v>
      </c>
    </row>
    <row r="732" spans="1:9" s="90" customFormat="1" x14ac:dyDescent="0.2">
      <c r="A732" s="133"/>
      <c r="B732" s="29" t="s">
        <v>320</v>
      </c>
      <c r="C732" s="59">
        <f t="shared" si="140"/>
        <v>110</v>
      </c>
      <c r="D732" s="88">
        <v>0</v>
      </c>
      <c r="E732" s="73">
        <v>110</v>
      </c>
      <c r="F732" s="59">
        <v>0</v>
      </c>
      <c r="G732" s="59">
        <v>0</v>
      </c>
      <c r="H732" s="59">
        <v>0</v>
      </c>
      <c r="I732" s="59">
        <v>0</v>
      </c>
    </row>
    <row r="733" spans="1:9" s="90" customFormat="1" x14ac:dyDescent="0.2">
      <c r="A733" s="403" t="s">
        <v>100</v>
      </c>
      <c r="B733" s="27" t="s">
        <v>319</v>
      </c>
      <c r="C733" s="59">
        <f t="shared" si="140"/>
        <v>30</v>
      </c>
      <c r="D733" s="88">
        <v>0</v>
      </c>
      <c r="E733" s="73">
        <v>30</v>
      </c>
      <c r="F733" s="59">
        <v>0</v>
      </c>
      <c r="G733" s="59">
        <v>0</v>
      </c>
      <c r="H733" s="59">
        <v>0</v>
      </c>
      <c r="I733" s="59">
        <v>0</v>
      </c>
    </row>
    <row r="734" spans="1:9" s="90" customFormat="1" x14ac:dyDescent="0.2">
      <c r="A734" s="133"/>
      <c r="B734" s="29" t="s">
        <v>320</v>
      </c>
      <c r="C734" s="59">
        <f t="shared" si="140"/>
        <v>30</v>
      </c>
      <c r="D734" s="88">
        <v>0</v>
      </c>
      <c r="E734" s="73">
        <v>30</v>
      </c>
      <c r="F734" s="59">
        <v>0</v>
      </c>
      <c r="G734" s="59">
        <v>0</v>
      </c>
      <c r="H734" s="59">
        <v>0</v>
      </c>
      <c r="I734" s="59">
        <v>0</v>
      </c>
    </row>
    <row r="735" spans="1:9" s="90" customFormat="1" x14ac:dyDescent="0.2">
      <c r="A735" s="403" t="s">
        <v>101</v>
      </c>
      <c r="B735" s="27" t="s">
        <v>319</v>
      </c>
      <c r="C735" s="59">
        <f t="shared" si="140"/>
        <v>110</v>
      </c>
      <c r="D735" s="88">
        <v>0</v>
      </c>
      <c r="E735" s="73">
        <v>110</v>
      </c>
      <c r="F735" s="59">
        <v>0</v>
      </c>
      <c r="G735" s="59">
        <v>0</v>
      </c>
      <c r="H735" s="59">
        <v>0</v>
      </c>
      <c r="I735" s="59">
        <v>0</v>
      </c>
    </row>
    <row r="736" spans="1:9" s="90" customFormat="1" x14ac:dyDescent="0.2">
      <c r="A736" s="133"/>
      <c r="B736" s="29" t="s">
        <v>320</v>
      </c>
      <c r="C736" s="59">
        <f t="shared" si="140"/>
        <v>110</v>
      </c>
      <c r="D736" s="88">
        <v>0</v>
      </c>
      <c r="E736" s="73">
        <v>110</v>
      </c>
      <c r="F736" s="59">
        <v>0</v>
      </c>
      <c r="G736" s="59">
        <v>0</v>
      </c>
      <c r="H736" s="59">
        <v>0</v>
      </c>
      <c r="I736" s="59">
        <v>0</v>
      </c>
    </row>
    <row r="737" spans="1:9" s="90" customFormat="1" x14ac:dyDescent="0.2">
      <c r="A737" s="403" t="s">
        <v>102</v>
      </c>
      <c r="B737" s="27" t="s">
        <v>319</v>
      </c>
      <c r="C737" s="59">
        <f t="shared" si="140"/>
        <v>5</v>
      </c>
      <c r="D737" s="88">
        <v>0</v>
      </c>
      <c r="E737" s="73">
        <v>5</v>
      </c>
      <c r="F737" s="59">
        <v>0</v>
      </c>
      <c r="G737" s="59">
        <v>0</v>
      </c>
      <c r="H737" s="59">
        <v>0</v>
      </c>
      <c r="I737" s="59">
        <v>0</v>
      </c>
    </row>
    <row r="738" spans="1:9" s="90" customFormat="1" x14ac:dyDescent="0.2">
      <c r="A738" s="133"/>
      <c r="B738" s="29" t="s">
        <v>320</v>
      </c>
      <c r="C738" s="59">
        <f t="shared" si="140"/>
        <v>5</v>
      </c>
      <c r="D738" s="88">
        <v>0</v>
      </c>
      <c r="E738" s="73">
        <v>5</v>
      </c>
      <c r="F738" s="59">
        <v>0</v>
      </c>
      <c r="G738" s="59">
        <v>0</v>
      </c>
      <c r="H738" s="59">
        <v>0</v>
      </c>
      <c r="I738" s="59">
        <v>0</v>
      </c>
    </row>
    <row r="739" spans="1:9" s="90" customFormat="1" x14ac:dyDescent="0.2">
      <c r="A739" s="403" t="s">
        <v>103</v>
      </c>
      <c r="B739" s="27" t="s">
        <v>319</v>
      </c>
      <c r="C739" s="59">
        <f t="shared" si="140"/>
        <v>40</v>
      </c>
      <c r="D739" s="88">
        <v>0</v>
      </c>
      <c r="E739" s="73">
        <v>40</v>
      </c>
      <c r="F739" s="59">
        <v>0</v>
      </c>
      <c r="G739" s="59">
        <v>0</v>
      </c>
      <c r="H739" s="59">
        <v>0</v>
      </c>
      <c r="I739" s="59">
        <v>0</v>
      </c>
    </row>
    <row r="740" spans="1:9" s="90" customFormat="1" x14ac:dyDescent="0.2">
      <c r="A740" s="133"/>
      <c r="B740" s="29" t="s">
        <v>320</v>
      </c>
      <c r="C740" s="59">
        <f t="shared" si="140"/>
        <v>40</v>
      </c>
      <c r="D740" s="88">
        <v>0</v>
      </c>
      <c r="E740" s="73">
        <v>40</v>
      </c>
      <c r="F740" s="59">
        <v>0</v>
      </c>
      <c r="G740" s="59">
        <v>0</v>
      </c>
      <c r="H740" s="59">
        <v>0</v>
      </c>
      <c r="I740" s="59">
        <v>0</v>
      </c>
    </row>
    <row r="741" spans="1:9" s="90" customFormat="1" x14ac:dyDescent="0.2">
      <c r="A741" s="403" t="s">
        <v>104</v>
      </c>
      <c r="B741" s="27" t="s">
        <v>319</v>
      </c>
      <c r="C741" s="59">
        <f t="shared" si="140"/>
        <v>265</v>
      </c>
      <c r="D741" s="88">
        <v>0</v>
      </c>
      <c r="E741" s="73">
        <v>265</v>
      </c>
      <c r="F741" s="59">
        <v>0</v>
      </c>
      <c r="G741" s="59">
        <v>0</v>
      </c>
      <c r="H741" s="59">
        <v>0</v>
      </c>
      <c r="I741" s="59">
        <v>0</v>
      </c>
    </row>
    <row r="742" spans="1:9" s="90" customFormat="1" x14ac:dyDescent="0.2">
      <c r="A742" s="133"/>
      <c r="B742" s="29" t="s">
        <v>320</v>
      </c>
      <c r="C742" s="59">
        <f t="shared" si="140"/>
        <v>265</v>
      </c>
      <c r="D742" s="88">
        <v>0</v>
      </c>
      <c r="E742" s="73">
        <v>265</v>
      </c>
      <c r="F742" s="59">
        <v>0</v>
      </c>
      <c r="G742" s="59">
        <v>0</v>
      </c>
      <c r="H742" s="59">
        <v>0</v>
      </c>
      <c r="I742" s="59">
        <v>0</v>
      </c>
    </row>
    <row r="743" spans="1:9" s="90" customFormat="1" x14ac:dyDescent="0.2">
      <c r="A743" s="403" t="s">
        <v>415</v>
      </c>
      <c r="B743" s="27" t="s">
        <v>319</v>
      </c>
      <c r="C743" s="59">
        <f t="shared" si="140"/>
        <v>60</v>
      </c>
      <c r="D743" s="88">
        <v>0</v>
      </c>
      <c r="E743" s="73">
        <v>60</v>
      </c>
      <c r="F743" s="59">
        <v>0</v>
      </c>
      <c r="G743" s="59">
        <v>0</v>
      </c>
      <c r="H743" s="59">
        <v>0</v>
      </c>
      <c r="I743" s="59">
        <v>0</v>
      </c>
    </row>
    <row r="744" spans="1:9" s="90" customFormat="1" x14ac:dyDescent="0.2">
      <c r="A744" s="133"/>
      <c r="B744" s="29" t="s">
        <v>320</v>
      </c>
      <c r="C744" s="59">
        <f t="shared" si="140"/>
        <v>60</v>
      </c>
      <c r="D744" s="88">
        <v>0</v>
      </c>
      <c r="E744" s="73">
        <v>60</v>
      </c>
      <c r="F744" s="59">
        <v>0</v>
      </c>
      <c r="G744" s="59">
        <v>0</v>
      </c>
      <c r="H744" s="59">
        <v>0</v>
      </c>
      <c r="I744" s="59">
        <v>0</v>
      </c>
    </row>
    <row r="745" spans="1:9" s="90" customFormat="1" x14ac:dyDescent="0.2">
      <c r="A745" s="403" t="s">
        <v>105</v>
      </c>
      <c r="B745" s="27" t="s">
        <v>319</v>
      </c>
      <c r="C745" s="59">
        <f t="shared" si="140"/>
        <v>60</v>
      </c>
      <c r="D745" s="88">
        <v>0</v>
      </c>
      <c r="E745" s="73">
        <v>60</v>
      </c>
      <c r="F745" s="59">
        <v>0</v>
      </c>
      <c r="G745" s="59">
        <v>0</v>
      </c>
      <c r="H745" s="59">
        <v>0</v>
      </c>
      <c r="I745" s="59">
        <v>0</v>
      </c>
    </row>
    <row r="746" spans="1:9" s="90" customFormat="1" x14ac:dyDescent="0.2">
      <c r="A746" s="133"/>
      <c r="B746" s="29" t="s">
        <v>320</v>
      </c>
      <c r="C746" s="59">
        <f t="shared" si="140"/>
        <v>60</v>
      </c>
      <c r="D746" s="88">
        <v>0</v>
      </c>
      <c r="E746" s="73">
        <v>60</v>
      </c>
      <c r="F746" s="59">
        <v>0</v>
      </c>
      <c r="G746" s="59">
        <v>0</v>
      </c>
      <c r="H746" s="59">
        <v>0</v>
      </c>
      <c r="I746" s="59">
        <v>0</v>
      </c>
    </row>
    <row r="747" spans="1:9" s="90" customFormat="1" x14ac:dyDescent="0.2">
      <c r="A747" s="403" t="s">
        <v>106</v>
      </c>
      <c r="B747" s="27" t="s">
        <v>319</v>
      </c>
      <c r="C747" s="59">
        <f t="shared" si="140"/>
        <v>25</v>
      </c>
      <c r="D747" s="88">
        <v>0</v>
      </c>
      <c r="E747" s="73">
        <v>25</v>
      </c>
      <c r="F747" s="59">
        <v>0</v>
      </c>
      <c r="G747" s="59">
        <v>0</v>
      </c>
      <c r="H747" s="59">
        <v>0</v>
      </c>
      <c r="I747" s="59">
        <v>0</v>
      </c>
    </row>
    <row r="748" spans="1:9" s="90" customFormat="1" x14ac:dyDescent="0.2">
      <c r="A748" s="133"/>
      <c r="B748" s="29" t="s">
        <v>320</v>
      </c>
      <c r="C748" s="59">
        <f t="shared" si="140"/>
        <v>25</v>
      </c>
      <c r="D748" s="88">
        <v>0</v>
      </c>
      <c r="E748" s="73">
        <v>25</v>
      </c>
      <c r="F748" s="59">
        <v>0</v>
      </c>
      <c r="G748" s="59">
        <v>0</v>
      </c>
      <c r="H748" s="59">
        <v>0</v>
      </c>
      <c r="I748" s="59">
        <v>0</v>
      </c>
    </row>
    <row r="749" spans="1:9" s="90" customFormat="1" x14ac:dyDescent="0.2">
      <c r="A749" s="403" t="s">
        <v>32</v>
      </c>
      <c r="B749" s="27" t="s">
        <v>319</v>
      </c>
      <c r="C749" s="59">
        <f t="shared" si="140"/>
        <v>10</v>
      </c>
      <c r="D749" s="88">
        <v>0</v>
      </c>
      <c r="E749" s="73">
        <v>10</v>
      </c>
      <c r="F749" s="59">
        <v>0</v>
      </c>
      <c r="G749" s="59">
        <v>0</v>
      </c>
      <c r="H749" s="59">
        <v>0</v>
      </c>
      <c r="I749" s="59">
        <v>0</v>
      </c>
    </row>
    <row r="750" spans="1:9" s="90" customFormat="1" x14ac:dyDescent="0.2">
      <c r="A750" s="133"/>
      <c r="B750" s="29" t="s">
        <v>320</v>
      </c>
      <c r="C750" s="59">
        <f t="shared" si="140"/>
        <v>10</v>
      </c>
      <c r="D750" s="88">
        <v>0</v>
      </c>
      <c r="E750" s="73">
        <v>10</v>
      </c>
      <c r="F750" s="59">
        <v>0</v>
      </c>
      <c r="G750" s="59">
        <v>0</v>
      </c>
      <c r="H750" s="59">
        <v>0</v>
      </c>
      <c r="I750" s="59">
        <v>0</v>
      </c>
    </row>
    <row r="751" spans="1:9" s="90" customFormat="1" x14ac:dyDescent="0.2">
      <c r="A751" s="403" t="s">
        <v>107</v>
      </c>
      <c r="B751" s="32" t="s">
        <v>319</v>
      </c>
      <c r="C751" s="59">
        <f t="shared" si="140"/>
        <v>5</v>
      </c>
      <c r="D751" s="88">
        <v>0</v>
      </c>
      <c r="E751" s="73">
        <v>5</v>
      </c>
      <c r="F751" s="59">
        <v>0</v>
      </c>
      <c r="G751" s="59">
        <v>0</v>
      </c>
      <c r="H751" s="59">
        <v>0</v>
      </c>
      <c r="I751" s="59">
        <v>0</v>
      </c>
    </row>
    <row r="752" spans="1:9" s="90" customFormat="1" x14ac:dyDescent="0.2">
      <c r="A752" s="133"/>
      <c r="B752" s="32" t="s">
        <v>320</v>
      </c>
      <c r="C752" s="59">
        <f t="shared" si="140"/>
        <v>5</v>
      </c>
      <c r="D752" s="88">
        <v>0</v>
      </c>
      <c r="E752" s="73">
        <v>5</v>
      </c>
      <c r="F752" s="59">
        <v>0</v>
      </c>
      <c r="G752" s="59">
        <v>0</v>
      </c>
      <c r="H752" s="59">
        <v>0</v>
      </c>
      <c r="I752" s="59">
        <v>0</v>
      </c>
    </row>
    <row r="753" spans="1:9" s="90" customFormat="1" x14ac:dyDescent="0.2">
      <c r="A753" s="403" t="s">
        <v>108</v>
      </c>
      <c r="B753" s="27" t="s">
        <v>319</v>
      </c>
      <c r="C753" s="59">
        <f t="shared" si="140"/>
        <v>20</v>
      </c>
      <c r="D753" s="88">
        <v>0</v>
      </c>
      <c r="E753" s="73">
        <v>20</v>
      </c>
      <c r="F753" s="59">
        <v>0</v>
      </c>
      <c r="G753" s="59">
        <v>0</v>
      </c>
      <c r="H753" s="59">
        <v>0</v>
      </c>
      <c r="I753" s="59">
        <v>0</v>
      </c>
    </row>
    <row r="754" spans="1:9" s="90" customFormat="1" x14ac:dyDescent="0.2">
      <c r="A754" s="133"/>
      <c r="B754" s="29" t="s">
        <v>320</v>
      </c>
      <c r="C754" s="59">
        <f t="shared" si="140"/>
        <v>20</v>
      </c>
      <c r="D754" s="88">
        <v>0</v>
      </c>
      <c r="E754" s="73">
        <v>20</v>
      </c>
      <c r="F754" s="59">
        <v>0</v>
      </c>
      <c r="G754" s="59">
        <v>0</v>
      </c>
      <c r="H754" s="59">
        <v>0</v>
      </c>
      <c r="I754" s="59">
        <v>0</v>
      </c>
    </row>
    <row r="755" spans="1:9" s="90" customFormat="1" x14ac:dyDescent="0.2">
      <c r="A755" s="403" t="s">
        <v>109</v>
      </c>
      <c r="B755" s="27" t="s">
        <v>319</v>
      </c>
      <c r="C755" s="59">
        <f t="shared" si="140"/>
        <v>39</v>
      </c>
      <c r="D755" s="88">
        <v>0</v>
      </c>
      <c r="E755" s="73">
        <v>39</v>
      </c>
      <c r="F755" s="59">
        <v>0</v>
      </c>
      <c r="G755" s="59">
        <v>0</v>
      </c>
      <c r="H755" s="59">
        <v>0</v>
      </c>
      <c r="I755" s="59">
        <v>0</v>
      </c>
    </row>
    <row r="756" spans="1:9" s="90" customFormat="1" x14ac:dyDescent="0.2">
      <c r="A756" s="133"/>
      <c r="B756" s="29" t="s">
        <v>320</v>
      </c>
      <c r="C756" s="59">
        <f t="shared" si="140"/>
        <v>39</v>
      </c>
      <c r="D756" s="88">
        <v>0</v>
      </c>
      <c r="E756" s="73">
        <v>39</v>
      </c>
      <c r="F756" s="59">
        <v>0</v>
      </c>
      <c r="G756" s="59">
        <v>0</v>
      </c>
      <c r="H756" s="59">
        <v>0</v>
      </c>
      <c r="I756" s="59">
        <v>0</v>
      </c>
    </row>
    <row r="757" spans="1:9" s="90" customFormat="1" x14ac:dyDescent="0.2">
      <c r="A757" s="403" t="s">
        <v>110</v>
      </c>
      <c r="B757" s="27" t="s">
        <v>319</v>
      </c>
      <c r="C757" s="59">
        <f t="shared" si="140"/>
        <v>250</v>
      </c>
      <c r="D757" s="88">
        <v>0</v>
      </c>
      <c r="E757" s="73">
        <v>250</v>
      </c>
      <c r="F757" s="59">
        <v>0</v>
      </c>
      <c r="G757" s="59">
        <v>0</v>
      </c>
      <c r="H757" s="59">
        <v>0</v>
      </c>
      <c r="I757" s="59">
        <v>0</v>
      </c>
    </row>
    <row r="758" spans="1:9" s="90" customFormat="1" x14ac:dyDescent="0.2">
      <c r="A758" s="133"/>
      <c r="B758" s="29" t="s">
        <v>320</v>
      </c>
      <c r="C758" s="59">
        <f t="shared" si="140"/>
        <v>250</v>
      </c>
      <c r="D758" s="88">
        <v>0</v>
      </c>
      <c r="E758" s="73">
        <v>250</v>
      </c>
      <c r="F758" s="59">
        <v>0</v>
      </c>
      <c r="G758" s="59">
        <v>0</v>
      </c>
      <c r="H758" s="59">
        <v>0</v>
      </c>
      <c r="I758" s="59">
        <v>0</v>
      </c>
    </row>
    <row r="759" spans="1:9" s="90" customFormat="1" x14ac:dyDescent="0.2">
      <c r="A759" s="403" t="s">
        <v>111</v>
      </c>
      <c r="B759" s="27" t="s">
        <v>319</v>
      </c>
      <c r="C759" s="59">
        <f t="shared" si="140"/>
        <v>40</v>
      </c>
      <c r="D759" s="88">
        <v>0</v>
      </c>
      <c r="E759" s="73">
        <v>40</v>
      </c>
      <c r="F759" s="59">
        <v>0</v>
      </c>
      <c r="G759" s="59">
        <v>0</v>
      </c>
      <c r="H759" s="59">
        <v>0</v>
      </c>
      <c r="I759" s="59">
        <v>0</v>
      </c>
    </row>
    <row r="760" spans="1:9" s="90" customFormat="1" x14ac:dyDescent="0.2">
      <c r="A760" s="133"/>
      <c r="B760" s="29" t="s">
        <v>320</v>
      </c>
      <c r="C760" s="59">
        <f t="shared" si="140"/>
        <v>40</v>
      </c>
      <c r="D760" s="88">
        <v>0</v>
      </c>
      <c r="E760" s="73">
        <v>40</v>
      </c>
      <c r="F760" s="59">
        <v>0</v>
      </c>
      <c r="G760" s="59">
        <v>0</v>
      </c>
      <c r="H760" s="59">
        <v>0</v>
      </c>
      <c r="I760" s="59">
        <v>0</v>
      </c>
    </row>
    <row r="761" spans="1:9" s="90" customFormat="1" x14ac:dyDescent="0.2">
      <c r="A761" s="403" t="s">
        <v>112</v>
      </c>
      <c r="B761" s="27" t="s">
        <v>319</v>
      </c>
      <c r="C761" s="59">
        <f t="shared" si="140"/>
        <v>10</v>
      </c>
      <c r="D761" s="88">
        <v>0</v>
      </c>
      <c r="E761" s="73">
        <v>10</v>
      </c>
      <c r="F761" s="59">
        <v>0</v>
      </c>
      <c r="G761" s="59">
        <v>0</v>
      </c>
      <c r="H761" s="59">
        <v>0</v>
      </c>
      <c r="I761" s="59">
        <v>0</v>
      </c>
    </row>
    <row r="762" spans="1:9" s="90" customFormat="1" x14ac:dyDescent="0.2">
      <c r="A762" s="133"/>
      <c r="B762" s="29" t="s">
        <v>320</v>
      </c>
      <c r="C762" s="59">
        <f t="shared" si="140"/>
        <v>10</v>
      </c>
      <c r="D762" s="88">
        <v>0</v>
      </c>
      <c r="E762" s="73">
        <v>10</v>
      </c>
      <c r="F762" s="59">
        <v>0</v>
      </c>
      <c r="G762" s="59">
        <v>0</v>
      </c>
      <c r="H762" s="59">
        <v>0</v>
      </c>
      <c r="I762" s="59">
        <v>0</v>
      </c>
    </row>
    <row r="763" spans="1:9" s="90" customFormat="1" x14ac:dyDescent="0.2">
      <c r="A763" s="403" t="s">
        <v>113</v>
      </c>
      <c r="B763" s="27" t="s">
        <v>319</v>
      </c>
      <c r="C763" s="59">
        <f t="shared" si="140"/>
        <v>70</v>
      </c>
      <c r="D763" s="88">
        <v>0</v>
      </c>
      <c r="E763" s="73">
        <v>70</v>
      </c>
      <c r="F763" s="59">
        <v>0</v>
      </c>
      <c r="G763" s="59">
        <v>0</v>
      </c>
      <c r="H763" s="59">
        <v>0</v>
      </c>
      <c r="I763" s="59">
        <v>0</v>
      </c>
    </row>
    <row r="764" spans="1:9" s="90" customFormat="1" x14ac:dyDescent="0.2">
      <c r="A764" s="133"/>
      <c r="B764" s="29" t="s">
        <v>320</v>
      </c>
      <c r="C764" s="59">
        <f t="shared" si="140"/>
        <v>70</v>
      </c>
      <c r="D764" s="88">
        <v>0</v>
      </c>
      <c r="E764" s="73">
        <v>70</v>
      </c>
      <c r="F764" s="59">
        <v>0</v>
      </c>
      <c r="G764" s="59">
        <v>0</v>
      </c>
      <c r="H764" s="59">
        <v>0</v>
      </c>
      <c r="I764" s="59">
        <v>0</v>
      </c>
    </row>
    <row r="765" spans="1:9" s="90" customFormat="1" x14ac:dyDescent="0.2">
      <c r="A765" s="403" t="s">
        <v>114</v>
      </c>
      <c r="B765" s="27" t="s">
        <v>319</v>
      </c>
      <c r="C765" s="59">
        <f t="shared" si="140"/>
        <v>24</v>
      </c>
      <c r="D765" s="88">
        <v>0</v>
      </c>
      <c r="E765" s="73">
        <v>24</v>
      </c>
      <c r="F765" s="59">
        <v>0</v>
      </c>
      <c r="G765" s="59">
        <v>0</v>
      </c>
      <c r="H765" s="59">
        <v>0</v>
      </c>
      <c r="I765" s="59">
        <v>0</v>
      </c>
    </row>
    <row r="766" spans="1:9" s="90" customFormat="1" x14ac:dyDescent="0.2">
      <c r="A766" s="133"/>
      <c r="B766" s="29" t="s">
        <v>320</v>
      </c>
      <c r="C766" s="59">
        <f t="shared" si="140"/>
        <v>24</v>
      </c>
      <c r="D766" s="88">
        <v>0</v>
      </c>
      <c r="E766" s="73">
        <v>24</v>
      </c>
      <c r="F766" s="59">
        <v>0</v>
      </c>
      <c r="G766" s="59">
        <v>0</v>
      </c>
      <c r="H766" s="59">
        <v>0</v>
      </c>
      <c r="I766" s="59">
        <v>0</v>
      </c>
    </row>
    <row r="767" spans="1:9" s="90" customFormat="1" x14ac:dyDescent="0.2">
      <c r="A767" s="403" t="s">
        <v>115</v>
      </c>
      <c r="B767" s="27" t="s">
        <v>319</v>
      </c>
      <c r="C767" s="59">
        <f t="shared" si="140"/>
        <v>25</v>
      </c>
      <c r="D767" s="88">
        <v>0</v>
      </c>
      <c r="E767" s="73">
        <v>25</v>
      </c>
      <c r="F767" s="59">
        <v>0</v>
      </c>
      <c r="G767" s="59">
        <v>0</v>
      </c>
      <c r="H767" s="59">
        <v>0</v>
      </c>
      <c r="I767" s="59">
        <v>0</v>
      </c>
    </row>
    <row r="768" spans="1:9" s="90" customFormat="1" x14ac:dyDescent="0.2">
      <c r="A768" s="133"/>
      <c r="B768" s="29" t="s">
        <v>320</v>
      </c>
      <c r="C768" s="59">
        <f t="shared" si="140"/>
        <v>25</v>
      </c>
      <c r="D768" s="88">
        <v>0</v>
      </c>
      <c r="E768" s="73">
        <v>25</v>
      </c>
      <c r="F768" s="59">
        <v>0</v>
      </c>
      <c r="G768" s="59">
        <v>0</v>
      </c>
      <c r="H768" s="59">
        <v>0</v>
      </c>
      <c r="I768" s="59">
        <v>0</v>
      </c>
    </row>
    <row r="769" spans="1:9" s="90" customFormat="1" x14ac:dyDescent="0.2">
      <c r="A769" s="403" t="s">
        <v>116</v>
      </c>
      <c r="B769" s="27" t="s">
        <v>319</v>
      </c>
      <c r="C769" s="59">
        <f t="shared" si="140"/>
        <v>105</v>
      </c>
      <c r="D769" s="88">
        <v>0</v>
      </c>
      <c r="E769" s="73">
        <v>105</v>
      </c>
      <c r="F769" s="59">
        <v>0</v>
      </c>
      <c r="G769" s="59">
        <v>0</v>
      </c>
      <c r="H769" s="59">
        <v>0</v>
      </c>
      <c r="I769" s="59">
        <v>0</v>
      </c>
    </row>
    <row r="770" spans="1:9" s="90" customFormat="1" x14ac:dyDescent="0.2">
      <c r="A770" s="133"/>
      <c r="B770" s="29" t="s">
        <v>320</v>
      </c>
      <c r="C770" s="59">
        <f t="shared" si="140"/>
        <v>105</v>
      </c>
      <c r="D770" s="88">
        <v>0</v>
      </c>
      <c r="E770" s="73">
        <v>105</v>
      </c>
      <c r="F770" s="59">
        <v>0</v>
      </c>
      <c r="G770" s="59">
        <v>0</v>
      </c>
      <c r="H770" s="59">
        <v>0</v>
      </c>
      <c r="I770" s="59">
        <v>0</v>
      </c>
    </row>
    <row r="771" spans="1:9" s="90" customFormat="1" x14ac:dyDescent="0.2">
      <c r="A771" s="111" t="s">
        <v>117</v>
      </c>
      <c r="B771" s="32" t="s">
        <v>319</v>
      </c>
      <c r="C771" s="59">
        <f t="shared" si="140"/>
        <v>25</v>
      </c>
      <c r="D771" s="88">
        <v>0</v>
      </c>
      <c r="E771" s="73">
        <v>25</v>
      </c>
      <c r="F771" s="59">
        <v>0</v>
      </c>
      <c r="G771" s="59">
        <v>0</v>
      </c>
      <c r="H771" s="59">
        <v>0</v>
      </c>
      <c r="I771" s="59">
        <v>0</v>
      </c>
    </row>
    <row r="772" spans="1:9" s="90" customFormat="1" x14ac:dyDescent="0.2">
      <c r="A772" s="118"/>
      <c r="B772" s="32" t="s">
        <v>320</v>
      </c>
      <c r="C772" s="59">
        <f t="shared" si="140"/>
        <v>25</v>
      </c>
      <c r="D772" s="88">
        <v>0</v>
      </c>
      <c r="E772" s="73">
        <v>25</v>
      </c>
      <c r="F772" s="59">
        <v>0</v>
      </c>
      <c r="G772" s="59">
        <v>0</v>
      </c>
      <c r="H772" s="59">
        <v>0</v>
      </c>
      <c r="I772" s="59">
        <v>0</v>
      </c>
    </row>
    <row r="773" spans="1:9" s="90" customFormat="1" x14ac:dyDescent="0.2">
      <c r="A773" s="403" t="s">
        <v>738</v>
      </c>
      <c r="B773" s="27" t="s">
        <v>319</v>
      </c>
      <c r="C773" s="59">
        <f t="shared" si="140"/>
        <v>15</v>
      </c>
      <c r="D773" s="88">
        <v>0</v>
      </c>
      <c r="E773" s="73">
        <v>15</v>
      </c>
      <c r="F773" s="59">
        <v>0</v>
      </c>
      <c r="G773" s="59">
        <v>0</v>
      </c>
      <c r="H773" s="59">
        <v>0</v>
      </c>
      <c r="I773" s="59">
        <v>0</v>
      </c>
    </row>
    <row r="774" spans="1:9" s="90" customFormat="1" x14ac:dyDescent="0.2">
      <c r="A774" s="133"/>
      <c r="B774" s="29" t="s">
        <v>320</v>
      </c>
      <c r="C774" s="59">
        <f t="shared" si="140"/>
        <v>15</v>
      </c>
      <c r="D774" s="88">
        <v>0</v>
      </c>
      <c r="E774" s="73">
        <v>15</v>
      </c>
      <c r="F774" s="59">
        <v>0</v>
      </c>
      <c r="G774" s="59">
        <v>0</v>
      </c>
      <c r="H774" s="59">
        <v>0</v>
      </c>
      <c r="I774" s="59">
        <v>0</v>
      </c>
    </row>
    <row r="775" spans="1:9" s="90" customFormat="1" x14ac:dyDescent="0.2">
      <c r="A775" s="403" t="s">
        <v>739</v>
      </c>
      <c r="B775" s="27" t="s">
        <v>319</v>
      </c>
      <c r="C775" s="59">
        <f t="shared" si="140"/>
        <v>18</v>
      </c>
      <c r="D775" s="88">
        <v>0</v>
      </c>
      <c r="E775" s="73">
        <v>18</v>
      </c>
      <c r="F775" s="59">
        <v>0</v>
      </c>
      <c r="G775" s="59">
        <v>0</v>
      </c>
      <c r="H775" s="59">
        <v>0</v>
      </c>
      <c r="I775" s="59">
        <v>0</v>
      </c>
    </row>
    <row r="776" spans="1:9" s="90" customFormat="1" x14ac:dyDescent="0.2">
      <c r="A776" s="133"/>
      <c r="B776" s="29" t="s">
        <v>320</v>
      </c>
      <c r="C776" s="59">
        <f t="shared" si="140"/>
        <v>18</v>
      </c>
      <c r="D776" s="88">
        <v>0</v>
      </c>
      <c r="E776" s="73">
        <v>18</v>
      </c>
      <c r="F776" s="59">
        <v>0</v>
      </c>
      <c r="G776" s="59">
        <v>0</v>
      </c>
      <c r="H776" s="59">
        <v>0</v>
      </c>
      <c r="I776" s="59">
        <v>0</v>
      </c>
    </row>
    <row r="777" spans="1:9" s="90" customFormat="1" x14ac:dyDescent="0.2">
      <c r="A777" s="403" t="s">
        <v>740</v>
      </c>
      <c r="B777" s="27" t="s">
        <v>319</v>
      </c>
      <c r="C777" s="59">
        <f t="shared" si="140"/>
        <v>12</v>
      </c>
      <c r="D777" s="88">
        <v>0</v>
      </c>
      <c r="E777" s="73">
        <v>12</v>
      </c>
      <c r="F777" s="59">
        <v>0</v>
      </c>
      <c r="G777" s="59">
        <v>0</v>
      </c>
      <c r="H777" s="59">
        <v>0</v>
      </c>
      <c r="I777" s="59">
        <v>0</v>
      </c>
    </row>
    <row r="778" spans="1:9" s="90" customFormat="1" x14ac:dyDescent="0.2">
      <c r="A778" s="133"/>
      <c r="B778" s="29" t="s">
        <v>320</v>
      </c>
      <c r="C778" s="59">
        <f t="shared" si="140"/>
        <v>12</v>
      </c>
      <c r="D778" s="88">
        <v>0</v>
      </c>
      <c r="E778" s="73">
        <v>12</v>
      </c>
      <c r="F778" s="59">
        <v>0</v>
      </c>
      <c r="G778" s="59">
        <v>0</v>
      </c>
      <c r="H778" s="59">
        <v>0</v>
      </c>
      <c r="I778" s="59">
        <v>0</v>
      </c>
    </row>
    <row r="779" spans="1:9" s="90" customFormat="1" x14ac:dyDescent="0.2">
      <c r="A779" s="403" t="s">
        <v>118</v>
      </c>
      <c r="B779" s="27" t="s">
        <v>319</v>
      </c>
      <c r="C779" s="59">
        <f t="shared" si="140"/>
        <v>45</v>
      </c>
      <c r="D779" s="88">
        <v>0</v>
      </c>
      <c r="E779" s="73">
        <v>45</v>
      </c>
      <c r="F779" s="59">
        <v>0</v>
      </c>
      <c r="G779" s="59">
        <v>0</v>
      </c>
      <c r="H779" s="59">
        <v>0</v>
      </c>
      <c r="I779" s="59">
        <v>0</v>
      </c>
    </row>
    <row r="780" spans="1:9" s="90" customFormat="1" x14ac:dyDescent="0.2">
      <c r="A780" s="133"/>
      <c r="B780" s="29" t="s">
        <v>320</v>
      </c>
      <c r="C780" s="59">
        <f t="shared" si="140"/>
        <v>45</v>
      </c>
      <c r="D780" s="88">
        <v>0</v>
      </c>
      <c r="E780" s="73">
        <v>45</v>
      </c>
      <c r="F780" s="59">
        <v>0</v>
      </c>
      <c r="G780" s="59">
        <v>0</v>
      </c>
      <c r="H780" s="59">
        <v>0</v>
      </c>
      <c r="I780" s="59">
        <v>0</v>
      </c>
    </row>
    <row r="781" spans="1:9" s="90" customFormat="1" x14ac:dyDescent="0.2">
      <c r="A781" s="403" t="s">
        <v>119</v>
      </c>
      <c r="B781" s="27" t="s">
        <v>319</v>
      </c>
      <c r="C781" s="59">
        <f t="shared" si="140"/>
        <v>50</v>
      </c>
      <c r="D781" s="88">
        <v>0</v>
      </c>
      <c r="E781" s="73">
        <v>50</v>
      </c>
      <c r="F781" s="59">
        <v>0</v>
      </c>
      <c r="G781" s="59">
        <v>0</v>
      </c>
      <c r="H781" s="59">
        <v>0</v>
      </c>
      <c r="I781" s="59">
        <v>0</v>
      </c>
    </row>
    <row r="782" spans="1:9" s="90" customFormat="1" x14ac:dyDescent="0.2">
      <c r="A782" s="133"/>
      <c r="B782" s="29" t="s">
        <v>320</v>
      </c>
      <c r="C782" s="59">
        <f t="shared" si="140"/>
        <v>50</v>
      </c>
      <c r="D782" s="88">
        <v>0</v>
      </c>
      <c r="E782" s="73">
        <v>50</v>
      </c>
      <c r="F782" s="59">
        <v>0</v>
      </c>
      <c r="G782" s="59">
        <v>0</v>
      </c>
      <c r="H782" s="59">
        <v>0</v>
      </c>
      <c r="I782" s="59">
        <v>0</v>
      </c>
    </row>
    <row r="783" spans="1:9" s="90" customFormat="1" x14ac:dyDescent="0.2">
      <c r="A783" s="403" t="s">
        <v>120</v>
      </c>
      <c r="B783" s="27" t="s">
        <v>319</v>
      </c>
      <c r="C783" s="59">
        <f t="shared" ref="C783:C806" si="141">D783+E783+F783+G783+H783+I783</f>
        <v>45</v>
      </c>
      <c r="D783" s="88">
        <v>0</v>
      </c>
      <c r="E783" s="73">
        <v>45</v>
      </c>
      <c r="F783" s="59">
        <v>0</v>
      </c>
      <c r="G783" s="59">
        <v>0</v>
      </c>
      <c r="H783" s="59">
        <v>0</v>
      </c>
      <c r="I783" s="59">
        <v>0</v>
      </c>
    </row>
    <row r="784" spans="1:9" s="90" customFormat="1" x14ac:dyDescent="0.2">
      <c r="A784" s="133"/>
      <c r="B784" s="29" t="s">
        <v>320</v>
      </c>
      <c r="C784" s="59">
        <f t="shared" si="141"/>
        <v>45</v>
      </c>
      <c r="D784" s="88">
        <v>0</v>
      </c>
      <c r="E784" s="73">
        <v>45</v>
      </c>
      <c r="F784" s="59">
        <v>0</v>
      </c>
      <c r="G784" s="59">
        <v>0</v>
      </c>
      <c r="H784" s="59">
        <v>0</v>
      </c>
      <c r="I784" s="59">
        <v>0</v>
      </c>
    </row>
    <row r="785" spans="1:9" s="90" customFormat="1" x14ac:dyDescent="0.2">
      <c r="A785" s="403" t="s">
        <v>121</v>
      </c>
      <c r="B785" s="27" t="s">
        <v>319</v>
      </c>
      <c r="C785" s="59">
        <f t="shared" si="141"/>
        <v>30</v>
      </c>
      <c r="D785" s="88">
        <v>0</v>
      </c>
      <c r="E785" s="73">
        <v>30</v>
      </c>
      <c r="F785" s="59">
        <v>0</v>
      </c>
      <c r="G785" s="59">
        <v>0</v>
      </c>
      <c r="H785" s="59">
        <v>0</v>
      </c>
      <c r="I785" s="59">
        <v>0</v>
      </c>
    </row>
    <row r="786" spans="1:9" s="90" customFormat="1" x14ac:dyDescent="0.2">
      <c r="A786" s="133"/>
      <c r="B786" s="29" t="s">
        <v>320</v>
      </c>
      <c r="C786" s="59">
        <f t="shared" si="141"/>
        <v>30</v>
      </c>
      <c r="D786" s="88">
        <v>0</v>
      </c>
      <c r="E786" s="73">
        <v>30</v>
      </c>
      <c r="F786" s="59">
        <v>0</v>
      </c>
      <c r="G786" s="59">
        <v>0</v>
      </c>
      <c r="H786" s="59">
        <v>0</v>
      </c>
      <c r="I786" s="59">
        <v>0</v>
      </c>
    </row>
    <row r="787" spans="1:9" s="90" customFormat="1" x14ac:dyDescent="0.2">
      <c r="A787" s="403" t="s">
        <v>411</v>
      </c>
      <c r="B787" s="27" t="s">
        <v>319</v>
      </c>
      <c r="C787" s="59">
        <f t="shared" si="141"/>
        <v>52</v>
      </c>
      <c r="D787" s="88">
        <v>0</v>
      </c>
      <c r="E787" s="73">
        <v>52</v>
      </c>
      <c r="F787" s="59">
        <v>0</v>
      </c>
      <c r="G787" s="59">
        <v>0</v>
      </c>
      <c r="H787" s="59">
        <v>0</v>
      </c>
      <c r="I787" s="59">
        <v>0</v>
      </c>
    </row>
    <row r="788" spans="1:9" s="90" customFormat="1" x14ac:dyDescent="0.2">
      <c r="A788" s="133"/>
      <c r="B788" s="29" t="s">
        <v>320</v>
      </c>
      <c r="C788" s="59">
        <f t="shared" si="141"/>
        <v>52</v>
      </c>
      <c r="D788" s="88">
        <v>0</v>
      </c>
      <c r="E788" s="73">
        <v>52</v>
      </c>
      <c r="F788" s="59">
        <v>0</v>
      </c>
      <c r="G788" s="59">
        <v>0</v>
      </c>
      <c r="H788" s="59">
        <v>0</v>
      </c>
      <c r="I788" s="59">
        <v>0</v>
      </c>
    </row>
    <row r="789" spans="1:9" s="90" customFormat="1" x14ac:dyDescent="0.2">
      <c r="A789" s="104" t="s">
        <v>759</v>
      </c>
      <c r="B789" s="27" t="s">
        <v>319</v>
      </c>
      <c r="C789" s="59">
        <f t="shared" si="141"/>
        <v>500</v>
      </c>
      <c r="D789" s="88">
        <v>0</v>
      </c>
      <c r="E789" s="73">
        <v>500</v>
      </c>
      <c r="F789" s="59">
        <v>0</v>
      </c>
      <c r="G789" s="59">
        <v>0</v>
      </c>
      <c r="H789" s="59">
        <v>0</v>
      </c>
      <c r="I789" s="59">
        <v>0</v>
      </c>
    </row>
    <row r="790" spans="1:9" s="90" customFormat="1" x14ac:dyDescent="0.2">
      <c r="A790" s="103"/>
      <c r="B790" s="29" t="s">
        <v>320</v>
      </c>
      <c r="C790" s="59">
        <f t="shared" si="141"/>
        <v>500</v>
      </c>
      <c r="D790" s="88">
        <v>0</v>
      </c>
      <c r="E790" s="73">
        <v>500</v>
      </c>
      <c r="F790" s="59">
        <v>0</v>
      </c>
      <c r="G790" s="59">
        <v>0</v>
      </c>
      <c r="H790" s="59">
        <v>0</v>
      </c>
      <c r="I790" s="59">
        <v>0</v>
      </c>
    </row>
    <row r="791" spans="1:9" s="90" customFormat="1" x14ac:dyDescent="0.2">
      <c r="A791" s="104" t="s">
        <v>760</v>
      </c>
      <c r="B791" s="27" t="s">
        <v>319</v>
      </c>
      <c r="C791" s="59">
        <f t="shared" si="141"/>
        <v>155</v>
      </c>
      <c r="D791" s="88">
        <v>0</v>
      </c>
      <c r="E791" s="73">
        <v>155</v>
      </c>
      <c r="F791" s="59">
        <v>0</v>
      </c>
      <c r="G791" s="59">
        <v>0</v>
      </c>
      <c r="H791" s="59">
        <v>0</v>
      </c>
      <c r="I791" s="59">
        <v>0</v>
      </c>
    </row>
    <row r="792" spans="1:9" s="90" customFormat="1" x14ac:dyDescent="0.2">
      <c r="A792" s="103"/>
      <c r="B792" s="29" t="s">
        <v>320</v>
      </c>
      <c r="C792" s="59">
        <f t="shared" si="141"/>
        <v>155</v>
      </c>
      <c r="D792" s="88">
        <v>0</v>
      </c>
      <c r="E792" s="73">
        <v>155</v>
      </c>
      <c r="F792" s="59">
        <v>0</v>
      </c>
      <c r="G792" s="59">
        <v>0</v>
      </c>
      <c r="H792" s="59">
        <v>0</v>
      </c>
      <c r="I792" s="59">
        <v>0</v>
      </c>
    </row>
    <row r="793" spans="1:9" s="90" customFormat="1" ht="25.5" x14ac:dyDescent="0.2">
      <c r="A793" s="104" t="s">
        <v>761</v>
      </c>
      <c r="B793" s="27" t="s">
        <v>319</v>
      </c>
      <c r="C793" s="59">
        <f t="shared" si="141"/>
        <v>345</v>
      </c>
      <c r="D793" s="88">
        <v>0</v>
      </c>
      <c r="E793" s="73">
        <v>345</v>
      </c>
      <c r="F793" s="59">
        <v>0</v>
      </c>
      <c r="G793" s="59">
        <v>0</v>
      </c>
      <c r="H793" s="59">
        <v>0</v>
      </c>
      <c r="I793" s="59">
        <v>0</v>
      </c>
    </row>
    <row r="794" spans="1:9" s="90" customFormat="1" x14ac:dyDescent="0.2">
      <c r="A794" s="303"/>
      <c r="B794" s="29" t="s">
        <v>320</v>
      </c>
      <c r="C794" s="59">
        <f t="shared" si="141"/>
        <v>345</v>
      </c>
      <c r="D794" s="88">
        <v>0</v>
      </c>
      <c r="E794" s="73">
        <v>345</v>
      </c>
      <c r="F794" s="59">
        <v>0</v>
      </c>
      <c r="G794" s="59">
        <v>0</v>
      </c>
      <c r="H794" s="59">
        <v>0</v>
      </c>
      <c r="I794" s="59">
        <v>0</v>
      </c>
    </row>
    <row r="795" spans="1:9" s="90" customFormat="1" x14ac:dyDescent="0.2">
      <c r="A795" s="104" t="s">
        <v>763</v>
      </c>
      <c r="B795" s="27" t="s">
        <v>319</v>
      </c>
      <c r="C795" s="59">
        <f t="shared" si="141"/>
        <v>65</v>
      </c>
      <c r="D795" s="88">
        <v>0</v>
      </c>
      <c r="E795" s="73">
        <v>65</v>
      </c>
      <c r="F795" s="59">
        <v>0</v>
      </c>
      <c r="G795" s="59">
        <v>0</v>
      </c>
      <c r="H795" s="59">
        <v>0</v>
      </c>
      <c r="I795" s="59">
        <v>0</v>
      </c>
    </row>
    <row r="796" spans="1:9" s="90" customFormat="1" x14ac:dyDescent="0.2">
      <c r="A796" s="103"/>
      <c r="B796" s="29" t="s">
        <v>320</v>
      </c>
      <c r="C796" s="59">
        <f t="shared" si="141"/>
        <v>65</v>
      </c>
      <c r="D796" s="88">
        <v>0</v>
      </c>
      <c r="E796" s="73">
        <v>65</v>
      </c>
      <c r="F796" s="59">
        <v>0</v>
      </c>
      <c r="G796" s="59">
        <v>0</v>
      </c>
      <c r="H796" s="59">
        <v>0</v>
      </c>
      <c r="I796" s="59">
        <v>0</v>
      </c>
    </row>
    <row r="797" spans="1:9" s="220" customFormat="1" x14ac:dyDescent="0.2">
      <c r="A797" s="122" t="s">
        <v>394</v>
      </c>
      <c r="B797" s="171" t="s">
        <v>319</v>
      </c>
      <c r="C797" s="172">
        <f t="shared" si="141"/>
        <v>208.57999999999998</v>
      </c>
      <c r="D797" s="172">
        <f t="shared" ref="D797:I797" si="142">D798</f>
        <v>114.58</v>
      </c>
      <c r="E797" s="172">
        <f t="shared" si="142"/>
        <v>94</v>
      </c>
      <c r="F797" s="172">
        <f t="shared" si="142"/>
        <v>0</v>
      </c>
      <c r="G797" s="172">
        <f t="shared" si="142"/>
        <v>0</v>
      </c>
      <c r="H797" s="172">
        <f t="shared" si="142"/>
        <v>0</v>
      </c>
      <c r="I797" s="172">
        <f t="shared" si="142"/>
        <v>0</v>
      </c>
    </row>
    <row r="798" spans="1:9" s="168" customFormat="1" x14ac:dyDescent="0.2">
      <c r="A798" s="188"/>
      <c r="B798" s="169" t="s">
        <v>320</v>
      </c>
      <c r="C798" s="167">
        <f t="shared" si="141"/>
        <v>208.57999999999998</v>
      </c>
      <c r="D798" s="167">
        <f>D800+D802+D804+D806</f>
        <v>114.58</v>
      </c>
      <c r="E798" s="167">
        <f>E804+E806</f>
        <v>94</v>
      </c>
      <c r="F798" s="167">
        <v>0</v>
      </c>
      <c r="G798" s="167">
        <v>0</v>
      </c>
      <c r="H798" s="167">
        <v>0</v>
      </c>
      <c r="I798" s="167">
        <v>0</v>
      </c>
    </row>
    <row r="799" spans="1:9" s="198" customFormat="1" x14ac:dyDescent="0.2">
      <c r="A799" s="117" t="s">
        <v>600</v>
      </c>
      <c r="B799" s="105" t="s">
        <v>319</v>
      </c>
      <c r="C799" s="107">
        <f t="shared" si="141"/>
        <v>55.12</v>
      </c>
      <c r="D799" s="107">
        <f>D800</f>
        <v>55.12</v>
      </c>
      <c r="E799" s="107">
        <v>0</v>
      </c>
      <c r="F799" s="107">
        <v>0</v>
      </c>
      <c r="G799" s="107">
        <v>0</v>
      </c>
      <c r="H799" s="107">
        <v>0</v>
      </c>
      <c r="I799" s="107">
        <v>0</v>
      </c>
    </row>
    <row r="800" spans="1:9" s="198" customFormat="1" x14ac:dyDescent="0.2">
      <c r="A800" s="140"/>
      <c r="B800" s="109" t="s">
        <v>320</v>
      </c>
      <c r="C800" s="107">
        <f t="shared" si="141"/>
        <v>55.12</v>
      </c>
      <c r="D800" s="107">
        <v>55.12</v>
      </c>
      <c r="E800" s="107">
        <v>0</v>
      </c>
      <c r="F800" s="107">
        <v>0</v>
      </c>
      <c r="G800" s="107">
        <v>0</v>
      </c>
      <c r="H800" s="107">
        <v>0</v>
      </c>
      <c r="I800" s="107">
        <v>0</v>
      </c>
    </row>
    <row r="801" spans="1:9" s="198" customFormat="1" x14ac:dyDescent="0.2">
      <c r="A801" s="117" t="s">
        <v>539</v>
      </c>
      <c r="B801" s="105" t="s">
        <v>319</v>
      </c>
      <c r="C801" s="107">
        <f t="shared" si="141"/>
        <v>59.46</v>
      </c>
      <c r="D801" s="107">
        <f>D802</f>
        <v>59.46</v>
      </c>
      <c r="E801" s="107">
        <v>0</v>
      </c>
      <c r="F801" s="107">
        <v>0</v>
      </c>
      <c r="G801" s="107">
        <v>0</v>
      </c>
      <c r="H801" s="107">
        <v>0</v>
      </c>
      <c r="I801" s="107">
        <v>0</v>
      </c>
    </row>
    <row r="802" spans="1:9" s="198" customFormat="1" x14ac:dyDescent="0.2">
      <c r="A802" s="140"/>
      <c r="B802" s="109" t="s">
        <v>320</v>
      </c>
      <c r="C802" s="107">
        <f t="shared" si="141"/>
        <v>59.46</v>
      </c>
      <c r="D802" s="107">
        <v>59.46</v>
      </c>
      <c r="E802" s="107">
        <v>0</v>
      </c>
      <c r="F802" s="107">
        <v>0</v>
      </c>
      <c r="G802" s="107">
        <v>0</v>
      </c>
      <c r="H802" s="107">
        <v>0</v>
      </c>
      <c r="I802" s="107">
        <v>0</v>
      </c>
    </row>
    <row r="803" spans="1:9" s="198" customFormat="1" x14ac:dyDescent="0.2">
      <c r="A803" s="143" t="s">
        <v>122</v>
      </c>
      <c r="B803" s="105" t="s">
        <v>319</v>
      </c>
      <c r="C803" s="107">
        <f t="shared" si="141"/>
        <v>89.3</v>
      </c>
      <c r="D803" s="107">
        <v>0</v>
      </c>
      <c r="E803" s="73">
        <f>90-0.7</f>
        <v>89.3</v>
      </c>
      <c r="F803" s="107">
        <v>0</v>
      </c>
      <c r="G803" s="107">
        <v>0</v>
      </c>
      <c r="H803" s="107">
        <v>0</v>
      </c>
      <c r="I803" s="107">
        <v>0</v>
      </c>
    </row>
    <row r="804" spans="1:9" s="198" customFormat="1" x14ac:dyDescent="0.2">
      <c r="A804" s="133"/>
      <c r="B804" s="109" t="s">
        <v>320</v>
      </c>
      <c r="C804" s="107">
        <f t="shared" si="141"/>
        <v>89.3</v>
      </c>
      <c r="D804" s="107">
        <v>0</v>
      </c>
      <c r="E804" s="73">
        <f>90-0.7</f>
        <v>89.3</v>
      </c>
      <c r="F804" s="107">
        <v>0</v>
      </c>
      <c r="G804" s="107">
        <v>0</v>
      </c>
      <c r="H804" s="107">
        <v>0</v>
      </c>
      <c r="I804" s="107">
        <v>0</v>
      </c>
    </row>
    <row r="805" spans="1:9" s="198" customFormat="1" x14ac:dyDescent="0.2">
      <c r="A805" s="143" t="s">
        <v>123</v>
      </c>
      <c r="B805" s="105" t="s">
        <v>319</v>
      </c>
      <c r="C805" s="107">
        <f t="shared" si="141"/>
        <v>4.6999999999999993</v>
      </c>
      <c r="D805" s="107">
        <v>0</v>
      </c>
      <c r="E805" s="73">
        <f>15-10.3</f>
        <v>4.6999999999999993</v>
      </c>
      <c r="F805" s="107">
        <v>0</v>
      </c>
      <c r="G805" s="107">
        <v>0</v>
      </c>
      <c r="H805" s="107">
        <v>0</v>
      </c>
      <c r="I805" s="107">
        <v>0</v>
      </c>
    </row>
    <row r="806" spans="1:9" s="198" customFormat="1" x14ac:dyDescent="0.2">
      <c r="A806" s="133"/>
      <c r="B806" s="109" t="s">
        <v>320</v>
      </c>
      <c r="C806" s="107">
        <f t="shared" si="141"/>
        <v>4.6999999999999993</v>
      </c>
      <c r="D806" s="107">
        <v>0</v>
      </c>
      <c r="E806" s="73">
        <f>15-10.3</f>
        <v>4.6999999999999993</v>
      </c>
      <c r="F806" s="107">
        <v>0</v>
      </c>
      <c r="G806" s="107">
        <v>0</v>
      </c>
      <c r="H806" s="107">
        <v>0</v>
      </c>
      <c r="I806" s="107">
        <v>0</v>
      </c>
    </row>
    <row r="807" spans="1:9" s="168" customFormat="1" x14ac:dyDescent="0.2">
      <c r="A807" s="199" t="s">
        <v>414</v>
      </c>
      <c r="B807" s="166" t="s">
        <v>319</v>
      </c>
      <c r="C807" s="167">
        <f>D807+E807+F807+G807+H807+I807</f>
        <v>2.9</v>
      </c>
      <c r="D807" s="167">
        <f t="shared" ref="D807:I807" si="143">D808</f>
        <v>2.9</v>
      </c>
      <c r="E807" s="167">
        <f t="shared" si="143"/>
        <v>0</v>
      </c>
      <c r="F807" s="167">
        <f t="shared" si="143"/>
        <v>0</v>
      </c>
      <c r="G807" s="167">
        <f t="shared" si="143"/>
        <v>0</v>
      </c>
      <c r="H807" s="167">
        <f t="shared" si="143"/>
        <v>0</v>
      </c>
      <c r="I807" s="167">
        <f t="shared" si="143"/>
        <v>0</v>
      </c>
    </row>
    <row r="808" spans="1:9" s="168" customFormat="1" x14ac:dyDescent="0.2">
      <c r="A808" s="188"/>
      <c r="B808" s="169" t="s">
        <v>320</v>
      </c>
      <c r="C808" s="167">
        <f>D808+E808+F808+G808+H808+I808</f>
        <v>2.9</v>
      </c>
      <c r="D808" s="167">
        <f t="shared" ref="D808:I808" si="144">D810</f>
        <v>2.9</v>
      </c>
      <c r="E808" s="167">
        <f t="shared" si="144"/>
        <v>0</v>
      </c>
      <c r="F808" s="167">
        <f t="shared" si="144"/>
        <v>0</v>
      </c>
      <c r="G808" s="167">
        <f t="shared" si="144"/>
        <v>0</v>
      </c>
      <c r="H808" s="167">
        <f t="shared" si="144"/>
        <v>0</v>
      </c>
      <c r="I808" s="167">
        <f t="shared" si="144"/>
        <v>0</v>
      </c>
    </row>
    <row r="809" spans="1:9" s="198" customFormat="1" x14ac:dyDescent="0.2">
      <c r="A809" s="117" t="s">
        <v>541</v>
      </c>
      <c r="B809" s="105" t="s">
        <v>319</v>
      </c>
      <c r="C809" s="107">
        <f>D809+E809+F809+G809+H809+I809</f>
        <v>2.9</v>
      </c>
      <c r="D809" s="107">
        <f>D810</f>
        <v>2.9</v>
      </c>
      <c r="E809" s="107">
        <v>0</v>
      </c>
      <c r="F809" s="107">
        <v>0</v>
      </c>
      <c r="G809" s="107">
        <v>0</v>
      </c>
      <c r="H809" s="107">
        <v>0</v>
      </c>
      <c r="I809" s="107">
        <v>0</v>
      </c>
    </row>
    <row r="810" spans="1:9" s="198" customFormat="1" x14ac:dyDescent="0.2">
      <c r="A810" s="133"/>
      <c r="B810" s="109" t="s">
        <v>320</v>
      </c>
      <c r="C810" s="107">
        <f>D810+E810+F810+G810+H810+I810</f>
        <v>2.9</v>
      </c>
      <c r="D810" s="107">
        <v>2.9</v>
      </c>
      <c r="E810" s="107">
        <v>0</v>
      </c>
      <c r="F810" s="107">
        <v>0</v>
      </c>
      <c r="G810" s="107">
        <v>0</v>
      </c>
      <c r="H810" s="107">
        <v>0</v>
      </c>
      <c r="I810" s="107">
        <v>0</v>
      </c>
    </row>
    <row r="811" spans="1:9" s="168" customFormat="1" x14ac:dyDescent="0.2">
      <c r="A811" s="200" t="s">
        <v>406</v>
      </c>
      <c r="B811" s="191" t="s">
        <v>319</v>
      </c>
      <c r="C811" s="167">
        <f t="shared" ref="C811:C836" si="145">D811+E811+F811+G811+H811+I811</f>
        <v>998.00700000000006</v>
      </c>
      <c r="D811" s="167">
        <f t="shared" ref="D811:I811" si="146">D812</f>
        <v>285.10699999999997</v>
      </c>
      <c r="E811" s="167">
        <f t="shared" si="146"/>
        <v>712.90000000000009</v>
      </c>
      <c r="F811" s="167">
        <f t="shared" si="146"/>
        <v>0</v>
      </c>
      <c r="G811" s="167">
        <f t="shared" si="146"/>
        <v>0</v>
      </c>
      <c r="H811" s="167">
        <f t="shared" si="146"/>
        <v>0</v>
      </c>
      <c r="I811" s="167">
        <f t="shared" si="146"/>
        <v>0</v>
      </c>
    </row>
    <row r="812" spans="1:9" s="168" customFormat="1" x14ac:dyDescent="0.2">
      <c r="A812" s="188"/>
      <c r="B812" s="169" t="s">
        <v>320</v>
      </c>
      <c r="C812" s="167">
        <f t="shared" si="145"/>
        <v>998.00700000000006</v>
      </c>
      <c r="D812" s="167">
        <f>D838+D840+D842+D844+D846+D848+D850</f>
        <v>285.10699999999997</v>
      </c>
      <c r="E812" s="167">
        <f>E814+E816+E818+E820+E822+E824+E826+E828+E830+E832+E834+E836+E852+E854</f>
        <v>712.90000000000009</v>
      </c>
      <c r="F812" s="167">
        <v>0</v>
      </c>
      <c r="G812" s="167">
        <v>0</v>
      </c>
      <c r="H812" s="167">
        <v>0</v>
      </c>
      <c r="I812" s="167">
        <f>I838+I840+I842+I844+I846+I848+I850</f>
        <v>0</v>
      </c>
    </row>
    <row r="813" spans="1:9" s="129" customFormat="1" x14ac:dyDescent="0.2">
      <c r="A813" s="117" t="s">
        <v>124</v>
      </c>
      <c r="B813" s="112" t="s">
        <v>319</v>
      </c>
      <c r="C813" s="106">
        <f t="shared" si="145"/>
        <v>80</v>
      </c>
      <c r="D813" s="106">
        <v>0</v>
      </c>
      <c r="E813" s="88">
        <f>182.1-102.1</f>
        <v>80</v>
      </c>
      <c r="F813" s="106">
        <v>0</v>
      </c>
      <c r="G813" s="106">
        <v>0</v>
      </c>
      <c r="H813" s="106">
        <v>0</v>
      </c>
      <c r="I813" s="106">
        <v>0</v>
      </c>
    </row>
    <row r="814" spans="1:9" s="129" customFormat="1" x14ac:dyDescent="0.2">
      <c r="A814" s="140"/>
      <c r="B814" s="109" t="s">
        <v>320</v>
      </c>
      <c r="C814" s="106">
        <f t="shared" si="145"/>
        <v>80</v>
      </c>
      <c r="D814" s="106">
        <v>0</v>
      </c>
      <c r="E814" s="88">
        <f>182.1-102.1</f>
        <v>80</v>
      </c>
      <c r="F814" s="106">
        <v>0</v>
      </c>
      <c r="G814" s="106">
        <v>0</v>
      </c>
      <c r="H814" s="106">
        <v>0</v>
      </c>
      <c r="I814" s="106">
        <v>0</v>
      </c>
    </row>
    <row r="815" spans="1:9" s="129" customFormat="1" x14ac:dyDescent="0.2">
      <c r="A815" s="117" t="s">
        <v>125</v>
      </c>
      <c r="B815" s="112" t="s">
        <v>319</v>
      </c>
      <c r="C815" s="106">
        <f t="shared" si="145"/>
        <v>20</v>
      </c>
      <c r="D815" s="106">
        <v>0</v>
      </c>
      <c r="E815" s="88">
        <v>20</v>
      </c>
      <c r="F815" s="106">
        <v>0</v>
      </c>
      <c r="G815" s="106">
        <v>0</v>
      </c>
      <c r="H815" s="106">
        <v>0</v>
      </c>
      <c r="I815" s="106">
        <v>0</v>
      </c>
    </row>
    <row r="816" spans="1:9" s="129" customFormat="1" x14ac:dyDescent="0.2">
      <c r="A816" s="140"/>
      <c r="B816" s="109" t="s">
        <v>320</v>
      </c>
      <c r="C816" s="106">
        <f t="shared" si="145"/>
        <v>20</v>
      </c>
      <c r="D816" s="106">
        <v>0</v>
      </c>
      <c r="E816" s="88">
        <v>20</v>
      </c>
      <c r="F816" s="106">
        <v>0</v>
      </c>
      <c r="G816" s="106">
        <v>0</v>
      </c>
      <c r="H816" s="106">
        <v>0</v>
      </c>
      <c r="I816" s="106">
        <v>0</v>
      </c>
    </row>
    <row r="817" spans="1:9" s="129" customFormat="1" x14ac:dyDescent="0.2">
      <c r="A817" s="117" t="s">
        <v>126</v>
      </c>
      <c r="B817" s="112" t="s">
        <v>319</v>
      </c>
      <c r="C817" s="106">
        <f t="shared" si="145"/>
        <v>110</v>
      </c>
      <c r="D817" s="106">
        <v>0</v>
      </c>
      <c r="E817" s="88">
        <v>110</v>
      </c>
      <c r="F817" s="106">
        <v>0</v>
      </c>
      <c r="G817" s="106">
        <v>0</v>
      </c>
      <c r="H817" s="106">
        <v>0</v>
      </c>
      <c r="I817" s="106">
        <v>0</v>
      </c>
    </row>
    <row r="818" spans="1:9" s="129" customFormat="1" x14ac:dyDescent="0.2">
      <c r="A818" s="140"/>
      <c r="B818" s="109" t="s">
        <v>320</v>
      </c>
      <c r="C818" s="106">
        <f t="shared" si="145"/>
        <v>110</v>
      </c>
      <c r="D818" s="106">
        <v>0</v>
      </c>
      <c r="E818" s="88">
        <v>110</v>
      </c>
      <c r="F818" s="106">
        <v>0</v>
      </c>
      <c r="G818" s="106">
        <v>0</v>
      </c>
      <c r="H818" s="106">
        <v>0</v>
      </c>
      <c r="I818" s="106">
        <v>0</v>
      </c>
    </row>
    <row r="819" spans="1:9" s="129" customFormat="1" x14ac:dyDescent="0.2">
      <c r="A819" s="117" t="s">
        <v>127</v>
      </c>
      <c r="B819" s="112" t="s">
        <v>319</v>
      </c>
      <c r="C819" s="106">
        <f t="shared" si="145"/>
        <v>36.799999999999997</v>
      </c>
      <c r="D819" s="106">
        <v>0</v>
      </c>
      <c r="E819" s="88">
        <v>36.799999999999997</v>
      </c>
      <c r="F819" s="106">
        <v>0</v>
      </c>
      <c r="G819" s="106">
        <v>0</v>
      </c>
      <c r="H819" s="106">
        <v>0</v>
      </c>
      <c r="I819" s="106">
        <v>0</v>
      </c>
    </row>
    <row r="820" spans="1:9" s="129" customFormat="1" x14ac:dyDescent="0.2">
      <c r="A820" s="140"/>
      <c r="B820" s="109" t="s">
        <v>320</v>
      </c>
      <c r="C820" s="106">
        <f t="shared" si="145"/>
        <v>36.799999999999997</v>
      </c>
      <c r="D820" s="106">
        <v>0</v>
      </c>
      <c r="E820" s="88">
        <v>36.799999999999997</v>
      </c>
      <c r="F820" s="106">
        <v>0</v>
      </c>
      <c r="G820" s="106">
        <v>0</v>
      </c>
      <c r="H820" s="106">
        <v>0</v>
      </c>
      <c r="I820" s="106">
        <v>0</v>
      </c>
    </row>
    <row r="821" spans="1:9" s="129" customFormat="1" x14ac:dyDescent="0.2">
      <c r="A821" s="117" t="s">
        <v>128</v>
      </c>
      <c r="B821" s="112" t="s">
        <v>319</v>
      </c>
      <c r="C821" s="106">
        <f t="shared" si="145"/>
        <v>5</v>
      </c>
      <c r="D821" s="106">
        <v>0</v>
      </c>
      <c r="E821" s="88">
        <v>5</v>
      </c>
      <c r="F821" s="106">
        <v>0</v>
      </c>
      <c r="G821" s="106">
        <v>0</v>
      </c>
      <c r="H821" s="106">
        <v>0</v>
      </c>
      <c r="I821" s="106">
        <v>0</v>
      </c>
    </row>
    <row r="822" spans="1:9" s="129" customFormat="1" x14ac:dyDescent="0.2">
      <c r="A822" s="140"/>
      <c r="B822" s="109" t="s">
        <v>320</v>
      </c>
      <c r="C822" s="106">
        <f t="shared" si="145"/>
        <v>5</v>
      </c>
      <c r="D822" s="106">
        <v>0</v>
      </c>
      <c r="E822" s="88">
        <v>5</v>
      </c>
      <c r="F822" s="106">
        <v>0</v>
      </c>
      <c r="G822" s="106">
        <v>0</v>
      </c>
      <c r="H822" s="106">
        <v>0</v>
      </c>
      <c r="I822" s="106">
        <v>0</v>
      </c>
    </row>
    <row r="823" spans="1:9" s="129" customFormat="1" x14ac:dyDescent="0.2">
      <c r="A823" s="117" t="s">
        <v>129</v>
      </c>
      <c r="B823" s="112" t="s">
        <v>319</v>
      </c>
      <c r="C823" s="106">
        <f t="shared" si="145"/>
        <v>3</v>
      </c>
      <c r="D823" s="106">
        <v>0</v>
      </c>
      <c r="E823" s="88">
        <v>3</v>
      </c>
      <c r="F823" s="106">
        <v>0</v>
      </c>
      <c r="G823" s="106">
        <v>0</v>
      </c>
      <c r="H823" s="106">
        <v>0</v>
      </c>
      <c r="I823" s="106">
        <v>0</v>
      </c>
    </row>
    <row r="824" spans="1:9" s="129" customFormat="1" x14ac:dyDescent="0.2">
      <c r="A824" s="140"/>
      <c r="B824" s="109" t="s">
        <v>320</v>
      </c>
      <c r="C824" s="106">
        <f t="shared" si="145"/>
        <v>3</v>
      </c>
      <c r="D824" s="106">
        <v>0</v>
      </c>
      <c r="E824" s="88">
        <v>3</v>
      </c>
      <c r="F824" s="106">
        <v>0</v>
      </c>
      <c r="G824" s="106">
        <v>0</v>
      </c>
      <c r="H824" s="106">
        <v>0</v>
      </c>
      <c r="I824" s="106">
        <v>0</v>
      </c>
    </row>
    <row r="825" spans="1:9" s="129" customFormat="1" x14ac:dyDescent="0.2">
      <c r="A825" s="117" t="s">
        <v>311</v>
      </c>
      <c r="B825" s="112" t="s">
        <v>319</v>
      </c>
      <c r="C825" s="106">
        <f t="shared" si="145"/>
        <v>11.5</v>
      </c>
      <c r="D825" s="106">
        <v>0</v>
      </c>
      <c r="E825" s="88">
        <v>11.5</v>
      </c>
      <c r="F825" s="106">
        <v>0</v>
      </c>
      <c r="G825" s="106">
        <v>0</v>
      </c>
      <c r="H825" s="106">
        <v>0</v>
      </c>
      <c r="I825" s="106">
        <v>0</v>
      </c>
    </row>
    <row r="826" spans="1:9" s="129" customFormat="1" x14ac:dyDescent="0.2">
      <c r="A826" s="140"/>
      <c r="B826" s="109" t="s">
        <v>320</v>
      </c>
      <c r="C826" s="106">
        <f t="shared" si="145"/>
        <v>11.5</v>
      </c>
      <c r="D826" s="106">
        <v>0</v>
      </c>
      <c r="E826" s="88">
        <v>11.5</v>
      </c>
      <c r="F826" s="106">
        <v>0</v>
      </c>
      <c r="G826" s="106">
        <v>0</v>
      </c>
      <c r="H826" s="106">
        <v>0</v>
      </c>
      <c r="I826" s="106">
        <v>0</v>
      </c>
    </row>
    <row r="827" spans="1:9" s="129" customFormat="1" x14ac:dyDescent="0.2">
      <c r="A827" s="117" t="s">
        <v>130</v>
      </c>
      <c r="B827" s="112" t="s">
        <v>319</v>
      </c>
      <c r="C827" s="106">
        <f t="shared" si="145"/>
        <v>73.400000000000006</v>
      </c>
      <c r="D827" s="106">
        <v>0</v>
      </c>
      <c r="E827" s="88">
        <v>73.400000000000006</v>
      </c>
      <c r="F827" s="106">
        <v>0</v>
      </c>
      <c r="G827" s="106">
        <v>0</v>
      </c>
      <c r="H827" s="106">
        <v>0</v>
      </c>
      <c r="I827" s="106">
        <v>0</v>
      </c>
    </row>
    <row r="828" spans="1:9" s="129" customFormat="1" x14ac:dyDescent="0.2">
      <c r="A828" s="140"/>
      <c r="B828" s="109" t="s">
        <v>320</v>
      </c>
      <c r="C828" s="106">
        <f t="shared" si="145"/>
        <v>73.400000000000006</v>
      </c>
      <c r="D828" s="106">
        <v>0</v>
      </c>
      <c r="E828" s="88">
        <v>73.400000000000006</v>
      </c>
      <c r="F828" s="106">
        <v>0</v>
      </c>
      <c r="G828" s="106">
        <v>0</v>
      </c>
      <c r="H828" s="106">
        <v>0</v>
      </c>
      <c r="I828" s="106">
        <v>0</v>
      </c>
    </row>
    <row r="829" spans="1:9" s="129" customFormat="1" x14ac:dyDescent="0.2">
      <c r="A829" s="117" t="s">
        <v>131</v>
      </c>
      <c r="B829" s="112" t="s">
        <v>319</v>
      </c>
      <c r="C829" s="106">
        <f t="shared" si="145"/>
        <v>86.7</v>
      </c>
      <c r="D829" s="106">
        <v>0</v>
      </c>
      <c r="E829" s="88">
        <v>86.7</v>
      </c>
      <c r="F829" s="106">
        <v>0</v>
      </c>
      <c r="G829" s="106">
        <v>0</v>
      </c>
      <c r="H829" s="106">
        <v>0</v>
      </c>
      <c r="I829" s="106">
        <v>0</v>
      </c>
    </row>
    <row r="830" spans="1:9" s="129" customFormat="1" x14ac:dyDescent="0.2">
      <c r="A830" s="140"/>
      <c r="B830" s="109" t="s">
        <v>320</v>
      </c>
      <c r="C830" s="106">
        <f t="shared" si="145"/>
        <v>86.7</v>
      </c>
      <c r="D830" s="106">
        <v>0</v>
      </c>
      <c r="E830" s="88">
        <v>86.7</v>
      </c>
      <c r="F830" s="106">
        <v>0</v>
      </c>
      <c r="G830" s="106">
        <v>0</v>
      </c>
      <c r="H830" s="106">
        <v>0</v>
      </c>
      <c r="I830" s="106">
        <v>0</v>
      </c>
    </row>
    <row r="831" spans="1:9" s="129" customFormat="1" x14ac:dyDescent="0.2">
      <c r="A831" s="117" t="s">
        <v>132</v>
      </c>
      <c r="B831" s="112" t="s">
        <v>319</v>
      </c>
      <c r="C831" s="106">
        <f t="shared" si="145"/>
        <v>75.900000000000006</v>
      </c>
      <c r="D831" s="106">
        <v>0</v>
      </c>
      <c r="E831" s="88">
        <v>75.900000000000006</v>
      </c>
      <c r="F831" s="106">
        <v>0</v>
      </c>
      <c r="G831" s="106">
        <v>0</v>
      </c>
      <c r="H831" s="106">
        <v>0</v>
      </c>
      <c r="I831" s="106">
        <v>0</v>
      </c>
    </row>
    <row r="832" spans="1:9" s="129" customFormat="1" x14ac:dyDescent="0.2">
      <c r="A832" s="140"/>
      <c r="B832" s="109" t="s">
        <v>320</v>
      </c>
      <c r="C832" s="106">
        <f t="shared" si="145"/>
        <v>75.900000000000006</v>
      </c>
      <c r="D832" s="106">
        <v>0</v>
      </c>
      <c r="E832" s="88">
        <v>75.900000000000006</v>
      </c>
      <c r="F832" s="106">
        <v>0</v>
      </c>
      <c r="G832" s="106">
        <v>0</v>
      </c>
      <c r="H832" s="106">
        <v>0</v>
      </c>
      <c r="I832" s="106">
        <v>0</v>
      </c>
    </row>
    <row r="833" spans="1:9" s="129" customFormat="1" x14ac:dyDescent="0.2">
      <c r="A833" s="117" t="s">
        <v>133</v>
      </c>
      <c r="B833" s="112" t="s">
        <v>319</v>
      </c>
      <c r="C833" s="106">
        <f t="shared" si="145"/>
        <v>36.6</v>
      </c>
      <c r="D833" s="106">
        <v>0</v>
      </c>
      <c r="E833" s="88">
        <v>36.6</v>
      </c>
      <c r="F833" s="106">
        <v>0</v>
      </c>
      <c r="G833" s="106">
        <v>0</v>
      </c>
      <c r="H833" s="106">
        <v>0</v>
      </c>
      <c r="I833" s="106">
        <v>0</v>
      </c>
    </row>
    <row r="834" spans="1:9" s="129" customFormat="1" x14ac:dyDescent="0.2">
      <c r="A834" s="140"/>
      <c r="B834" s="109" t="s">
        <v>320</v>
      </c>
      <c r="C834" s="106">
        <f t="shared" si="145"/>
        <v>36.6</v>
      </c>
      <c r="D834" s="106">
        <v>0</v>
      </c>
      <c r="E834" s="88">
        <v>36.6</v>
      </c>
      <c r="F834" s="106">
        <v>0</v>
      </c>
      <c r="G834" s="106">
        <v>0</v>
      </c>
      <c r="H834" s="106">
        <v>0</v>
      </c>
      <c r="I834" s="106">
        <v>0</v>
      </c>
    </row>
    <row r="835" spans="1:9" s="129" customFormat="1" x14ac:dyDescent="0.2">
      <c r="A835" s="117" t="s">
        <v>134</v>
      </c>
      <c r="B835" s="112" t="s">
        <v>319</v>
      </c>
      <c r="C835" s="106">
        <f t="shared" si="145"/>
        <v>110</v>
      </c>
      <c r="D835" s="106">
        <v>0</v>
      </c>
      <c r="E835" s="88">
        <v>110</v>
      </c>
      <c r="F835" s="106">
        <v>0</v>
      </c>
      <c r="G835" s="106">
        <v>0</v>
      </c>
      <c r="H835" s="106">
        <v>0</v>
      </c>
      <c r="I835" s="106">
        <v>0</v>
      </c>
    </row>
    <row r="836" spans="1:9" s="129" customFormat="1" x14ac:dyDescent="0.2">
      <c r="A836" s="140"/>
      <c r="B836" s="109" t="s">
        <v>320</v>
      </c>
      <c r="C836" s="106">
        <f t="shared" si="145"/>
        <v>110</v>
      </c>
      <c r="D836" s="106">
        <v>0</v>
      </c>
      <c r="E836" s="88">
        <v>110</v>
      </c>
      <c r="F836" s="106">
        <v>0</v>
      </c>
      <c r="G836" s="106">
        <v>0</v>
      </c>
      <c r="H836" s="106">
        <v>0</v>
      </c>
      <c r="I836" s="106">
        <v>0</v>
      </c>
    </row>
    <row r="837" spans="1:9" s="90" customFormat="1" x14ac:dyDescent="0.2">
      <c r="A837" s="104" t="s">
        <v>601</v>
      </c>
      <c r="B837" s="32" t="s">
        <v>319</v>
      </c>
      <c r="C837" s="59">
        <f>D837+E837+F837+G837+H837+I837</f>
        <v>15</v>
      </c>
      <c r="D837" s="88">
        <f>D838</f>
        <v>15</v>
      </c>
      <c r="E837" s="59">
        <v>0</v>
      </c>
      <c r="F837" s="59">
        <v>0</v>
      </c>
      <c r="G837" s="59">
        <v>0</v>
      </c>
      <c r="H837" s="59">
        <v>0</v>
      </c>
      <c r="I837" s="59">
        <f>I838</f>
        <v>0</v>
      </c>
    </row>
    <row r="838" spans="1:9" s="90" customFormat="1" x14ac:dyDescent="0.2">
      <c r="A838" s="11"/>
      <c r="B838" s="29" t="s">
        <v>320</v>
      </c>
      <c r="C838" s="59">
        <f>D838+E838+F838+G838+H838+I838</f>
        <v>15</v>
      </c>
      <c r="D838" s="88">
        <v>15</v>
      </c>
      <c r="E838" s="59">
        <v>0</v>
      </c>
      <c r="F838" s="59">
        <v>0</v>
      </c>
      <c r="G838" s="59">
        <v>0</v>
      </c>
      <c r="H838" s="59">
        <v>0</v>
      </c>
      <c r="I838" s="59">
        <v>0</v>
      </c>
    </row>
    <row r="839" spans="1:9" s="129" customFormat="1" x14ac:dyDescent="0.2">
      <c r="A839" s="403" t="s">
        <v>602</v>
      </c>
      <c r="B839" s="112" t="s">
        <v>319</v>
      </c>
      <c r="C839" s="106">
        <f>D839+E839+F839+G839+H839+I839</f>
        <v>51.4</v>
      </c>
      <c r="D839" s="107">
        <f>D840</f>
        <v>51.4</v>
      </c>
      <c r="E839" s="106">
        <v>0</v>
      </c>
      <c r="F839" s="106">
        <v>0</v>
      </c>
      <c r="G839" s="106">
        <v>0</v>
      </c>
      <c r="H839" s="106">
        <v>0</v>
      </c>
      <c r="I839" s="106">
        <f>I840</f>
        <v>0</v>
      </c>
    </row>
    <row r="840" spans="1:9" s="129" customFormat="1" x14ac:dyDescent="0.2">
      <c r="A840" s="133"/>
      <c r="B840" s="109" t="s">
        <v>320</v>
      </c>
      <c r="C840" s="106">
        <f>D840+E840+F840+G840+H840+I840</f>
        <v>51.4</v>
      </c>
      <c r="D840" s="107">
        <v>51.4</v>
      </c>
      <c r="E840" s="106">
        <v>0</v>
      </c>
      <c r="F840" s="106">
        <v>0</v>
      </c>
      <c r="G840" s="106">
        <v>0</v>
      </c>
      <c r="H840" s="106">
        <v>0</v>
      </c>
      <c r="I840" s="106">
        <v>0</v>
      </c>
    </row>
    <row r="841" spans="1:9" s="129" customFormat="1" x14ac:dyDescent="0.2">
      <c r="A841" s="403" t="s">
        <v>603</v>
      </c>
      <c r="B841" s="112" t="s">
        <v>319</v>
      </c>
      <c r="C841" s="106">
        <f t="shared" ref="C841:C916" si="147">D841+E841+F841+G841+H841+I841</f>
        <v>12.765000000000001</v>
      </c>
      <c r="D841" s="107">
        <f>D842</f>
        <v>12.765000000000001</v>
      </c>
      <c r="E841" s="106">
        <v>0</v>
      </c>
      <c r="F841" s="106">
        <v>0</v>
      </c>
      <c r="G841" s="106">
        <v>0</v>
      </c>
      <c r="H841" s="106">
        <v>0</v>
      </c>
      <c r="I841" s="106">
        <f>I842</f>
        <v>0</v>
      </c>
    </row>
    <row r="842" spans="1:9" s="129" customFormat="1" x14ac:dyDescent="0.2">
      <c r="A842" s="133"/>
      <c r="B842" s="109" t="s">
        <v>320</v>
      </c>
      <c r="C842" s="106">
        <v>17</v>
      </c>
      <c r="D842" s="107">
        <v>12.765000000000001</v>
      </c>
      <c r="E842" s="106">
        <v>0</v>
      </c>
      <c r="F842" s="106">
        <v>0</v>
      </c>
      <c r="G842" s="106">
        <v>0</v>
      </c>
      <c r="H842" s="106">
        <v>0</v>
      </c>
      <c r="I842" s="106">
        <v>0</v>
      </c>
    </row>
    <row r="843" spans="1:9" s="90" customFormat="1" x14ac:dyDescent="0.2">
      <c r="A843" s="104" t="s">
        <v>515</v>
      </c>
      <c r="B843" s="32" t="s">
        <v>319</v>
      </c>
      <c r="C843" s="59">
        <f>C844</f>
        <v>8.0920000000000005</v>
      </c>
      <c r="D843" s="88">
        <f>D844</f>
        <v>8.0920000000000005</v>
      </c>
      <c r="E843" s="59">
        <v>0</v>
      </c>
      <c r="F843" s="59">
        <v>0</v>
      </c>
      <c r="G843" s="59">
        <v>0</v>
      </c>
      <c r="H843" s="59">
        <v>0</v>
      </c>
      <c r="I843" s="59">
        <v>0</v>
      </c>
    </row>
    <row r="844" spans="1:9" s="90" customFormat="1" x14ac:dyDescent="0.2">
      <c r="A844" s="11"/>
      <c r="B844" s="29" t="s">
        <v>320</v>
      </c>
      <c r="C844" s="59">
        <f>D844+E844+F844+G844+H844+I844</f>
        <v>8.0920000000000005</v>
      </c>
      <c r="D844" s="88">
        <v>8.0920000000000005</v>
      </c>
      <c r="E844" s="59">
        <v>0</v>
      </c>
      <c r="F844" s="59">
        <v>0</v>
      </c>
      <c r="G844" s="59">
        <v>0</v>
      </c>
      <c r="H844" s="59">
        <v>0</v>
      </c>
      <c r="I844" s="59">
        <v>0</v>
      </c>
    </row>
    <row r="845" spans="1:9" s="90" customFormat="1" x14ac:dyDescent="0.2">
      <c r="A845" s="104" t="s">
        <v>680</v>
      </c>
      <c r="B845" s="32" t="s">
        <v>319</v>
      </c>
      <c r="C845" s="59">
        <f t="shared" si="147"/>
        <v>117.52</v>
      </c>
      <c r="D845" s="88">
        <f>D846</f>
        <v>117.52</v>
      </c>
      <c r="E845" s="59">
        <v>0</v>
      </c>
      <c r="F845" s="59">
        <v>0</v>
      </c>
      <c r="G845" s="59">
        <v>0</v>
      </c>
      <c r="H845" s="59">
        <v>0</v>
      </c>
      <c r="I845" s="59">
        <f>I846</f>
        <v>0</v>
      </c>
    </row>
    <row r="846" spans="1:9" s="90" customFormat="1" x14ac:dyDescent="0.2">
      <c r="A846" s="11"/>
      <c r="B846" s="29" t="s">
        <v>320</v>
      </c>
      <c r="C846" s="59">
        <f>D846</f>
        <v>117.52</v>
      </c>
      <c r="D846" s="88">
        <v>117.52</v>
      </c>
      <c r="E846" s="59">
        <v>0</v>
      </c>
      <c r="F846" s="59">
        <v>0</v>
      </c>
      <c r="G846" s="59">
        <v>0</v>
      </c>
      <c r="H846" s="59">
        <v>0</v>
      </c>
      <c r="I846" s="59">
        <v>0</v>
      </c>
    </row>
    <row r="847" spans="1:9" s="90" customFormat="1" x14ac:dyDescent="0.2">
      <c r="A847" s="104" t="s">
        <v>692</v>
      </c>
      <c r="B847" s="32" t="s">
        <v>319</v>
      </c>
      <c r="C847" s="59">
        <f t="shared" si="147"/>
        <v>44.87</v>
      </c>
      <c r="D847" s="88">
        <f>D848</f>
        <v>44.87</v>
      </c>
      <c r="E847" s="59">
        <v>0</v>
      </c>
      <c r="F847" s="59">
        <v>0</v>
      </c>
      <c r="G847" s="59">
        <v>0</v>
      </c>
      <c r="H847" s="59">
        <v>0</v>
      </c>
      <c r="I847" s="59">
        <f>I848</f>
        <v>0</v>
      </c>
    </row>
    <row r="848" spans="1:9" s="90" customFormat="1" x14ac:dyDescent="0.2">
      <c r="A848" s="11"/>
      <c r="B848" s="29" t="s">
        <v>320</v>
      </c>
      <c r="C848" s="59">
        <f>D848</f>
        <v>44.87</v>
      </c>
      <c r="D848" s="88">
        <v>44.87</v>
      </c>
      <c r="E848" s="59">
        <v>0</v>
      </c>
      <c r="F848" s="59">
        <v>0</v>
      </c>
      <c r="G848" s="59">
        <v>0</v>
      </c>
      <c r="H848" s="59">
        <v>0</v>
      </c>
      <c r="I848" s="59">
        <v>0</v>
      </c>
    </row>
    <row r="849" spans="1:9" s="90" customFormat="1" x14ac:dyDescent="0.2">
      <c r="A849" s="104" t="s">
        <v>415</v>
      </c>
      <c r="B849" s="32" t="s">
        <v>319</v>
      </c>
      <c r="C849" s="59">
        <f t="shared" si="147"/>
        <v>35.46</v>
      </c>
      <c r="D849" s="88">
        <f>D850</f>
        <v>35.46</v>
      </c>
      <c r="E849" s="59">
        <v>0</v>
      </c>
      <c r="F849" s="59">
        <v>0</v>
      </c>
      <c r="G849" s="59">
        <v>0</v>
      </c>
      <c r="H849" s="59">
        <v>0</v>
      </c>
      <c r="I849" s="59">
        <f>I850</f>
        <v>0</v>
      </c>
    </row>
    <row r="850" spans="1:9" s="90" customFormat="1" x14ac:dyDescent="0.2">
      <c r="A850" s="11"/>
      <c r="B850" s="29" t="s">
        <v>320</v>
      </c>
      <c r="C850" s="59">
        <f>D850</f>
        <v>35.46</v>
      </c>
      <c r="D850" s="88">
        <v>35.46</v>
      </c>
      <c r="E850" s="59">
        <v>0</v>
      </c>
      <c r="F850" s="59">
        <v>0</v>
      </c>
      <c r="G850" s="59">
        <v>0</v>
      </c>
      <c r="H850" s="59">
        <v>0</v>
      </c>
      <c r="I850" s="59">
        <v>0</v>
      </c>
    </row>
    <row r="851" spans="1:9" s="90" customFormat="1" x14ac:dyDescent="0.2">
      <c r="A851" s="104" t="s">
        <v>747</v>
      </c>
      <c r="B851" s="32" t="s">
        <v>319</v>
      </c>
      <c r="C851" s="59">
        <f>D851+E851+F851+G851+H851+I851</f>
        <v>36</v>
      </c>
      <c r="D851" s="88">
        <v>0</v>
      </c>
      <c r="E851" s="59">
        <v>36</v>
      </c>
      <c r="F851" s="59">
        <v>0</v>
      </c>
      <c r="G851" s="59">
        <v>0</v>
      </c>
      <c r="H851" s="59">
        <v>0</v>
      </c>
      <c r="I851" s="59">
        <v>0</v>
      </c>
    </row>
    <row r="852" spans="1:9" s="90" customFormat="1" x14ac:dyDescent="0.2">
      <c r="A852" s="11"/>
      <c r="B852" s="29" t="s">
        <v>320</v>
      </c>
      <c r="C852" s="59">
        <f>D852+E852+F852+G852+H852+I852</f>
        <v>36</v>
      </c>
      <c r="D852" s="88">
        <v>0</v>
      </c>
      <c r="E852" s="59">
        <v>36</v>
      </c>
      <c r="F852" s="59">
        <v>0</v>
      </c>
      <c r="G852" s="59">
        <v>0</v>
      </c>
      <c r="H852" s="59">
        <v>0</v>
      </c>
      <c r="I852" s="59">
        <v>0</v>
      </c>
    </row>
    <row r="853" spans="1:9" s="90" customFormat="1" x14ac:dyDescent="0.2">
      <c r="A853" s="104" t="s">
        <v>748</v>
      </c>
      <c r="B853" s="32" t="s">
        <v>319</v>
      </c>
      <c r="C853" s="59">
        <f>D853+E853+F853+G853+H853+I853</f>
        <v>28</v>
      </c>
      <c r="D853" s="88">
        <v>0</v>
      </c>
      <c r="E853" s="59">
        <v>28</v>
      </c>
      <c r="F853" s="59">
        <v>0</v>
      </c>
      <c r="G853" s="59">
        <v>0</v>
      </c>
      <c r="H853" s="59">
        <v>0</v>
      </c>
      <c r="I853" s="59">
        <v>0</v>
      </c>
    </row>
    <row r="854" spans="1:9" s="90" customFormat="1" x14ac:dyDescent="0.2">
      <c r="A854" s="11"/>
      <c r="B854" s="29" t="s">
        <v>320</v>
      </c>
      <c r="C854" s="59">
        <f>D854+E854+F854+G854+H854+I854</f>
        <v>28</v>
      </c>
      <c r="D854" s="88">
        <v>0</v>
      </c>
      <c r="E854" s="59">
        <v>28</v>
      </c>
      <c r="F854" s="59">
        <v>0</v>
      </c>
      <c r="G854" s="59">
        <v>0</v>
      </c>
      <c r="H854" s="59">
        <v>0</v>
      </c>
      <c r="I854" s="59">
        <v>0</v>
      </c>
    </row>
    <row r="855" spans="1:9" s="220" customFormat="1" ht="25.5" x14ac:dyDescent="0.2">
      <c r="A855" s="170" t="s">
        <v>135</v>
      </c>
      <c r="B855" s="171" t="s">
        <v>319</v>
      </c>
      <c r="C855" s="172">
        <f t="shared" si="147"/>
        <v>485.87000000000012</v>
      </c>
      <c r="D855" s="172">
        <f t="shared" ref="D855:I855" si="148">D856</f>
        <v>409.87000000000012</v>
      </c>
      <c r="E855" s="172">
        <f t="shared" si="148"/>
        <v>76</v>
      </c>
      <c r="F855" s="172">
        <f t="shared" si="148"/>
        <v>0</v>
      </c>
      <c r="G855" s="172">
        <f t="shared" si="148"/>
        <v>0</v>
      </c>
      <c r="H855" s="172">
        <f t="shared" si="148"/>
        <v>0</v>
      </c>
      <c r="I855" s="172">
        <f t="shared" si="148"/>
        <v>0</v>
      </c>
    </row>
    <row r="856" spans="1:9" s="220" customFormat="1" x14ac:dyDescent="0.2">
      <c r="A856" s="173"/>
      <c r="B856" s="174" t="s">
        <v>320</v>
      </c>
      <c r="C856" s="172">
        <f t="shared" si="147"/>
        <v>485.87000000000012</v>
      </c>
      <c r="D856" s="172">
        <f>D858+D860+D862+D864+D866+D868+D870+D872+D874+D876+D878+D880+D882+D884+D886+D888+D890+D892+D894+D896+D898+D900+D902+D904+D906</f>
        <v>409.87000000000012</v>
      </c>
      <c r="E856" s="172">
        <f>E908+E910+E912+E914</f>
        <v>76</v>
      </c>
      <c r="F856" s="172">
        <v>0</v>
      </c>
      <c r="G856" s="172">
        <v>0</v>
      </c>
      <c r="H856" s="172">
        <v>0</v>
      </c>
      <c r="I856" s="172">
        <v>0</v>
      </c>
    </row>
    <row r="857" spans="1:9" s="90" customFormat="1" x14ac:dyDescent="0.2">
      <c r="A857" s="31" t="s">
        <v>444</v>
      </c>
      <c r="B857" s="27" t="s">
        <v>319</v>
      </c>
      <c r="C857" s="59">
        <f t="shared" si="147"/>
        <v>19</v>
      </c>
      <c r="D857" s="59">
        <v>19</v>
      </c>
      <c r="E857" s="59">
        <v>0</v>
      </c>
      <c r="F857" s="59">
        <v>0</v>
      </c>
      <c r="G857" s="59">
        <v>0</v>
      </c>
      <c r="H857" s="59">
        <v>0</v>
      </c>
      <c r="I857" s="59">
        <v>0</v>
      </c>
    </row>
    <row r="858" spans="1:9" s="90" customFormat="1" x14ac:dyDescent="0.2">
      <c r="A858" s="11"/>
      <c r="B858" s="29" t="s">
        <v>320</v>
      </c>
      <c r="C858" s="59">
        <f t="shared" si="147"/>
        <v>19</v>
      </c>
      <c r="D858" s="59">
        <v>19</v>
      </c>
      <c r="E858" s="59">
        <v>0</v>
      </c>
      <c r="F858" s="59">
        <v>0</v>
      </c>
      <c r="G858" s="59">
        <v>0</v>
      </c>
      <c r="H858" s="59">
        <v>0</v>
      </c>
      <c r="I858" s="59">
        <v>0</v>
      </c>
    </row>
    <row r="859" spans="1:9" s="90" customFormat="1" x14ac:dyDescent="0.2">
      <c r="A859" s="31" t="s">
        <v>529</v>
      </c>
      <c r="B859" s="27" t="s">
        <v>319</v>
      </c>
      <c r="C859" s="59">
        <f t="shared" si="147"/>
        <v>10.47</v>
      </c>
      <c r="D859" s="59">
        <f>D860</f>
        <v>10.47</v>
      </c>
      <c r="E859" s="59">
        <f>E860</f>
        <v>0</v>
      </c>
      <c r="F859" s="59">
        <v>0</v>
      </c>
      <c r="G859" s="59">
        <v>0</v>
      </c>
      <c r="H859" s="59">
        <v>0</v>
      </c>
      <c r="I859" s="59">
        <v>0</v>
      </c>
    </row>
    <row r="860" spans="1:9" s="90" customFormat="1" x14ac:dyDescent="0.2">
      <c r="A860" s="11"/>
      <c r="B860" s="29" t="s">
        <v>320</v>
      </c>
      <c r="C860" s="59">
        <f t="shared" si="147"/>
        <v>10.47</v>
      </c>
      <c r="D860" s="59">
        <v>10.47</v>
      </c>
      <c r="E860" s="59">
        <v>0</v>
      </c>
      <c r="F860" s="59">
        <v>0</v>
      </c>
      <c r="G860" s="59">
        <v>0</v>
      </c>
      <c r="H860" s="59">
        <v>0</v>
      </c>
      <c r="I860" s="59">
        <v>0</v>
      </c>
    </row>
    <row r="861" spans="1:9" s="90" customFormat="1" x14ac:dyDescent="0.2">
      <c r="A861" s="31" t="s">
        <v>530</v>
      </c>
      <c r="B861" s="27" t="s">
        <v>319</v>
      </c>
      <c r="C861" s="59">
        <f t="shared" si="147"/>
        <v>12.48</v>
      </c>
      <c r="D861" s="59">
        <f>D862</f>
        <v>12.48</v>
      </c>
      <c r="E861" s="59">
        <f>E862</f>
        <v>0</v>
      </c>
      <c r="F861" s="59">
        <v>0</v>
      </c>
      <c r="G861" s="59">
        <v>0</v>
      </c>
      <c r="H861" s="59">
        <v>0</v>
      </c>
      <c r="I861" s="59">
        <v>0</v>
      </c>
    </row>
    <row r="862" spans="1:9" s="90" customFormat="1" x14ac:dyDescent="0.2">
      <c r="A862" s="11"/>
      <c r="B862" s="29" t="s">
        <v>320</v>
      </c>
      <c r="C862" s="59">
        <f t="shared" si="147"/>
        <v>12.48</v>
      </c>
      <c r="D862" s="59">
        <v>12.48</v>
      </c>
      <c r="E862" s="59">
        <v>0</v>
      </c>
      <c r="F862" s="59">
        <v>0</v>
      </c>
      <c r="G862" s="59">
        <v>0</v>
      </c>
      <c r="H862" s="59">
        <v>0</v>
      </c>
      <c r="I862" s="59">
        <v>0</v>
      </c>
    </row>
    <row r="863" spans="1:9" s="90" customFormat="1" x14ac:dyDescent="0.2">
      <c r="A863" s="31" t="s">
        <v>531</v>
      </c>
      <c r="B863" s="27" t="s">
        <v>319</v>
      </c>
      <c r="C863" s="59">
        <f t="shared" si="147"/>
        <v>25.48</v>
      </c>
      <c r="D863" s="59">
        <f>D864</f>
        <v>25.48</v>
      </c>
      <c r="E863" s="59">
        <f>E864</f>
        <v>0</v>
      </c>
      <c r="F863" s="59">
        <v>0</v>
      </c>
      <c r="G863" s="59">
        <v>0</v>
      </c>
      <c r="H863" s="59">
        <v>0</v>
      </c>
      <c r="I863" s="59">
        <v>0</v>
      </c>
    </row>
    <row r="864" spans="1:9" s="90" customFormat="1" x14ac:dyDescent="0.2">
      <c r="A864" s="11"/>
      <c r="B864" s="29" t="s">
        <v>320</v>
      </c>
      <c r="C864" s="59">
        <f t="shared" si="147"/>
        <v>25.48</v>
      </c>
      <c r="D864" s="59">
        <v>25.48</v>
      </c>
      <c r="E864" s="59">
        <v>0</v>
      </c>
      <c r="F864" s="59">
        <v>0</v>
      </c>
      <c r="G864" s="59">
        <v>0</v>
      </c>
      <c r="H864" s="59">
        <v>0</v>
      </c>
      <c r="I864" s="59">
        <v>0</v>
      </c>
    </row>
    <row r="865" spans="1:9" s="90" customFormat="1" ht="25.5" x14ac:dyDescent="0.2">
      <c r="A865" s="104" t="s">
        <v>604</v>
      </c>
      <c r="B865" s="27" t="s">
        <v>319</v>
      </c>
      <c r="C865" s="59">
        <f t="shared" si="147"/>
        <v>5.3</v>
      </c>
      <c r="D865" s="59">
        <f>D866</f>
        <v>5.3</v>
      </c>
      <c r="E865" s="59">
        <f>E866</f>
        <v>0</v>
      </c>
      <c r="F865" s="59">
        <v>0</v>
      </c>
      <c r="G865" s="59">
        <v>0</v>
      </c>
      <c r="H865" s="59">
        <v>0</v>
      </c>
      <c r="I865" s="59">
        <v>0</v>
      </c>
    </row>
    <row r="866" spans="1:9" s="90" customFormat="1" x14ac:dyDescent="0.2">
      <c r="A866" s="11"/>
      <c r="B866" s="29" t="s">
        <v>320</v>
      </c>
      <c r="C866" s="59">
        <f t="shared" si="147"/>
        <v>5.3</v>
      </c>
      <c r="D866" s="59">
        <v>5.3</v>
      </c>
      <c r="E866" s="59">
        <v>0</v>
      </c>
      <c r="F866" s="59">
        <v>0</v>
      </c>
      <c r="G866" s="59">
        <v>0</v>
      </c>
      <c r="H866" s="59">
        <v>0</v>
      </c>
      <c r="I866" s="59">
        <v>0</v>
      </c>
    </row>
    <row r="867" spans="1:9" s="90" customFormat="1" x14ac:dyDescent="0.2">
      <c r="A867" s="31" t="s">
        <v>655</v>
      </c>
      <c r="B867" s="27" t="s">
        <v>319</v>
      </c>
      <c r="C867" s="59">
        <f t="shared" si="147"/>
        <v>103.14</v>
      </c>
      <c r="D867" s="59">
        <f>D868</f>
        <v>103.14</v>
      </c>
      <c r="E867" s="59">
        <f>E868</f>
        <v>0</v>
      </c>
      <c r="F867" s="59">
        <v>0</v>
      </c>
      <c r="G867" s="59">
        <v>0</v>
      </c>
      <c r="H867" s="59">
        <v>0</v>
      </c>
      <c r="I867" s="59">
        <v>0</v>
      </c>
    </row>
    <row r="868" spans="1:9" s="90" customFormat="1" x14ac:dyDescent="0.2">
      <c r="A868" s="11"/>
      <c r="B868" s="29" t="s">
        <v>320</v>
      </c>
      <c r="C868" s="59">
        <f t="shared" si="147"/>
        <v>103.14</v>
      </c>
      <c r="D868" s="59">
        <v>103.14</v>
      </c>
      <c r="E868" s="59">
        <v>0</v>
      </c>
      <c r="F868" s="59">
        <v>0</v>
      </c>
      <c r="G868" s="59">
        <v>0</v>
      </c>
      <c r="H868" s="59">
        <v>0</v>
      </c>
      <c r="I868" s="59">
        <v>0</v>
      </c>
    </row>
    <row r="869" spans="1:9" s="90" customFormat="1" x14ac:dyDescent="0.2">
      <c r="A869" s="31" t="s">
        <v>534</v>
      </c>
      <c r="B869" s="27" t="s">
        <v>319</v>
      </c>
      <c r="C869" s="59">
        <f t="shared" si="147"/>
        <v>42.72</v>
      </c>
      <c r="D869" s="59">
        <f>D870</f>
        <v>42.72</v>
      </c>
      <c r="E869" s="59">
        <f>E870</f>
        <v>0</v>
      </c>
      <c r="F869" s="59">
        <v>0</v>
      </c>
      <c r="G869" s="59">
        <v>0</v>
      </c>
      <c r="H869" s="59">
        <v>0</v>
      </c>
      <c r="I869" s="59">
        <v>0</v>
      </c>
    </row>
    <row r="870" spans="1:9" s="90" customFormat="1" x14ac:dyDescent="0.2">
      <c r="A870" s="11"/>
      <c r="B870" s="29" t="s">
        <v>320</v>
      </c>
      <c r="C870" s="59">
        <f t="shared" si="147"/>
        <v>42.72</v>
      </c>
      <c r="D870" s="59">
        <v>42.72</v>
      </c>
      <c r="E870" s="59">
        <v>0</v>
      </c>
      <c r="F870" s="59">
        <v>0</v>
      </c>
      <c r="G870" s="59">
        <v>0</v>
      </c>
      <c r="H870" s="59">
        <v>0</v>
      </c>
      <c r="I870" s="59">
        <v>0</v>
      </c>
    </row>
    <row r="871" spans="1:9" s="90" customFormat="1" x14ac:dyDescent="0.2">
      <c r="A871" s="31" t="s">
        <v>535</v>
      </c>
      <c r="B871" s="27" t="s">
        <v>319</v>
      </c>
      <c r="C871" s="59">
        <f t="shared" si="147"/>
        <v>5.6</v>
      </c>
      <c r="D871" s="59">
        <f>D872</f>
        <v>5.6</v>
      </c>
      <c r="E871" s="59">
        <f>E872</f>
        <v>0</v>
      </c>
      <c r="F871" s="59">
        <v>0</v>
      </c>
      <c r="G871" s="59">
        <v>0</v>
      </c>
      <c r="H871" s="59">
        <v>0</v>
      </c>
      <c r="I871" s="59">
        <v>0</v>
      </c>
    </row>
    <row r="872" spans="1:9" s="90" customFormat="1" x14ac:dyDescent="0.2">
      <c r="A872" s="11"/>
      <c r="B872" s="29" t="s">
        <v>320</v>
      </c>
      <c r="C872" s="59">
        <f t="shared" si="147"/>
        <v>5.6</v>
      </c>
      <c r="D872" s="59">
        <v>5.6</v>
      </c>
      <c r="E872" s="59">
        <v>0</v>
      </c>
      <c r="F872" s="59">
        <v>0</v>
      </c>
      <c r="G872" s="59">
        <v>0</v>
      </c>
      <c r="H872" s="59">
        <v>0</v>
      </c>
      <c r="I872" s="59">
        <v>0</v>
      </c>
    </row>
    <row r="873" spans="1:9" s="90" customFormat="1" x14ac:dyDescent="0.2">
      <c r="A873" s="31" t="s">
        <v>536</v>
      </c>
      <c r="B873" s="27" t="s">
        <v>319</v>
      </c>
      <c r="C873" s="59">
        <f t="shared" si="147"/>
        <v>29.27</v>
      </c>
      <c r="D873" s="59">
        <f>D874</f>
        <v>29.27</v>
      </c>
      <c r="E873" s="59">
        <f>E874</f>
        <v>0</v>
      </c>
      <c r="F873" s="59">
        <v>0</v>
      </c>
      <c r="G873" s="59">
        <v>0</v>
      </c>
      <c r="H873" s="59">
        <v>0</v>
      </c>
      <c r="I873" s="59">
        <v>0</v>
      </c>
    </row>
    <row r="874" spans="1:9" s="90" customFormat="1" x14ac:dyDescent="0.2">
      <c r="A874" s="11"/>
      <c r="B874" s="29" t="s">
        <v>320</v>
      </c>
      <c r="C874" s="59">
        <f t="shared" si="147"/>
        <v>29.27</v>
      </c>
      <c r="D874" s="59">
        <v>29.27</v>
      </c>
      <c r="E874" s="59">
        <v>0</v>
      </c>
      <c r="F874" s="59">
        <v>0</v>
      </c>
      <c r="G874" s="59">
        <v>0</v>
      </c>
      <c r="H874" s="59">
        <v>0</v>
      </c>
      <c r="I874" s="59">
        <v>0</v>
      </c>
    </row>
    <row r="875" spans="1:9" s="90" customFormat="1" x14ac:dyDescent="0.2">
      <c r="A875" s="31" t="s">
        <v>532</v>
      </c>
      <c r="B875" s="27" t="s">
        <v>319</v>
      </c>
      <c r="C875" s="59">
        <f t="shared" si="147"/>
        <v>10.46</v>
      </c>
      <c r="D875" s="59">
        <f>D876</f>
        <v>10.46</v>
      </c>
      <c r="E875" s="59">
        <f>E876</f>
        <v>0</v>
      </c>
      <c r="F875" s="59">
        <v>0</v>
      </c>
      <c r="G875" s="59">
        <v>0</v>
      </c>
      <c r="H875" s="59">
        <v>0</v>
      </c>
      <c r="I875" s="59">
        <v>0</v>
      </c>
    </row>
    <row r="876" spans="1:9" s="90" customFormat="1" x14ac:dyDescent="0.2">
      <c r="A876" s="11"/>
      <c r="B876" s="29" t="s">
        <v>320</v>
      </c>
      <c r="C876" s="59">
        <f t="shared" si="147"/>
        <v>10.46</v>
      </c>
      <c r="D876" s="59">
        <v>10.46</v>
      </c>
      <c r="E876" s="59">
        <v>0</v>
      </c>
      <c r="F876" s="59">
        <v>0</v>
      </c>
      <c r="G876" s="59">
        <v>0</v>
      </c>
      <c r="H876" s="59">
        <v>0</v>
      </c>
      <c r="I876" s="59">
        <v>0</v>
      </c>
    </row>
    <row r="877" spans="1:9" s="90" customFormat="1" x14ac:dyDescent="0.2">
      <c r="A877" s="31" t="s">
        <v>533</v>
      </c>
      <c r="B877" s="27" t="s">
        <v>319</v>
      </c>
      <c r="C877" s="59">
        <f t="shared" si="147"/>
        <v>5.35</v>
      </c>
      <c r="D877" s="59">
        <f>D878</f>
        <v>5.35</v>
      </c>
      <c r="E877" s="59">
        <f>E878</f>
        <v>0</v>
      </c>
      <c r="F877" s="59">
        <v>0</v>
      </c>
      <c r="G877" s="59">
        <v>0</v>
      </c>
      <c r="H877" s="59">
        <v>0</v>
      </c>
      <c r="I877" s="59">
        <v>0</v>
      </c>
    </row>
    <row r="878" spans="1:9" s="90" customFormat="1" x14ac:dyDescent="0.2">
      <c r="A878" s="11"/>
      <c r="B878" s="29" t="s">
        <v>320</v>
      </c>
      <c r="C878" s="59">
        <f t="shared" si="147"/>
        <v>5.35</v>
      </c>
      <c r="D878" s="59">
        <v>5.35</v>
      </c>
      <c r="E878" s="59">
        <v>0</v>
      </c>
      <c r="F878" s="59">
        <v>0</v>
      </c>
      <c r="G878" s="59">
        <v>0</v>
      </c>
      <c r="H878" s="59">
        <v>0</v>
      </c>
      <c r="I878" s="59">
        <v>0</v>
      </c>
    </row>
    <row r="879" spans="1:9" s="90" customFormat="1" x14ac:dyDescent="0.2">
      <c r="A879" s="31" t="s">
        <v>605</v>
      </c>
      <c r="B879" s="27" t="s">
        <v>319</v>
      </c>
      <c r="C879" s="59">
        <f t="shared" si="147"/>
        <v>16.66</v>
      </c>
      <c r="D879" s="59">
        <f>D880</f>
        <v>16.66</v>
      </c>
      <c r="E879" s="59">
        <f>E880</f>
        <v>0</v>
      </c>
      <c r="F879" s="59">
        <v>0</v>
      </c>
      <c r="G879" s="59">
        <v>0</v>
      </c>
      <c r="H879" s="59">
        <v>0</v>
      </c>
      <c r="I879" s="59">
        <v>0</v>
      </c>
    </row>
    <row r="880" spans="1:9" s="90" customFormat="1" x14ac:dyDescent="0.2">
      <c r="A880" s="11"/>
      <c r="B880" s="29" t="s">
        <v>320</v>
      </c>
      <c r="C880" s="59">
        <f t="shared" si="147"/>
        <v>16.66</v>
      </c>
      <c r="D880" s="59">
        <v>16.66</v>
      </c>
      <c r="E880" s="59">
        <v>0</v>
      </c>
      <c r="F880" s="59">
        <v>0</v>
      </c>
      <c r="G880" s="59">
        <v>0</v>
      </c>
      <c r="H880" s="59">
        <v>0</v>
      </c>
      <c r="I880" s="59">
        <v>0</v>
      </c>
    </row>
    <row r="881" spans="1:9" s="129" customFormat="1" x14ac:dyDescent="0.2">
      <c r="A881" s="117" t="s">
        <v>606</v>
      </c>
      <c r="B881" s="105" t="s">
        <v>319</v>
      </c>
      <c r="C881" s="106">
        <f t="shared" si="147"/>
        <v>6.72</v>
      </c>
      <c r="D881" s="106">
        <f>D882</f>
        <v>6.72</v>
      </c>
      <c r="E881" s="106">
        <f>E882</f>
        <v>0</v>
      </c>
      <c r="F881" s="106">
        <v>0</v>
      </c>
      <c r="G881" s="106">
        <v>0</v>
      </c>
      <c r="H881" s="106">
        <v>0</v>
      </c>
      <c r="I881" s="106">
        <v>0</v>
      </c>
    </row>
    <row r="882" spans="1:9" s="129" customFormat="1" x14ac:dyDescent="0.2">
      <c r="A882" s="133"/>
      <c r="B882" s="109" t="s">
        <v>320</v>
      </c>
      <c r="C882" s="106">
        <f t="shared" si="147"/>
        <v>6.72</v>
      </c>
      <c r="D882" s="106">
        <v>6.72</v>
      </c>
      <c r="E882" s="106">
        <v>0</v>
      </c>
      <c r="F882" s="106">
        <v>0</v>
      </c>
      <c r="G882" s="106">
        <v>0</v>
      </c>
      <c r="H882" s="106">
        <v>0</v>
      </c>
      <c r="I882" s="106">
        <v>0</v>
      </c>
    </row>
    <row r="883" spans="1:9" s="129" customFormat="1" x14ac:dyDescent="0.2">
      <c r="A883" s="117" t="s">
        <v>607</v>
      </c>
      <c r="B883" s="105" t="s">
        <v>319</v>
      </c>
      <c r="C883" s="106">
        <f t="shared" si="147"/>
        <v>7.23</v>
      </c>
      <c r="D883" s="106">
        <f>D884</f>
        <v>7.23</v>
      </c>
      <c r="E883" s="106">
        <f>E884</f>
        <v>0</v>
      </c>
      <c r="F883" s="106">
        <v>0</v>
      </c>
      <c r="G883" s="106">
        <v>0</v>
      </c>
      <c r="H883" s="106">
        <v>0</v>
      </c>
      <c r="I883" s="106">
        <v>0</v>
      </c>
    </row>
    <row r="884" spans="1:9" s="129" customFormat="1" x14ac:dyDescent="0.2">
      <c r="A884" s="133"/>
      <c r="B884" s="109" t="s">
        <v>320</v>
      </c>
      <c r="C884" s="106">
        <f t="shared" si="147"/>
        <v>7.23</v>
      </c>
      <c r="D884" s="106">
        <v>7.23</v>
      </c>
      <c r="E884" s="106">
        <v>0</v>
      </c>
      <c r="F884" s="106">
        <v>0</v>
      </c>
      <c r="G884" s="106">
        <v>0</v>
      </c>
      <c r="H884" s="106">
        <v>0</v>
      </c>
      <c r="I884" s="106">
        <v>0</v>
      </c>
    </row>
    <row r="885" spans="1:9" s="129" customFormat="1" x14ac:dyDescent="0.2">
      <c r="A885" s="31" t="s">
        <v>608</v>
      </c>
      <c r="B885" s="27" t="s">
        <v>319</v>
      </c>
      <c r="C885" s="59">
        <f t="shared" si="147"/>
        <v>14.2</v>
      </c>
      <c r="D885" s="59">
        <f>D886</f>
        <v>14.2</v>
      </c>
      <c r="E885" s="59">
        <f>E886</f>
        <v>0</v>
      </c>
      <c r="F885" s="59">
        <v>0</v>
      </c>
      <c r="G885" s="59">
        <v>0</v>
      </c>
      <c r="H885" s="59">
        <v>0</v>
      </c>
      <c r="I885" s="59">
        <v>0</v>
      </c>
    </row>
    <row r="886" spans="1:9" s="129" customFormat="1" x14ac:dyDescent="0.2">
      <c r="A886" s="11"/>
      <c r="B886" s="29" t="s">
        <v>320</v>
      </c>
      <c r="C886" s="59">
        <f t="shared" si="147"/>
        <v>14.2</v>
      </c>
      <c r="D886" s="59">
        <v>14.2</v>
      </c>
      <c r="E886" s="59">
        <v>0</v>
      </c>
      <c r="F886" s="59">
        <v>0</v>
      </c>
      <c r="G886" s="59">
        <v>0</v>
      </c>
      <c r="H886" s="59">
        <v>0</v>
      </c>
      <c r="I886" s="59">
        <v>0</v>
      </c>
    </row>
    <row r="887" spans="1:9" s="129" customFormat="1" x14ac:dyDescent="0.2">
      <c r="A887" s="31" t="s">
        <v>411</v>
      </c>
      <c r="B887" s="27" t="s">
        <v>319</v>
      </c>
      <c r="C887" s="59">
        <f t="shared" si="147"/>
        <v>11.57</v>
      </c>
      <c r="D887" s="59">
        <f>D888</f>
        <v>11.57</v>
      </c>
      <c r="E887" s="59">
        <f>E888</f>
        <v>0</v>
      </c>
      <c r="F887" s="59">
        <v>0</v>
      </c>
      <c r="G887" s="59">
        <v>0</v>
      </c>
      <c r="H887" s="59">
        <v>0</v>
      </c>
      <c r="I887" s="59">
        <v>0</v>
      </c>
    </row>
    <row r="888" spans="1:9" s="129" customFormat="1" x14ac:dyDescent="0.2">
      <c r="A888" s="11"/>
      <c r="B888" s="29" t="s">
        <v>320</v>
      </c>
      <c r="C888" s="59">
        <f t="shared" si="147"/>
        <v>11.57</v>
      </c>
      <c r="D888" s="88">
        <v>11.57</v>
      </c>
      <c r="E888" s="59">
        <v>0</v>
      </c>
      <c r="F888" s="59">
        <v>0</v>
      </c>
      <c r="G888" s="59">
        <v>0</v>
      </c>
      <c r="H888" s="59">
        <v>0</v>
      </c>
      <c r="I888" s="59">
        <v>0</v>
      </c>
    </row>
    <row r="889" spans="1:9" s="129" customFormat="1" x14ac:dyDescent="0.2">
      <c r="A889" s="31" t="s">
        <v>693</v>
      </c>
      <c r="B889" s="27" t="s">
        <v>319</v>
      </c>
      <c r="C889" s="59">
        <f t="shared" si="147"/>
        <v>5.57</v>
      </c>
      <c r="D889" s="59">
        <f>D890</f>
        <v>5.57</v>
      </c>
      <c r="E889" s="59">
        <f>E890</f>
        <v>0</v>
      </c>
      <c r="F889" s="59">
        <v>0</v>
      </c>
      <c r="G889" s="59">
        <v>0</v>
      </c>
      <c r="H889" s="59">
        <v>0</v>
      </c>
      <c r="I889" s="59">
        <v>0</v>
      </c>
    </row>
    <row r="890" spans="1:9" s="129" customFormat="1" x14ac:dyDescent="0.2">
      <c r="A890" s="11"/>
      <c r="B890" s="29" t="s">
        <v>320</v>
      </c>
      <c r="C890" s="59">
        <f t="shared" si="147"/>
        <v>5.57</v>
      </c>
      <c r="D890" s="59">
        <v>5.57</v>
      </c>
      <c r="E890" s="59">
        <v>0</v>
      </c>
      <c r="F890" s="59">
        <v>0</v>
      </c>
      <c r="G890" s="59">
        <v>0</v>
      </c>
      <c r="H890" s="59">
        <v>0</v>
      </c>
      <c r="I890" s="59">
        <v>0</v>
      </c>
    </row>
    <row r="891" spans="1:9" s="129" customFormat="1" x14ac:dyDescent="0.2">
      <c r="A891" s="31" t="s">
        <v>694</v>
      </c>
      <c r="B891" s="27" t="s">
        <v>319</v>
      </c>
      <c r="C891" s="59">
        <f t="shared" si="147"/>
        <v>3.54</v>
      </c>
      <c r="D891" s="59">
        <f>D892</f>
        <v>3.54</v>
      </c>
      <c r="E891" s="59">
        <f>E892</f>
        <v>0</v>
      </c>
      <c r="F891" s="59">
        <v>0</v>
      </c>
      <c r="G891" s="59">
        <v>0</v>
      </c>
      <c r="H891" s="59">
        <v>0</v>
      </c>
      <c r="I891" s="59">
        <v>0</v>
      </c>
    </row>
    <row r="892" spans="1:9" s="129" customFormat="1" x14ac:dyDescent="0.2">
      <c r="A892" s="11"/>
      <c r="B892" s="29" t="s">
        <v>320</v>
      </c>
      <c r="C892" s="59">
        <f t="shared" si="147"/>
        <v>3.54</v>
      </c>
      <c r="D892" s="59">
        <v>3.54</v>
      </c>
      <c r="E892" s="59">
        <v>0</v>
      </c>
      <c r="F892" s="59">
        <v>0</v>
      </c>
      <c r="G892" s="59">
        <v>0</v>
      </c>
      <c r="H892" s="59">
        <v>0</v>
      </c>
      <c r="I892" s="59">
        <v>0</v>
      </c>
    </row>
    <row r="893" spans="1:9" s="129" customFormat="1" x14ac:dyDescent="0.2">
      <c r="A893" s="31" t="s">
        <v>695</v>
      </c>
      <c r="B893" s="27" t="s">
        <v>319</v>
      </c>
      <c r="C893" s="59">
        <f t="shared" si="147"/>
        <v>2.63</v>
      </c>
      <c r="D893" s="59">
        <f>D894</f>
        <v>2.63</v>
      </c>
      <c r="E893" s="59">
        <f>E894</f>
        <v>0</v>
      </c>
      <c r="F893" s="59">
        <v>0</v>
      </c>
      <c r="G893" s="59">
        <v>0</v>
      </c>
      <c r="H893" s="59">
        <v>0</v>
      </c>
      <c r="I893" s="59">
        <v>0</v>
      </c>
    </row>
    <row r="894" spans="1:9" s="129" customFormat="1" x14ac:dyDescent="0.2">
      <c r="A894" s="11"/>
      <c r="B894" s="29" t="s">
        <v>320</v>
      </c>
      <c r="C894" s="59">
        <f t="shared" si="147"/>
        <v>2.63</v>
      </c>
      <c r="D894" s="59">
        <v>2.63</v>
      </c>
      <c r="E894" s="59">
        <v>0</v>
      </c>
      <c r="F894" s="59">
        <v>0</v>
      </c>
      <c r="G894" s="59">
        <v>0</v>
      </c>
      <c r="H894" s="59">
        <v>0</v>
      </c>
      <c r="I894" s="59">
        <v>0</v>
      </c>
    </row>
    <row r="895" spans="1:9" s="90" customFormat="1" x14ac:dyDescent="0.2">
      <c r="A895" s="31" t="s">
        <v>454</v>
      </c>
      <c r="B895" s="27" t="s">
        <v>319</v>
      </c>
      <c r="C895" s="59">
        <f t="shared" si="147"/>
        <v>27.25</v>
      </c>
      <c r="D895" s="59">
        <f>D896</f>
        <v>27.25</v>
      </c>
      <c r="E895" s="59">
        <f>E896</f>
        <v>0</v>
      </c>
      <c r="F895" s="59">
        <v>0</v>
      </c>
      <c r="G895" s="59">
        <v>0</v>
      </c>
      <c r="H895" s="59">
        <v>0</v>
      </c>
      <c r="I895" s="59">
        <v>0</v>
      </c>
    </row>
    <row r="896" spans="1:9" s="90" customFormat="1" x14ac:dyDescent="0.2">
      <c r="A896" s="11"/>
      <c r="B896" s="29" t="s">
        <v>320</v>
      </c>
      <c r="C896" s="59">
        <f t="shared" si="147"/>
        <v>27.25</v>
      </c>
      <c r="D896" s="59">
        <v>27.25</v>
      </c>
      <c r="E896" s="59">
        <v>0</v>
      </c>
      <c r="F896" s="59">
        <v>0</v>
      </c>
      <c r="G896" s="59">
        <v>0</v>
      </c>
      <c r="H896" s="59">
        <v>0</v>
      </c>
      <c r="I896" s="59">
        <v>0</v>
      </c>
    </row>
    <row r="897" spans="1:9" s="90" customFormat="1" ht="25.5" x14ac:dyDescent="0.2">
      <c r="A897" s="241" t="s">
        <v>24</v>
      </c>
      <c r="B897" s="27" t="s">
        <v>319</v>
      </c>
      <c r="C897" s="59">
        <f t="shared" si="147"/>
        <v>14.58</v>
      </c>
      <c r="D897" s="59">
        <f>D898</f>
        <v>14.58</v>
      </c>
      <c r="E897" s="59">
        <f>E898</f>
        <v>0</v>
      </c>
      <c r="F897" s="59">
        <v>0</v>
      </c>
      <c r="G897" s="59">
        <v>0</v>
      </c>
      <c r="H897" s="59">
        <v>0</v>
      </c>
      <c r="I897" s="59">
        <v>0</v>
      </c>
    </row>
    <row r="898" spans="1:9" s="90" customFormat="1" x14ac:dyDescent="0.2">
      <c r="A898" s="11"/>
      <c r="B898" s="29" t="s">
        <v>320</v>
      </c>
      <c r="C898" s="59">
        <f t="shared" si="147"/>
        <v>14.58</v>
      </c>
      <c r="D898" s="59">
        <v>14.58</v>
      </c>
      <c r="E898" s="59">
        <v>0</v>
      </c>
      <c r="F898" s="59">
        <v>0</v>
      </c>
      <c r="G898" s="59">
        <v>0</v>
      </c>
      <c r="H898" s="59">
        <v>0</v>
      </c>
      <c r="I898" s="59">
        <v>0</v>
      </c>
    </row>
    <row r="899" spans="1:9" s="90" customFormat="1" x14ac:dyDescent="0.2">
      <c r="A899" s="241" t="s">
        <v>25</v>
      </c>
      <c r="B899" s="27" t="s">
        <v>319</v>
      </c>
      <c r="C899" s="59">
        <f t="shared" si="147"/>
        <v>17.260000000000002</v>
      </c>
      <c r="D899" s="59">
        <f>D900</f>
        <v>17.260000000000002</v>
      </c>
      <c r="E899" s="59">
        <f>E900</f>
        <v>0</v>
      </c>
      <c r="F899" s="59">
        <v>0</v>
      </c>
      <c r="G899" s="59">
        <v>0</v>
      </c>
      <c r="H899" s="59">
        <v>0</v>
      </c>
      <c r="I899" s="59">
        <v>0</v>
      </c>
    </row>
    <row r="900" spans="1:9" s="90" customFormat="1" x14ac:dyDescent="0.2">
      <c r="A900" s="11"/>
      <c r="B900" s="29" t="s">
        <v>320</v>
      </c>
      <c r="C900" s="59">
        <f t="shared" si="147"/>
        <v>17.260000000000002</v>
      </c>
      <c r="D900" s="59">
        <v>17.260000000000002</v>
      </c>
      <c r="E900" s="59">
        <v>0</v>
      </c>
      <c r="F900" s="59">
        <v>0</v>
      </c>
      <c r="G900" s="59">
        <v>0</v>
      </c>
      <c r="H900" s="59">
        <v>0</v>
      </c>
      <c r="I900" s="59">
        <v>0</v>
      </c>
    </row>
    <row r="901" spans="1:9" s="90" customFormat="1" x14ac:dyDescent="0.2">
      <c r="A901" s="241" t="s">
        <v>26</v>
      </c>
      <c r="B901" s="27" t="s">
        <v>319</v>
      </c>
      <c r="C901" s="59">
        <f t="shared" si="147"/>
        <v>4.55</v>
      </c>
      <c r="D901" s="59">
        <f>D902</f>
        <v>4.55</v>
      </c>
      <c r="E901" s="59">
        <f>E902</f>
        <v>0</v>
      </c>
      <c r="F901" s="59">
        <v>0</v>
      </c>
      <c r="G901" s="59">
        <v>0</v>
      </c>
      <c r="H901" s="59">
        <v>0</v>
      </c>
      <c r="I901" s="59">
        <v>0</v>
      </c>
    </row>
    <row r="902" spans="1:9" s="90" customFormat="1" x14ac:dyDescent="0.2">
      <c r="A902" s="11"/>
      <c r="B902" s="29" t="s">
        <v>320</v>
      </c>
      <c r="C902" s="59">
        <f t="shared" si="147"/>
        <v>4.55</v>
      </c>
      <c r="D902" s="59">
        <v>4.55</v>
      </c>
      <c r="E902" s="59">
        <v>0</v>
      </c>
      <c r="F902" s="59">
        <v>0</v>
      </c>
      <c r="G902" s="59">
        <v>0</v>
      </c>
      <c r="H902" s="59">
        <v>0</v>
      </c>
      <c r="I902" s="59">
        <v>0</v>
      </c>
    </row>
    <row r="903" spans="1:9" s="90" customFormat="1" x14ac:dyDescent="0.2">
      <c r="A903" s="241" t="s">
        <v>27</v>
      </c>
      <c r="B903" s="27" t="s">
        <v>319</v>
      </c>
      <c r="C903" s="59">
        <f t="shared" si="147"/>
        <v>3.6</v>
      </c>
      <c r="D903" s="59">
        <f>D904</f>
        <v>3.6</v>
      </c>
      <c r="E903" s="59">
        <f>E904</f>
        <v>0</v>
      </c>
      <c r="F903" s="59">
        <v>0</v>
      </c>
      <c r="G903" s="59">
        <v>0</v>
      </c>
      <c r="H903" s="59">
        <v>0</v>
      </c>
      <c r="I903" s="59">
        <v>0</v>
      </c>
    </row>
    <row r="904" spans="1:9" s="90" customFormat="1" x14ac:dyDescent="0.2">
      <c r="A904" s="11"/>
      <c r="B904" s="29" t="s">
        <v>320</v>
      </c>
      <c r="C904" s="59">
        <f t="shared" si="147"/>
        <v>3.6</v>
      </c>
      <c r="D904" s="59">
        <v>3.6</v>
      </c>
      <c r="E904" s="59">
        <v>0</v>
      </c>
      <c r="F904" s="59">
        <v>0</v>
      </c>
      <c r="G904" s="59">
        <v>0</v>
      </c>
      <c r="H904" s="59">
        <v>0</v>
      </c>
      <c r="I904" s="59">
        <v>0</v>
      </c>
    </row>
    <row r="905" spans="1:9" s="90" customFormat="1" x14ac:dyDescent="0.2">
      <c r="A905" s="241" t="s">
        <v>34</v>
      </c>
      <c r="B905" s="27" t="s">
        <v>319</v>
      </c>
      <c r="C905" s="59">
        <f t="shared" si="147"/>
        <v>5.24</v>
      </c>
      <c r="D905" s="59">
        <f>D906</f>
        <v>5.24</v>
      </c>
      <c r="E905" s="59">
        <f>E906</f>
        <v>0</v>
      </c>
      <c r="F905" s="59">
        <v>0</v>
      </c>
      <c r="G905" s="59">
        <v>0</v>
      </c>
      <c r="H905" s="59">
        <v>0</v>
      </c>
      <c r="I905" s="59">
        <v>0</v>
      </c>
    </row>
    <row r="906" spans="1:9" s="90" customFormat="1" x14ac:dyDescent="0.2">
      <c r="A906" s="11"/>
      <c r="B906" s="29" t="s">
        <v>320</v>
      </c>
      <c r="C906" s="59">
        <f t="shared" si="147"/>
        <v>5.24</v>
      </c>
      <c r="D906" s="59">
        <v>5.24</v>
      </c>
      <c r="E906" s="59">
        <v>0</v>
      </c>
      <c r="F906" s="59">
        <v>0</v>
      </c>
      <c r="G906" s="59">
        <v>0</v>
      </c>
      <c r="H906" s="59">
        <v>0</v>
      </c>
      <c r="I906" s="59">
        <v>0</v>
      </c>
    </row>
    <row r="907" spans="1:9" s="129" customFormat="1" x14ac:dyDescent="0.2">
      <c r="A907" s="117" t="s">
        <v>136</v>
      </c>
      <c r="B907" s="112" t="s">
        <v>319</v>
      </c>
      <c r="C907" s="106">
        <f t="shared" si="147"/>
        <v>9</v>
      </c>
      <c r="D907" s="106">
        <v>0</v>
      </c>
      <c r="E907" s="59">
        <v>9</v>
      </c>
      <c r="F907" s="106">
        <v>0</v>
      </c>
      <c r="G907" s="106">
        <v>0</v>
      </c>
      <c r="H907" s="106">
        <v>0</v>
      </c>
      <c r="I907" s="106">
        <v>0</v>
      </c>
    </row>
    <row r="908" spans="1:9" s="129" customFormat="1" x14ac:dyDescent="0.2">
      <c r="A908" s="133"/>
      <c r="B908" s="109" t="s">
        <v>320</v>
      </c>
      <c r="C908" s="106">
        <f t="shared" si="147"/>
        <v>9</v>
      </c>
      <c r="D908" s="106">
        <v>0</v>
      </c>
      <c r="E908" s="59">
        <v>9</v>
      </c>
      <c r="F908" s="106">
        <v>0</v>
      </c>
      <c r="G908" s="106">
        <v>0</v>
      </c>
      <c r="H908" s="106">
        <v>0</v>
      </c>
      <c r="I908" s="106">
        <v>0</v>
      </c>
    </row>
    <row r="909" spans="1:9" s="129" customFormat="1" x14ac:dyDescent="0.2">
      <c r="A909" s="117" t="s">
        <v>569</v>
      </c>
      <c r="B909" s="112" t="s">
        <v>319</v>
      </c>
      <c r="C909" s="106">
        <f t="shared" si="147"/>
        <v>55</v>
      </c>
      <c r="D909" s="106">
        <v>0</v>
      </c>
      <c r="E909" s="59">
        <v>55</v>
      </c>
      <c r="F909" s="106">
        <v>0</v>
      </c>
      <c r="G909" s="106">
        <v>0</v>
      </c>
      <c r="H909" s="106">
        <v>0</v>
      </c>
      <c r="I909" s="106">
        <v>0</v>
      </c>
    </row>
    <row r="910" spans="1:9" s="129" customFormat="1" x14ac:dyDescent="0.2">
      <c r="A910" s="133"/>
      <c r="B910" s="109" t="s">
        <v>320</v>
      </c>
      <c r="C910" s="106">
        <f t="shared" si="147"/>
        <v>55</v>
      </c>
      <c r="D910" s="106">
        <v>0</v>
      </c>
      <c r="E910" s="59">
        <v>55</v>
      </c>
      <c r="F910" s="106">
        <v>0</v>
      </c>
      <c r="G910" s="106">
        <v>0</v>
      </c>
      <c r="H910" s="106">
        <v>0</v>
      </c>
      <c r="I910" s="106">
        <v>0</v>
      </c>
    </row>
    <row r="911" spans="1:9" s="129" customFormat="1" x14ac:dyDescent="0.2">
      <c r="A911" s="117" t="s">
        <v>137</v>
      </c>
      <c r="B911" s="112" t="s">
        <v>319</v>
      </c>
      <c r="C911" s="106">
        <f t="shared" si="147"/>
        <v>6</v>
      </c>
      <c r="D911" s="106">
        <v>0</v>
      </c>
      <c r="E911" s="59">
        <v>6</v>
      </c>
      <c r="F911" s="106">
        <v>0</v>
      </c>
      <c r="G911" s="106">
        <v>0</v>
      </c>
      <c r="H911" s="106">
        <v>0</v>
      </c>
      <c r="I911" s="106">
        <v>0</v>
      </c>
    </row>
    <row r="912" spans="1:9" s="129" customFormat="1" x14ac:dyDescent="0.2">
      <c r="A912" s="133"/>
      <c r="B912" s="109" t="s">
        <v>320</v>
      </c>
      <c r="C912" s="106">
        <f t="shared" si="147"/>
        <v>6</v>
      </c>
      <c r="D912" s="106">
        <v>0</v>
      </c>
      <c r="E912" s="59">
        <v>6</v>
      </c>
      <c r="F912" s="106">
        <v>0</v>
      </c>
      <c r="G912" s="106">
        <v>0</v>
      </c>
      <c r="H912" s="106">
        <v>0</v>
      </c>
      <c r="I912" s="106">
        <v>0</v>
      </c>
    </row>
    <row r="913" spans="1:9" s="129" customFormat="1" x14ac:dyDescent="0.2">
      <c r="A913" s="117" t="s">
        <v>138</v>
      </c>
      <c r="B913" s="112" t="s">
        <v>319</v>
      </c>
      <c r="C913" s="106">
        <f t="shared" si="147"/>
        <v>6</v>
      </c>
      <c r="D913" s="106">
        <v>0</v>
      </c>
      <c r="E913" s="59">
        <v>6</v>
      </c>
      <c r="F913" s="106">
        <v>0</v>
      </c>
      <c r="G913" s="106">
        <v>0</v>
      </c>
      <c r="H913" s="106">
        <v>0</v>
      </c>
      <c r="I913" s="106">
        <v>0</v>
      </c>
    </row>
    <row r="914" spans="1:9" s="129" customFormat="1" x14ac:dyDescent="0.2">
      <c r="A914" s="133"/>
      <c r="B914" s="109" t="s">
        <v>320</v>
      </c>
      <c r="C914" s="106">
        <f t="shared" si="147"/>
        <v>6</v>
      </c>
      <c r="D914" s="106">
        <v>0</v>
      </c>
      <c r="E914" s="59">
        <v>6</v>
      </c>
      <c r="F914" s="106">
        <v>0</v>
      </c>
      <c r="G914" s="106">
        <v>0</v>
      </c>
      <c r="H914" s="106">
        <v>0</v>
      </c>
      <c r="I914" s="106">
        <v>0</v>
      </c>
    </row>
    <row r="915" spans="1:9" s="168" customFormat="1" x14ac:dyDescent="0.2">
      <c r="A915" s="199" t="s">
        <v>416</v>
      </c>
      <c r="B915" s="166" t="s">
        <v>319</v>
      </c>
      <c r="C915" s="167">
        <f t="shared" si="147"/>
        <v>658.07</v>
      </c>
      <c r="D915" s="167">
        <f>D916</f>
        <v>348.07000000000005</v>
      </c>
      <c r="E915" s="167">
        <f>E916</f>
        <v>310</v>
      </c>
      <c r="F915" s="167">
        <f>F916</f>
        <v>0</v>
      </c>
      <c r="G915" s="167">
        <f>G916</f>
        <v>0</v>
      </c>
      <c r="H915" s="167">
        <f>H916</f>
        <v>0</v>
      </c>
      <c r="I915" s="167">
        <v>0</v>
      </c>
    </row>
    <row r="916" spans="1:9" s="168" customFormat="1" x14ac:dyDescent="0.2">
      <c r="A916" s="188"/>
      <c r="B916" s="169" t="s">
        <v>320</v>
      </c>
      <c r="C916" s="167">
        <f t="shared" si="147"/>
        <v>658.07</v>
      </c>
      <c r="D916" s="167">
        <f>D940+D942+D944+D946+D948</f>
        <v>348.07000000000005</v>
      </c>
      <c r="E916" s="167">
        <f>E918+E920+E922+E924+E926+E928</f>
        <v>310</v>
      </c>
      <c r="F916" s="167">
        <v>0</v>
      </c>
      <c r="G916" s="167">
        <v>0</v>
      </c>
      <c r="H916" s="167">
        <v>0</v>
      </c>
      <c r="I916" s="167">
        <v>0</v>
      </c>
    </row>
    <row r="917" spans="1:9" s="129" customFormat="1" x14ac:dyDescent="0.2">
      <c r="A917" s="141" t="s">
        <v>211</v>
      </c>
      <c r="B917" s="105" t="s">
        <v>319</v>
      </c>
      <c r="C917" s="106">
        <f>C918</f>
        <v>13</v>
      </c>
      <c r="D917" s="106">
        <v>0</v>
      </c>
      <c r="E917" s="88">
        <v>13</v>
      </c>
      <c r="F917" s="106">
        <v>0</v>
      </c>
      <c r="G917" s="106">
        <v>0</v>
      </c>
      <c r="H917" s="106">
        <v>0</v>
      </c>
      <c r="I917" s="106">
        <v>0</v>
      </c>
    </row>
    <row r="918" spans="1:9" s="129" customFormat="1" x14ac:dyDescent="0.2">
      <c r="A918" s="140"/>
      <c r="B918" s="109" t="s">
        <v>320</v>
      </c>
      <c r="C918" s="106">
        <f>D918+E918+F918+G918+H918+I918</f>
        <v>13</v>
      </c>
      <c r="D918" s="106">
        <v>0</v>
      </c>
      <c r="E918" s="88">
        <v>13</v>
      </c>
      <c r="F918" s="106">
        <v>0</v>
      </c>
      <c r="G918" s="106">
        <v>0</v>
      </c>
      <c r="H918" s="106">
        <v>0</v>
      </c>
      <c r="I918" s="106">
        <v>0</v>
      </c>
    </row>
    <row r="919" spans="1:9" s="129" customFormat="1" x14ac:dyDescent="0.2">
      <c r="A919" s="141" t="s">
        <v>212</v>
      </c>
      <c r="B919" s="105" t="s">
        <v>319</v>
      </c>
      <c r="C919" s="106">
        <f>C920</f>
        <v>19</v>
      </c>
      <c r="D919" s="106">
        <v>0</v>
      </c>
      <c r="E919" s="88">
        <v>19</v>
      </c>
      <c r="F919" s="106">
        <v>0</v>
      </c>
      <c r="G919" s="106">
        <v>0</v>
      </c>
      <c r="H919" s="106">
        <v>0</v>
      </c>
      <c r="I919" s="106">
        <v>0</v>
      </c>
    </row>
    <row r="920" spans="1:9" s="129" customFormat="1" x14ac:dyDescent="0.2">
      <c r="A920" s="140"/>
      <c r="B920" s="109" t="s">
        <v>320</v>
      </c>
      <c r="C920" s="106">
        <f>D920+E920+F920+G920+H920+I920</f>
        <v>19</v>
      </c>
      <c r="D920" s="106">
        <v>0</v>
      </c>
      <c r="E920" s="88">
        <v>19</v>
      </c>
      <c r="F920" s="106">
        <v>0</v>
      </c>
      <c r="G920" s="106">
        <v>0</v>
      </c>
      <c r="H920" s="106">
        <v>0</v>
      </c>
      <c r="I920" s="106">
        <v>0</v>
      </c>
    </row>
    <row r="921" spans="1:9" s="129" customFormat="1" x14ac:dyDescent="0.2">
      <c r="A921" s="141" t="s">
        <v>213</v>
      </c>
      <c r="B921" s="105" t="s">
        <v>319</v>
      </c>
      <c r="C921" s="106">
        <f>C922</f>
        <v>35</v>
      </c>
      <c r="D921" s="106">
        <v>0</v>
      </c>
      <c r="E921" s="88">
        <v>35</v>
      </c>
      <c r="F921" s="106">
        <v>0</v>
      </c>
      <c r="G921" s="106">
        <v>0</v>
      </c>
      <c r="H921" s="106">
        <v>0</v>
      </c>
      <c r="I921" s="106">
        <v>0</v>
      </c>
    </row>
    <row r="922" spans="1:9" s="129" customFormat="1" x14ac:dyDescent="0.2">
      <c r="A922" s="140"/>
      <c r="B922" s="109" t="s">
        <v>320</v>
      </c>
      <c r="C922" s="106">
        <f>D922+E922+F922+G922+H922+I922</f>
        <v>35</v>
      </c>
      <c r="D922" s="106">
        <v>0</v>
      </c>
      <c r="E922" s="88">
        <v>35</v>
      </c>
      <c r="F922" s="106">
        <v>0</v>
      </c>
      <c r="G922" s="106">
        <v>0</v>
      </c>
      <c r="H922" s="106">
        <v>0</v>
      </c>
      <c r="I922" s="106">
        <v>0</v>
      </c>
    </row>
    <row r="923" spans="1:9" s="129" customFormat="1" x14ac:dyDescent="0.2">
      <c r="A923" s="141" t="s">
        <v>214</v>
      </c>
      <c r="B923" s="105" t="s">
        <v>319</v>
      </c>
      <c r="C923" s="106">
        <f>C924</f>
        <v>188</v>
      </c>
      <c r="D923" s="106">
        <v>0</v>
      </c>
      <c r="E923" s="88">
        <v>188</v>
      </c>
      <c r="F923" s="106">
        <v>0</v>
      </c>
      <c r="G923" s="106">
        <v>0</v>
      </c>
      <c r="H923" s="106">
        <v>0</v>
      </c>
      <c r="I923" s="106">
        <v>0</v>
      </c>
    </row>
    <row r="924" spans="1:9" s="129" customFormat="1" x14ac:dyDescent="0.2">
      <c r="A924" s="140"/>
      <c r="B924" s="109" t="s">
        <v>320</v>
      </c>
      <c r="C924" s="106">
        <f>D924+E924+F924+G924+H924+I924</f>
        <v>188</v>
      </c>
      <c r="D924" s="106">
        <v>0</v>
      </c>
      <c r="E924" s="88">
        <v>188</v>
      </c>
      <c r="F924" s="106">
        <v>0</v>
      </c>
      <c r="G924" s="106">
        <v>0</v>
      </c>
      <c r="H924" s="106">
        <v>0</v>
      </c>
      <c r="I924" s="106">
        <v>0</v>
      </c>
    </row>
    <row r="925" spans="1:9" s="129" customFormat="1" x14ac:dyDescent="0.2">
      <c r="A925" s="141" t="s">
        <v>215</v>
      </c>
      <c r="B925" s="105" t="s">
        <v>319</v>
      </c>
      <c r="C925" s="106">
        <f>C926</f>
        <v>30</v>
      </c>
      <c r="D925" s="106">
        <v>0</v>
      </c>
      <c r="E925" s="88">
        <v>30</v>
      </c>
      <c r="F925" s="106">
        <v>0</v>
      </c>
      <c r="G925" s="106">
        <v>0</v>
      </c>
      <c r="H925" s="106">
        <v>0</v>
      </c>
      <c r="I925" s="106">
        <v>0</v>
      </c>
    </row>
    <row r="926" spans="1:9" s="129" customFormat="1" x14ac:dyDescent="0.2">
      <c r="A926" s="140"/>
      <c r="B926" s="109" t="s">
        <v>320</v>
      </c>
      <c r="C926" s="106">
        <f>D926+E926+F926+G926+H926+I926</f>
        <v>30</v>
      </c>
      <c r="D926" s="106">
        <v>0</v>
      </c>
      <c r="E926" s="88">
        <v>30</v>
      </c>
      <c r="F926" s="106">
        <v>0</v>
      </c>
      <c r="G926" s="106">
        <v>0</v>
      </c>
      <c r="H926" s="106">
        <v>0</v>
      </c>
      <c r="I926" s="106">
        <v>0</v>
      </c>
    </row>
    <row r="927" spans="1:9" s="129" customFormat="1" x14ac:dyDescent="0.2">
      <c r="A927" s="141" t="s">
        <v>216</v>
      </c>
      <c r="B927" s="105" t="s">
        <v>319</v>
      </c>
      <c r="C927" s="106">
        <f>C928</f>
        <v>25</v>
      </c>
      <c r="D927" s="106">
        <v>0</v>
      </c>
      <c r="E927" s="88">
        <v>25</v>
      </c>
      <c r="F927" s="106">
        <v>0</v>
      </c>
      <c r="G927" s="106">
        <v>0</v>
      </c>
      <c r="H927" s="106">
        <v>0</v>
      </c>
      <c r="I927" s="106">
        <v>0</v>
      </c>
    </row>
    <row r="928" spans="1:9" s="129" customFormat="1" x14ac:dyDescent="0.2">
      <c r="A928" s="140"/>
      <c r="B928" s="109" t="s">
        <v>320</v>
      </c>
      <c r="C928" s="106">
        <f>D928+E928+F928+G928+H928+I928</f>
        <v>25</v>
      </c>
      <c r="D928" s="106">
        <v>0</v>
      </c>
      <c r="E928" s="88">
        <v>25</v>
      </c>
      <c r="F928" s="106">
        <v>0</v>
      </c>
      <c r="G928" s="106">
        <v>0</v>
      </c>
      <c r="H928" s="106">
        <v>0</v>
      </c>
      <c r="I928" s="106">
        <v>0</v>
      </c>
    </row>
    <row r="929" spans="1:9" s="129" customFormat="1" hidden="1" x14ac:dyDescent="0.2">
      <c r="A929" s="117"/>
      <c r="B929" s="105"/>
      <c r="C929" s="106"/>
      <c r="D929" s="106"/>
      <c r="E929" s="106"/>
      <c r="F929" s="106"/>
      <c r="G929" s="106"/>
      <c r="H929" s="106"/>
      <c r="I929" s="106"/>
    </row>
    <row r="930" spans="1:9" s="129" customFormat="1" hidden="1" x14ac:dyDescent="0.2">
      <c r="A930" s="133"/>
      <c r="B930" s="109"/>
      <c r="C930" s="106"/>
      <c r="D930" s="106"/>
      <c r="E930" s="106"/>
      <c r="F930" s="106"/>
      <c r="G930" s="106"/>
      <c r="H930" s="106"/>
      <c r="I930" s="106"/>
    </row>
    <row r="931" spans="1:9" s="129" customFormat="1" hidden="1" x14ac:dyDescent="0.2">
      <c r="A931" s="117"/>
      <c r="B931" s="105"/>
      <c r="C931" s="106"/>
      <c r="D931" s="106"/>
      <c r="E931" s="106"/>
      <c r="F931" s="106"/>
      <c r="G931" s="106"/>
      <c r="H931" s="106"/>
      <c r="I931" s="106"/>
    </row>
    <row r="932" spans="1:9" s="129" customFormat="1" hidden="1" x14ac:dyDescent="0.2">
      <c r="A932" s="133"/>
      <c r="B932" s="109"/>
      <c r="C932" s="106"/>
      <c r="D932" s="106"/>
      <c r="E932" s="106"/>
      <c r="F932" s="106"/>
      <c r="G932" s="106"/>
      <c r="H932" s="106"/>
      <c r="I932" s="106"/>
    </row>
    <row r="933" spans="1:9" s="129" customFormat="1" hidden="1" x14ac:dyDescent="0.2">
      <c r="A933" s="117"/>
      <c r="B933" s="105"/>
      <c r="C933" s="106"/>
      <c r="D933" s="106"/>
      <c r="E933" s="106"/>
      <c r="F933" s="106"/>
      <c r="G933" s="106"/>
      <c r="H933" s="106"/>
      <c r="I933" s="106"/>
    </row>
    <row r="934" spans="1:9" s="129" customFormat="1" hidden="1" x14ac:dyDescent="0.2">
      <c r="A934" s="133"/>
      <c r="B934" s="109"/>
      <c r="C934" s="106"/>
      <c r="D934" s="106"/>
      <c r="E934" s="106"/>
      <c r="F934" s="106"/>
      <c r="G934" s="106"/>
      <c r="H934" s="106"/>
      <c r="I934" s="106"/>
    </row>
    <row r="935" spans="1:9" s="129" customFormat="1" hidden="1" x14ac:dyDescent="0.2">
      <c r="A935" s="117"/>
      <c r="B935" s="105"/>
      <c r="C935" s="106"/>
      <c r="D935" s="106"/>
      <c r="E935" s="106"/>
      <c r="F935" s="106"/>
      <c r="G935" s="106"/>
      <c r="H935" s="106"/>
      <c r="I935" s="106"/>
    </row>
    <row r="936" spans="1:9" s="129" customFormat="1" hidden="1" x14ac:dyDescent="0.2">
      <c r="A936" s="133"/>
      <c r="B936" s="109"/>
      <c r="C936" s="106"/>
      <c r="D936" s="106"/>
      <c r="E936" s="106"/>
      <c r="F936" s="106"/>
      <c r="G936" s="106"/>
      <c r="H936" s="106"/>
      <c r="I936" s="106"/>
    </row>
    <row r="937" spans="1:9" s="129" customFormat="1" hidden="1" x14ac:dyDescent="0.2">
      <c r="A937" s="117"/>
      <c r="B937" s="105"/>
      <c r="C937" s="106"/>
      <c r="D937" s="106"/>
      <c r="E937" s="106"/>
      <c r="F937" s="106"/>
      <c r="G937" s="106"/>
      <c r="H937" s="106"/>
      <c r="I937" s="106"/>
    </row>
    <row r="938" spans="1:9" s="129" customFormat="1" hidden="1" x14ac:dyDescent="0.2">
      <c r="A938" s="133"/>
      <c r="B938" s="109"/>
      <c r="C938" s="106"/>
      <c r="D938" s="106"/>
      <c r="E938" s="106"/>
      <c r="F938" s="106"/>
      <c r="G938" s="106"/>
      <c r="H938" s="106"/>
      <c r="I938" s="106"/>
    </row>
    <row r="939" spans="1:9" s="129" customFormat="1" x14ac:dyDescent="0.2">
      <c r="A939" s="117" t="s">
        <v>609</v>
      </c>
      <c r="B939" s="105" t="s">
        <v>319</v>
      </c>
      <c r="C939" s="106">
        <f t="shared" ref="C939:C1002" si="149">D939+E939+F939+G939+H939+I939</f>
        <v>241.41</v>
      </c>
      <c r="D939" s="106">
        <f>D940</f>
        <v>241.41</v>
      </c>
      <c r="E939" s="106">
        <v>0</v>
      </c>
      <c r="F939" s="106">
        <v>0</v>
      </c>
      <c r="G939" s="106">
        <v>0</v>
      </c>
      <c r="H939" s="106">
        <v>0</v>
      </c>
      <c r="I939" s="106">
        <v>0</v>
      </c>
    </row>
    <row r="940" spans="1:9" s="129" customFormat="1" x14ac:dyDescent="0.2">
      <c r="A940" s="133"/>
      <c r="B940" s="109" t="s">
        <v>320</v>
      </c>
      <c r="C940" s="106">
        <f t="shared" si="149"/>
        <v>241.41</v>
      </c>
      <c r="D940" s="106">
        <v>241.41</v>
      </c>
      <c r="E940" s="106">
        <v>0</v>
      </c>
      <c r="F940" s="106">
        <v>0</v>
      </c>
      <c r="G940" s="106">
        <v>0</v>
      </c>
      <c r="H940" s="106">
        <v>0</v>
      </c>
      <c r="I940" s="106">
        <v>0</v>
      </c>
    </row>
    <row r="941" spans="1:9" s="129" customFormat="1" x14ac:dyDescent="0.2">
      <c r="A941" s="117" t="s">
        <v>610</v>
      </c>
      <c r="B941" s="105" t="s">
        <v>319</v>
      </c>
      <c r="C941" s="106">
        <f t="shared" si="149"/>
        <v>7.98</v>
      </c>
      <c r="D941" s="106">
        <f>D942</f>
        <v>7.98</v>
      </c>
      <c r="E941" s="106">
        <v>0</v>
      </c>
      <c r="F941" s="106">
        <v>0</v>
      </c>
      <c r="G941" s="106">
        <v>0</v>
      </c>
      <c r="H941" s="106">
        <v>0</v>
      </c>
      <c r="I941" s="106">
        <v>0</v>
      </c>
    </row>
    <row r="942" spans="1:9" s="129" customFormat="1" x14ac:dyDescent="0.2">
      <c r="A942" s="133"/>
      <c r="B942" s="109" t="s">
        <v>320</v>
      </c>
      <c r="C942" s="106">
        <f t="shared" si="149"/>
        <v>7.98</v>
      </c>
      <c r="D942" s="106">
        <v>7.98</v>
      </c>
      <c r="E942" s="106">
        <v>0</v>
      </c>
      <c r="F942" s="106">
        <v>0</v>
      </c>
      <c r="G942" s="106">
        <v>0</v>
      </c>
      <c r="H942" s="106">
        <v>0</v>
      </c>
      <c r="I942" s="106">
        <v>0</v>
      </c>
    </row>
    <row r="943" spans="1:9" s="129" customFormat="1" x14ac:dyDescent="0.2">
      <c r="A943" s="117" t="s">
        <v>611</v>
      </c>
      <c r="B943" s="105" t="s">
        <v>319</v>
      </c>
      <c r="C943" s="106">
        <f t="shared" si="149"/>
        <v>69.849999999999994</v>
      </c>
      <c r="D943" s="106">
        <f>D944</f>
        <v>69.849999999999994</v>
      </c>
      <c r="E943" s="106">
        <v>0</v>
      </c>
      <c r="F943" s="106">
        <v>0</v>
      </c>
      <c r="G943" s="106">
        <v>0</v>
      </c>
      <c r="H943" s="106">
        <v>0</v>
      </c>
      <c r="I943" s="106">
        <v>0</v>
      </c>
    </row>
    <row r="944" spans="1:9" s="129" customFormat="1" x14ac:dyDescent="0.2">
      <c r="A944" s="133"/>
      <c r="B944" s="109" t="s">
        <v>320</v>
      </c>
      <c r="C944" s="106">
        <f t="shared" si="149"/>
        <v>69.849999999999994</v>
      </c>
      <c r="D944" s="106">
        <v>69.849999999999994</v>
      </c>
      <c r="E944" s="106">
        <v>0</v>
      </c>
      <c r="F944" s="106">
        <v>0</v>
      </c>
      <c r="G944" s="106">
        <v>0</v>
      </c>
      <c r="H944" s="106">
        <v>0</v>
      </c>
      <c r="I944" s="106">
        <v>0</v>
      </c>
    </row>
    <row r="945" spans="1:9" s="129" customFormat="1" x14ac:dyDescent="0.2">
      <c r="A945" s="117" t="s">
        <v>612</v>
      </c>
      <c r="B945" s="105" t="s">
        <v>319</v>
      </c>
      <c r="C945" s="106">
        <f t="shared" si="149"/>
        <v>2.5499999999999998</v>
      </c>
      <c r="D945" s="106">
        <f>D946</f>
        <v>2.5499999999999998</v>
      </c>
      <c r="E945" s="106">
        <v>0</v>
      </c>
      <c r="F945" s="106">
        <v>0</v>
      </c>
      <c r="G945" s="106">
        <v>0</v>
      </c>
      <c r="H945" s="106">
        <v>0</v>
      </c>
      <c r="I945" s="106">
        <v>0</v>
      </c>
    </row>
    <row r="946" spans="1:9" s="129" customFormat="1" x14ac:dyDescent="0.2">
      <c r="A946" s="133"/>
      <c r="B946" s="109" t="s">
        <v>320</v>
      </c>
      <c r="C946" s="106">
        <f t="shared" si="149"/>
        <v>2.5499999999999998</v>
      </c>
      <c r="D946" s="106">
        <v>2.5499999999999998</v>
      </c>
      <c r="E946" s="106">
        <v>0</v>
      </c>
      <c r="F946" s="106">
        <v>0</v>
      </c>
      <c r="G946" s="106">
        <v>0</v>
      </c>
      <c r="H946" s="106">
        <v>0</v>
      </c>
      <c r="I946" s="106">
        <v>0</v>
      </c>
    </row>
    <row r="947" spans="1:9" s="129" customFormat="1" x14ac:dyDescent="0.2">
      <c r="A947" s="31" t="s">
        <v>613</v>
      </c>
      <c r="B947" s="27" t="s">
        <v>319</v>
      </c>
      <c r="C947" s="59">
        <f t="shared" si="149"/>
        <v>26.28</v>
      </c>
      <c r="D947" s="59">
        <f>D948</f>
        <v>26.28</v>
      </c>
      <c r="E947" s="59">
        <v>0</v>
      </c>
      <c r="F947" s="59">
        <v>0</v>
      </c>
      <c r="G947" s="59">
        <v>0</v>
      </c>
      <c r="H947" s="59">
        <v>0</v>
      </c>
      <c r="I947" s="59">
        <v>0</v>
      </c>
    </row>
    <row r="948" spans="1:9" s="129" customFormat="1" x14ac:dyDescent="0.2">
      <c r="A948" s="11"/>
      <c r="B948" s="29" t="s">
        <v>320</v>
      </c>
      <c r="C948" s="59">
        <f t="shared" si="149"/>
        <v>26.28</v>
      </c>
      <c r="D948" s="59">
        <v>26.28</v>
      </c>
      <c r="E948" s="59">
        <v>0</v>
      </c>
      <c r="F948" s="59">
        <v>0</v>
      </c>
      <c r="G948" s="59">
        <v>0</v>
      </c>
      <c r="H948" s="59">
        <v>0</v>
      </c>
      <c r="I948" s="59">
        <v>0</v>
      </c>
    </row>
    <row r="949" spans="1:9" s="168" customFormat="1" x14ac:dyDescent="0.2">
      <c r="A949" s="199" t="s">
        <v>545</v>
      </c>
      <c r="B949" s="166" t="s">
        <v>319</v>
      </c>
      <c r="C949" s="167">
        <f>D949+E949+F949+G949+H949+I949</f>
        <v>474.72</v>
      </c>
      <c r="D949" s="167">
        <f t="shared" ref="D949:I949" si="150">D950</f>
        <v>141.72</v>
      </c>
      <c r="E949" s="167">
        <f t="shared" si="150"/>
        <v>333</v>
      </c>
      <c r="F949" s="167">
        <f t="shared" si="150"/>
        <v>0</v>
      </c>
      <c r="G949" s="167">
        <f t="shared" si="150"/>
        <v>0</v>
      </c>
      <c r="H949" s="167">
        <f t="shared" si="150"/>
        <v>0</v>
      </c>
      <c r="I949" s="167">
        <f t="shared" si="150"/>
        <v>0</v>
      </c>
    </row>
    <row r="950" spans="1:9" s="168" customFormat="1" x14ac:dyDescent="0.2">
      <c r="A950" s="188"/>
      <c r="B950" s="169" t="s">
        <v>320</v>
      </c>
      <c r="C950" s="167">
        <f t="shared" si="149"/>
        <v>474.72</v>
      </c>
      <c r="D950" s="167">
        <f>D966+D968+D970+D972+D974+D976</f>
        <v>141.72</v>
      </c>
      <c r="E950" s="167">
        <f>E978+E980+E982+E984+E986</f>
        <v>333</v>
      </c>
      <c r="F950" s="167">
        <v>0</v>
      </c>
      <c r="G950" s="167">
        <v>0</v>
      </c>
      <c r="H950" s="167">
        <v>0</v>
      </c>
      <c r="I950" s="167">
        <v>0</v>
      </c>
    </row>
    <row r="951" spans="1:9" s="129" customFormat="1" hidden="1" x14ac:dyDescent="0.2">
      <c r="A951" s="139" t="s">
        <v>354</v>
      </c>
      <c r="B951" s="255" t="s">
        <v>319</v>
      </c>
      <c r="C951" s="106" t="e">
        <f t="shared" si="149"/>
        <v>#REF!</v>
      </c>
      <c r="D951" s="167" t="e">
        <f>#REF!+#REF!+#REF!+#REF!+#REF!+#REF!+#REF!+#REF!+D987</f>
        <v>#REF!</v>
      </c>
      <c r="E951" s="101">
        <f t="shared" ref="E951:E964" si="151">100+49</f>
        <v>149</v>
      </c>
      <c r="F951" s="106">
        <f t="shared" ref="F951:I952" si="152">F953</f>
        <v>0</v>
      </c>
      <c r="G951" s="106">
        <f t="shared" si="152"/>
        <v>0</v>
      </c>
      <c r="H951" s="106">
        <f t="shared" si="152"/>
        <v>0</v>
      </c>
      <c r="I951" s="106">
        <f t="shared" si="152"/>
        <v>0</v>
      </c>
    </row>
    <row r="952" spans="1:9" s="129" customFormat="1" hidden="1" x14ac:dyDescent="0.2">
      <c r="A952" s="113"/>
      <c r="B952" s="256" t="s">
        <v>320</v>
      </c>
      <c r="C952" s="106" t="e">
        <f t="shared" si="149"/>
        <v>#REF!</v>
      </c>
      <c r="D952" s="167" t="e">
        <f>#REF!+#REF!+#REF!+#REF!+#REF!+#REF!+#REF!+#REF!+D988</f>
        <v>#REF!</v>
      </c>
      <c r="E952" s="101">
        <f t="shared" si="151"/>
        <v>149</v>
      </c>
      <c r="F952" s="106">
        <f t="shared" si="152"/>
        <v>0</v>
      </c>
      <c r="G952" s="106">
        <f t="shared" si="152"/>
        <v>0</v>
      </c>
      <c r="H952" s="106">
        <f t="shared" si="152"/>
        <v>0</v>
      </c>
      <c r="I952" s="106">
        <f t="shared" si="152"/>
        <v>0</v>
      </c>
    </row>
    <row r="953" spans="1:9" s="129" customFormat="1" hidden="1" x14ac:dyDescent="0.2">
      <c r="A953" s="117" t="s">
        <v>381</v>
      </c>
      <c r="B953" s="105" t="s">
        <v>319</v>
      </c>
      <c r="C953" s="106" t="e">
        <f t="shared" si="149"/>
        <v>#REF!</v>
      </c>
      <c r="D953" s="167" t="e">
        <f>#REF!+#REF!+#REF!+#REF!+#REF!+#REF!+#REF!+D987+#REF!</f>
        <v>#REF!</v>
      </c>
      <c r="E953" s="101">
        <f t="shared" si="151"/>
        <v>149</v>
      </c>
      <c r="F953" s="106">
        <v>0</v>
      </c>
      <c r="G953" s="106">
        <v>0</v>
      </c>
      <c r="H953" s="106">
        <v>0</v>
      </c>
      <c r="I953" s="106">
        <v>0</v>
      </c>
    </row>
    <row r="954" spans="1:9" s="129" customFormat="1" hidden="1" x14ac:dyDescent="0.2">
      <c r="A954" s="133"/>
      <c r="B954" s="109" t="s">
        <v>320</v>
      </c>
      <c r="C954" s="106" t="e">
        <f t="shared" si="149"/>
        <v>#REF!</v>
      </c>
      <c r="D954" s="167" t="e">
        <f>#REF!+#REF!+#REF!+#REF!+#REF!+#REF!+#REF!+D988+#REF!</f>
        <v>#REF!</v>
      </c>
      <c r="E954" s="101">
        <f t="shared" si="151"/>
        <v>149</v>
      </c>
      <c r="F954" s="106">
        <v>0</v>
      </c>
      <c r="G954" s="106">
        <v>0</v>
      </c>
      <c r="H954" s="106">
        <v>0</v>
      </c>
      <c r="I954" s="106">
        <v>0</v>
      </c>
    </row>
    <row r="955" spans="1:9" s="129" customFormat="1" hidden="1" x14ac:dyDescent="0.2">
      <c r="A955" s="139" t="s">
        <v>352</v>
      </c>
      <c r="B955" s="255" t="s">
        <v>319</v>
      </c>
      <c r="C955" s="106" t="e">
        <f t="shared" si="149"/>
        <v>#REF!</v>
      </c>
      <c r="D955" s="167" t="e">
        <f>#REF!+#REF!+#REF!+#REF!+#REF!+#REF!+D987+#REF!+#REF!</f>
        <v>#REF!</v>
      </c>
      <c r="E955" s="101">
        <f t="shared" si="151"/>
        <v>149</v>
      </c>
      <c r="F955" s="106">
        <f t="shared" ref="F955:I956" si="153">F957+F959+F961+F963</f>
        <v>0</v>
      </c>
      <c r="G955" s="106">
        <f t="shared" si="153"/>
        <v>0</v>
      </c>
      <c r="H955" s="106">
        <f t="shared" si="153"/>
        <v>0</v>
      </c>
      <c r="I955" s="106">
        <f t="shared" si="153"/>
        <v>0</v>
      </c>
    </row>
    <row r="956" spans="1:9" s="129" customFormat="1" hidden="1" x14ac:dyDescent="0.2">
      <c r="A956" s="113"/>
      <c r="B956" s="256" t="s">
        <v>320</v>
      </c>
      <c r="C956" s="106" t="e">
        <f t="shared" si="149"/>
        <v>#REF!</v>
      </c>
      <c r="D956" s="167" t="e">
        <f>#REF!+#REF!+#REF!+#REF!+#REF!+#REF!+D988+#REF!+#REF!</f>
        <v>#REF!</v>
      </c>
      <c r="E956" s="101">
        <f t="shared" si="151"/>
        <v>149</v>
      </c>
      <c r="F956" s="106">
        <f t="shared" si="153"/>
        <v>0</v>
      </c>
      <c r="G956" s="106">
        <f t="shared" si="153"/>
        <v>0</v>
      </c>
      <c r="H956" s="106">
        <f t="shared" si="153"/>
        <v>0</v>
      </c>
      <c r="I956" s="106">
        <f t="shared" si="153"/>
        <v>0</v>
      </c>
    </row>
    <row r="957" spans="1:9" s="129" customFormat="1" hidden="1" x14ac:dyDescent="0.2">
      <c r="A957" s="117" t="s">
        <v>381</v>
      </c>
      <c r="B957" s="105" t="s">
        <v>319</v>
      </c>
      <c r="C957" s="106" t="e">
        <f t="shared" si="149"/>
        <v>#REF!</v>
      </c>
      <c r="D957" s="167" t="e">
        <f>#REF!+#REF!+#REF!+#REF!+#REF!+D987+#REF!+#REF!+#REF!</f>
        <v>#REF!</v>
      </c>
      <c r="E957" s="101">
        <f t="shared" si="151"/>
        <v>149</v>
      </c>
      <c r="F957" s="106">
        <v>0</v>
      </c>
      <c r="G957" s="106">
        <v>0</v>
      </c>
      <c r="H957" s="106">
        <v>0</v>
      </c>
      <c r="I957" s="106">
        <v>0</v>
      </c>
    </row>
    <row r="958" spans="1:9" s="129" customFormat="1" hidden="1" x14ac:dyDescent="0.2">
      <c r="A958" s="133"/>
      <c r="B958" s="109" t="s">
        <v>320</v>
      </c>
      <c r="C958" s="106" t="e">
        <f t="shared" si="149"/>
        <v>#REF!</v>
      </c>
      <c r="D958" s="167" t="e">
        <f>#REF!+#REF!+#REF!+#REF!+#REF!+D988+#REF!+#REF!+#REF!</f>
        <v>#REF!</v>
      </c>
      <c r="E958" s="101">
        <f t="shared" si="151"/>
        <v>149</v>
      </c>
      <c r="F958" s="106">
        <v>0</v>
      </c>
      <c r="G958" s="106">
        <v>0</v>
      </c>
      <c r="H958" s="106">
        <v>0</v>
      </c>
      <c r="I958" s="106">
        <v>0</v>
      </c>
    </row>
    <row r="959" spans="1:9" s="129" customFormat="1" hidden="1" x14ac:dyDescent="0.2">
      <c r="A959" s="142" t="s">
        <v>382</v>
      </c>
      <c r="B959" s="112" t="s">
        <v>319</v>
      </c>
      <c r="C959" s="106" t="e">
        <f t="shared" si="149"/>
        <v>#REF!</v>
      </c>
      <c r="D959" s="167" t="e">
        <f>#REF!+#REF!+#REF!+#REF!+D987+#REF!+#REF!+#REF!+#REF!</f>
        <v>#REF!</v>
      </c>
      <c r="E959" s="101">
        <f t="shared" si="151"/>
        <v>149</v>
      </c>
      <c r="F959" s="106">
        <v>0</v>
      </c>
      <c r="G959" s="106">
        <v>0</v>
      </c>
      <c r="H959" s="106">
        <v>0</v>
      </c>
      <c r="I959" s="106">
        <v>0</v>
      </c>
    </row>
    <row r="960" spans="1:9" s="129" customFormat="1" hidden="1" x14ac:dyDescent="0.2">
      <c r="A960" s="133"/>
      <c r="B960" s="109" t="s">
        <v>320</v>
      </c>
      <c r="C960" s="106" t="e">
        <f t="shared" si="149"/>
        <v>#REF!</v>
      </c>
      <c r="D960" s="167" t="e">
        <f>#REF!+#REF!+#REF!+#REF!+D988+#REF!+#REF!+#REF!+#REF!</f>
        <v>#REF!</v>
      </c>
      <c r="E960" s="101">
        <f t="shared" si="151"/>
        <v>149</v>
      </c>
      <c r="F960" s="106">
        <v>0</v>
      </c>
      <c r="G960" s="106">
        <v>0</v>
      </c>
      <c r="H960" s="106">
        <v>0</v>
      </c>
      <c r="I960" s="106">
        <v>0</v>
      </c>
    </row>
    <row r="961" spans="1:9" s="129" customFormat="1" hidden="1" x14ac:dyDescent="0.2">
      <c r="A961" s="117" t="s">
        <v>383</v>
      </c>
      <c r="B961" s="105" t="s">
        <v>319</v>
      </c>
      <c r="C961" s="106" t="e">
        <f t="shared" si="149"/>
        <v>#REF!</v>
      </c>
      <c r="D961" s="167" t="e">
        <f>#REF!+#REF!+#REF!+D987+#REF!+#REF!+#REF!+#REF!+#REF!</f>
        <v>#REF!</v>
      </c>
      <c r="E961" s="101">
        <f t="shared" si="151"/>
        <v>149</v>
      </c>
      <c r="F961" s="106">
        <v>0</v>
      </c>
      <c r="G961" s="106">
        <v>0</v>
      </c>
      <c r="H961" s="106">
        <v>0</v>
      </c>
      <c r="I961" s="106">
        <v>0</v>
      </c>
    </row>
    <row r="962" spans="1:9" s="129" customFormat="1" hidden="1" x14ac:dyDescent="0.2">
      <c r="A962" s="133"/>
      <c r="B962" s="109" t="s">
        <v>320</v>
      </c>
      <c r="C962" s="106" t="e">
        <f t="shared" si="149"/>
        <v>#REF!</v>
      </c>
      <c r="D962" s="167" t="e">
        <f>#REF!+#REF!+#REF!+D988+#REF!+#REF!+#REF!+#REF!+#REF!</f>
        <v>#REF!</v>
      </c>
      <c r="E962" s="101">
        <f t="shared" si="151"/>
        <v>149</v>
      </c>
      <c r="F962" s="106">
        <v>0</v>
      </c>
      <c r="G962" s="106">
        <v>0</v>
      </c>
      <c r="H962" s="106">
        <v>0</v>
      </c>
      <c r="I962" s="106">
        <v>0</v>
      </c>
    </row>
    <row r="963" spans="1:9" s="198" customFormat="1" hidden="1" x14ac:dyDescent="0.2">
      <c r="A963" s="117" t="s">
        <v>384</v>
      </c>
      <c r="B963" s="112" t="s">
        <v>319</v>
      </c>
      <c r="C963" s="107" t="e">
        <f t="shared" si="149"/>
        <v>#REF!</v>
      </c>
      <c r="D963" s="167" t="e">
        <f>#REF!+#REF!+D987+#REF!+#REF!+#REF!+#REF!+#REF!+D989</f>
        <v>#REF!</v>
      </c>
      <c r="E963" s="101">
        <f t="shared" si="151"/>
        <v>149</v>
      </c>
      <c r="F963" s="107">
        <v>0</v>
      </c>
      <c r="G963" s="107">
        <v>0</v>
      </c>
      <c r="H963" s="107">
        <v>0</v>
      </c>
      <c r="I963" s="107">
        <v>0</v>
      </c>
    </row>
    <row r="964" spans="1:9" s="198" customFormat="1" hidden="1" x14ac:dyDescent="0.2">
      <c r="A964" s="140"/>
      <c r="B964" s="109" t="s">
        <v>320</v>
      </c>
      <c r="C964" s="107" t="e">
        <f t="shared" si="149"/>
        <v>#REF!</v>
      </c>
      <c r="D964" s="167" t="e">
        <f>#REF!+#REF!+D988+#REF!+#REF!+#REF!+#REF!+#REF!+D990</f>
        <v>#REF!</v>
      </c>
      <c r="E964" s="101">
        <f t="shared" si="151"/>
        <v>149</v>
      </c>
      <c r="F964" s="107">
        <v>0</v>
      </c>
      <c r="G964" s="107">
        <v>0</v>
      </c>
      <c r="H964" s="107">
        <v>0</v>
      </c>
      <c r="I964" s="107">
        <v>0</v>
      </c>
    </row>
    <row r="965" spans="1:9" s="129" customFormat="1" x14ac:dyDescent="0.2">
      <c r="A965" s="141" t="s">
        <v>663</v>
      </c>
      <c r="B965" s="105" t="s">
        <v>319</v>
      </c>
      <c r="C965" s="106">
        <f t="shared" si="149"/>
        <v>12.67</v>
      </c>
      <c r="D965" s="106">
        <f>D966</f>
        <v>12.67</v>
      </c>
      <c r="E965" s="101">
        <f>E966</f>
        <v>0</v>
      </c>
      <c r="F965" s="106">
        <v>0</v>
      </c>
      <c r="G965" s="106">
        <v>0</v>
      </c>
      <c r="H965" s="106">
        <v>0</v>
      </c>
      <c r="I965" s="106">
        <v>0</v>
      </c>
    </row>
    <row r="966" spans="1:9" s="129" customFormat="1" x14ac:dyDescent="0.2">
      <c r="A966" s="133"/>
      <c r="B966" s="109" t="s">
        <v>320</v>
      </c>
      <c r="C966" s="106">
        <f t="shared" si="149"/>
        <v>12.67</v>
      </c>
      <c r="D966" s="106">
        <v>12.67</v>
      </c>
      <c r="E966" s="101">
        <v>0</v>
      </c>
      <c r="F966" s="106">
        <v>0</v>
      </c>
      <c r="G966" s="106">
        <v>0</v>
      </c>
      <c r="H966" s="106">
        <v>0</v>
      </c>
      <c r="I966" s="106">
        <v>0</v>
      </c>
    </row>
    <row r="967" spans="1:9" s="129" customFormat="1" x14ac:dyDescent="0.2">
      <c r="A967" s="141" t="s">
        <v>664</v>
      </c>
      <c r="B967" s="105" t="s">
        <v>319</v>
      </c>
      <c r="C967" s="106">
        <f t="shared" si="149"/>
        <v>29.75</v>
      </c>
      <c r="D967" s="106">
        <f>D968</f>
        <v>29.75</v>
      </c>
      <c r="E967" s="101">
        <f>E968</f>
        <v>0</v>
      </c>
      <c r="F967" s="106">
        <v>0</v>
      </c>
      <c r="G967" s="106">
        <v>0</v>
      </c>
      <c r="H967" s="106">
        <v>0</v>
      </c>
      <c r="I967" s="106">
        <v>0</v>
      </c>
    </row>
    <row r="968" spans="1:9" s="129" customFormat="1" x14ac:dyDescent="0.2">
      <c r="A968" s="133"/>
      <c r="B968" s="109" t="s">
        <v>320</v>
      </c>
      <c r="C968" s="106">
        <f t="shared" si="149"/>
        <v>29.75</v>
      </c>
      <c r="D968" s="106">
        <v>29.75</v>
      </c>
      <c r="E968" s="101">
        <v>0</v>
      </c>
      <c r="F968" s="106">
        <v>0</v>
      </c>
      <c r="G968" s="106">
        <v>0</v>
      </c>
      <c r="H968" s="106">
        <v>0</v>
      </c>
      <c r="I968" s="106">
        <v>0</v>
      </c>
    </row>
    <row r="969" spans="1:9" s="129" customFormat="1" x14ac:dyDescent="0.2">
      <c r="A969" s="141" t="s">
        <v>665</v>
      </c>
      <c r="B969" s="105" t="s">
        <v>319</v>
      </c>
      <c r="C969" s="106">
        <f t="shared" si="149"/>
        <v>14.15</v>
      </c>
      <c r="D969" s="106">
        <f>D970</f>
        <v>14.15</v>
      </c>
      <c r="E969" s="101">
        <f>E970</f>
        <v>0</v>
      </c>
      <c r="F969" s="106">
        <v>0</v>
      </c>
      <c r="G969" s="106">
        <v>0</v>
      </c>
      <c r="H969" s="106">
        <v>0</v>
      </c>
      <c r="I969" s="106">
        <v>0</v>
      </c>
    </row>
    <row r="970" spans="1:9" s="129" customFormat="1" x14ac:dyDescent="0.2">
      <c r="A970" s="133"/>
      <c r="B970" s="109" t="s">
        <v>320</v>
      </c>
      <c r="C970" s="106">
        <f t="shared" si="149"/>
        <v>14.15</v>
      </c>
      <c r="D970" s="106">
        <v>14.15</v>
      </c>
      <c r="E970" s="101">
        <v>0</v>
      </c>
      <c r="F970" s="106">
        <v>0</v>
      </c>
      <c r="G970" s="106">
        <v>0</v>
      </c>
      <c r="H970" s="106">
        <v>0</v>
      </c>
      <c r="I970" s="106">
        <v>0</v>
      </c>
    </row>
    <row r="971" spans="1:9" s="129" customFormat="1" x14ac:dyDescent="0.2">
      <c r="A971" s="141" t="s">
        <v>666</v>
      </c>
      <c r="B971" s="105" t="s">
        <v>319</v>
      </c>
      <c r="C971" s="106">
        <f t="shared" si="149"/>
        <v>53.19</v>
      </c>
      <c r="D971" s="106">
        <f>D972</f>
        <v>53.19</v>
      </c>
      <c r="E971" s="101">
        <f>E972</f>
        <v>0</v>
      </c>
      <c r="F971" s="106">
        <v>0</v>
      </c>
      <c r="G971" s="106">
        <v>0</v>
      </c>
      <c r="H971" s="106">
        <v>0</v>
      </c>
      <c r="I971" s="106">
        <v>0</v>
      </c>
    </row>
    <row r="972" spans="1:9" s="129" customFormat="1" x14ac:dyDescent="0.2">
      <c r="A972" s="133"/>
      <c r="B972" s="109" t="s">
        <v>320</v>
      </c>
      <c r="C972" s="106">
        <f t="shared" si="149"/>
        <v>53.19</v>
      </c>
      <c r="D972" s="106">
        <v>53.19</v>
      </c>
      <c r="E972" s="101">
        <v>0</v>
      </c>
      <c r="F972" s="106">
        <v>0</v>
      </c>
      <c r="G972" s="106">
        <v>0</v>
      </c>
      <c r="H972" s="106">
        <v>0</v>
      </c>
      <c r="I972" s="106">
        <v>0</v>
      </c>
    </row>
    <row r="973" spans="1:9" s="129" customFormat="1" x14ac:dyDescent="0.2">
      <c r="A973" s="143" t="s">
        <v>614</v>
      </c>
      <c r="B973" s="105" t="s">
        <v>319</v>
      </c>
      <c r="C973" s="106">
        <f t="shared" si="149"/>
        <v>16.489999999999998</v>
      </c>
      <c r="D973" s="106">
        <f>D974</f>
        <v>16.489999999999998</v>
      </c>
      <c r="E973" s="101">
        <f>E974</f>
        <v>0</v>
      </c>
      <c r="F973" s="106">
        <v>0</v>
      </c>
      <c r="G973" s="106">
        <v>0</v>
      </c>
      <c r="H973" s="106">
        <v>0</v>
      </c>
      <c r="I973" s="106">
        <v>0</v>
      </c>
    </row>
    <row r="974" spans="1:9" s="129" customFormat="1" x14ac:dyDescent="0.2">
      <c r="A974" s="133"/>
      <c r="B974" s="109" t="s">
        <v>320</v>
      </c>
      <c r="C974" s="106">
        <f t="shared" si="149"/>
        <v>16.489999999999998</v>
      </c>
      <c r="D974" s="106">
        <v>16.489999999999998</v>
      </c>
      <c r="E974" s="101">
        <v>0</v>
      </c>
      <c r="F974" s="106">
        <v>0</v>
      </c>
      <c r="G974" s="106">
        <v>0</v>
      </c>
      <c r="H974" s="106">
        <v>0</v>
      </c>
      <c r="I974" s="106">
        <v>0</v>
      </c>
    </row>
    <row r="975" spans="1:9" s="129" customFormat="1" x14ac:dyDescent="0.2">
      <c r="A975" s="78" t="s">
        <v>696</v>
      </c>
      <c r="B975" s="27" t="s">
        <v>319</v>
      </c>
      <c r="C975" s="59">
        <f t="shared" si="149"/>
        <v>15.47</v>
      </c>
      <c r="D975" s="59">
        <f>D976</f>
        <v>15.47</v>
      </c>
      <c r="E975" s="73">
        <f>E976</f>
        <v>0</v>
      </c>
      <c r="F975" s="59">
        <v>0</v>
      </c>
      <c r="G975" s="59">
        <v>0</v>
      </c>
      <c r="H975" s="59">
        <v>0</v>
      </c>
      <c r="I975" s="59">
        <v>0</v>
      </c>
    </row>
    <row r="976" spans="1:9" s="129" customFormat="1" x14ac:dyDescent="0.2">
      <c r="A976" s="11"/>
      <c r="B976" s="29" t="s">
        <v>320</v>
      </c>
      <c r="C976" s="59">
        <f t="shared" si="149"/>
        <v>15.47</v>
      </c>
      <c r="D976" s="59">
        <v>15.47</v>
      </c>
      <c r="E976" s="73">
        <v>0</v>
      </c>
      <c r="F976" s="59">
        <v>0</v>
      </c>
      <c r="G976" s="59">
        <v>0</v>
      </c>
      <c r="H976" s="59">
        <v>0</v>
      </c>
      <c r="I976" s="59">
        <v>0</v>
      </c>
    </row>
    <row r="977" spans="1:9" s="129" customFormat="1" x14ac:dyDescent="0.2">
      <c r="A977" s="403" t="s">
        <v>153</v>
      </c>
      <c r="B977" s="27" t="s">
        <v>319</v>
      </c>
      <c r="C977" s="59">
        <f t="shared" si="149"/>
        <v>122</v>
      </c>
      <c r="D977" s="59">
        <v>0</v>
      </c>
      <c r="E977" s="59">
        <v>122</v>
      </c>
      <c r="F977" s="59">
        <v>0</v>
      </c>
      <c r="G977" s="59">
        <v>0</v>
      </c>
      <c r="H977" s="59">
        <v>0</v>
      </c>
      <c r="I977" s="59">
        <v>0</v>
      </c>
    </row>
    <row r="978" spans="1:9" s="129" customFormat="1" x14ac:dyDescent="0.2">
      <c r="A978" s="133"/>
      <c r="B978" s="29" t="s">
        <v>320</v>
      </c>
      <c r="C978" s="59">
        <f t="shared" si="149"/>
        <v>122</v>
      </c>
      <c r="D978" s="59">
        <v>0</v>
      </c>
      <c r="E978" s="59">
        <v>122</v>
      </c>
      <c r="F978" s="59">
        <v>0</v>
      </c>
      <c r="G978" s="59">
        <v>0</v>
      </c>
      <c r="H978" s="59">
        <v>0</v>
      </c>
      <c r="I978" s="59">
        <v>0</v>
      </c>
    </row>
    <row r="979" spans="1:9" s="129" customFormat="1" x14ac:dyDescent="0.2">
      <c r="A979" s="403" t="s">
        <v>154</v>
      </c>
      <c r="B979" s="27" t="s">
        <v>319</v>
      </c>
      <c r="C979" s="59">
        <f t="shared" si="149"/>
        <v>38</v>
      </c>
      <c r="D979" s="59">
        <v>0</v>
      </c>
      <c r="E979" s="59">
        <v>38</v>
      </c>
      <c r="F979" s="59">
        <v>0</v>
      </c>
      <c r="G979" s="59">
        <v>0</v>
      </c>
      <c r="H979" s="59">
        <v>0</v>
      </c>
      <c r="I979" s="59">
        <v>0</v>
      </c>
    </row>
    <row r="980" spans="1:9" s="129" customFormat="1" x14ac:dyDescent="0.2">
      <c r="A980" s="133"/>
      <c r="B980" s="29" t="s">
        <v>320</v>
      </c>
      <c r="C980" s="59">
        <f t="shared" si="149"/>
        <v>38</v>
      </c>
      <c r="D980" s="59">
        <v>0</v>
      </c>
      <c r="E980" s="59">
        <v>38</v>
      </c>
      <c r="F980" s="59">
        <v>0</v>
      </c>
      <c r="G980" s="59">
        <v>0</v>
      </c>
      <c r="H980" s="59">
        <v>0</v>
      </c>
      <c r="I980" s="59">
        <v>0</v>
      </c>
    </row>
    <row r="981" spans="1:9" s="129" customFormat="1" x14ac:dyDescent="0.2">
      <c r="A981" s="403" t="s">
        <v>155</v>
      </c>
      <c r="B981" s="27" t="s">
        <v>319</v>
      </c>
      <c r="C981" s="59">
        <f t="shared" si="149"/>
        <v>12</v>
      </c>
      <c r="D981" s="59">
        <v>0</v>
      </c>
      <c r="E981" s="59">
        <v>12</v>
      </c>
      <c r="F981" s="59">
        <v>0</v>
      </c>
      <c r="G981" s="59">
        <v>0</v>
      </c>
      <c r="H981" s="59">
        <v>0</v>
      </c>
      <c r="I981" s="59">
        <v>0</v>
      </c>
    </row>
    <row r="982" spans="1:9" s="129" customFormat="1" x14ac:dyDescent="0.2">
      <c r="A982" s="133"/>
      <c r="B982" s="29" t="s">
        <v>320</v>
      </c>
      <c r="C982" s="59">
        <f t="shared" si="149"/>
        <v>12</v>
      </c>
      <c r="D982" s="59">
        <v>0</v>
      </c>
      <c r="E982" s="59">
        <v>12</v>
      </c>
      <c r="F982" s="59">
        <v>0</v>
      </c>
      <c r="G982" s="59">
        <v>0</v>
      </c>
      <c r="H982" s="59">
        <v>0</v>
      </c>
      <c r="I982" s="59">
        <v>0</v>
      </c>
    </row>
    <row r="983" spans="1:9" s="129" customFormat="1" x14ac:dyDescent="0.2">
      <c r="A983" s="403" t="s">
        <v>156</v>
      </c>
      <c r="B983" s="27" t="s">
        <v>319</v>
      </c>
      <c r="C983" s="59">
        <f t="shared" si="149"/>
        <v>36</v>
      </c>
      <c r="D983" s="59">
        <v>0</v>
      </c>
      <c r="E983" s="59">
        <v>36</v>
      </c>
      <c r="F983" s="59">
        <v>0</v>
      </c>
      <c r="G983" s="59">
        <v>0</v>
      </c>
      <c r="H983" s="59">
        <v>0</v>
      </c>
      <c r="I983" s="59">
        <v>0</v>
      </c>
    </row>
    <row r="984" spans="1:9" s="129" customFormat="1" x14ac:dyDescent="0.2">
      <c r="A984" s="133"/>
      <c r="B984" s="29" t="s">
        <v>320</v>
      </c>
      <c r="C984" s="59">
        <f t="shared" si="149"/>
        <v>36</v>
      </c>
      <c r="D984" s="59">
        <v>0</v>
      </c>
      <c r="E984" s="59">
        <v>36</v>
      </c>
      <c r="F984" s="59">
        <v>0</v>
      </c>
      <c r="G984" s="59">
        <v>0</v>
      </c>
      <c r="H984" s="59">
        <v>0</v>
      </c>
      <c r="I984" s="59">
        <v>0</v>
      </c>
    </row>
    <row r="985" spans="1:9" s="129" customFormat="1" ht="25.5" x14ac:dyDescent="0.2">
      <c r="A985" s="403" t="s">
        <v>157</v>
      </c>
      <c r="B985" s="27" t="s">
        <v>319</v>
      </c>
      <c r="C985" s="59">
        <f t="shared" si="149"/>
        <v>125</v>
      </c>
      <c r="D985" s="59">
        <v>0</v>
      </c>
      <c r="E985" s="59">
        <v>125</v>
      </c>
      <c r="F985" s="59">
        <v>0</v>
      </c>
      <c r="G985" s="59">
        <v>0</v>
      </c>
      <c r="H985" s="59">
        <v>0</v>
      </c>
      <c r="I985" s="59">
        <v>0</v>
      </c>
    </row>
    <row r="986" spans="1:9" s="129" customFormat="1" x14ac:dyDescent="0.2">
      <c r="A986" s="133"/>
      <c r="B986" s="29" t="s">
        <v>320</v>
      </c>
      <c r="C986" s="59">
        <f t="shared" si="149"/>
        <v>125</v>
      </c>
      <c r="D986" s="59">
        <v>0</v>
      </c>
      <c r="E986" s="59">
        <v>125</v>
      </c>
      <c r="F986" s="59">
        <v>0</v>
      </c>
      <c r="G986" s="59">
        <v>0</v>
      </c>
      <c r="H986" s="59">
        <v>0</v>
      </c>
      <c r="I986" s="59">
        <v>0</v>
      </c>
    </row>
    <row r="987" spans="1:9" s="168" customFormat="1" x14ac:dyDescent="0.2">
      <c r="A987" s="199" t="s">
        <v>435</v>
      </c>
      <c r="B987" s="166" t="s">
        <v>319</v>
      </c>
      <c r="C987" s="167">
        <f t="shared" si="149"/>
        <v>1057.17</v>
      </c>
      <c r="D987" s="167">
        <f t="shared" ref="D987:I987" si="154">D988</f>
        <v>631.67000000000007</v>
      </c>
      <c r="E987" s="167">
        <f t="shared" si="154"/>
        <v>425.5</v>
      </c>
      <c r="F987" s="167">
        <f t="shared" si="154"/>
        <v>0</v>
      </c>
      <c r="G987" s="167">
        <f t="shared" si="154"/>
        <v>0</v>
      </c>
      <c r="H987" s="167">
        <f t="shared" si="154"/>
        <v>0</v>
      </c>
      <c r="I987" s="167">
        <f t="shared" si="154"/>
        <v>0</v>
      </c>
    </row>
    <row r="988" spans="1:9" s="168" customFormat="1" x14ac:dyDescent="0.2">
      <c r="A988" s="188"/>
      <c r="B988" s="169" t="s">
        <v>320</v>
      </c>
      <c r="C988" s="167">
        <f t="shared" si="149"/>
        <v>1057.17</v>
      </c>
      <c r="D988" s="167">
        <f>D990+D992+D994+D996+D998+D1000+D1002+D1004+D1006+D1008+D1010+D1012</f>
        <v>631.67000000000007</v>
      </c>
      <c r="E988" s="167">
        <f>E1014+E1016+E1018+E1020</f>
        <v>425.5</v>
      </c>
      <c r="F988" s="167">
        <v>0</v>
      </c>
      <c r="G988" s="167">
        <v>0</v>
      </c>
      <c r="H988" s="167">
        <v>0</v>
      </c>
      <c r="I988" s="167">
        <v>0</v>
      </c>
    </row>
    <row r="989" spans="1:9" s="129" customFormat="1" x14ac:dyDescent="0.2">
      <c r="A989" s="143" t="s">
        <v>523</v>
      </c>
      <c r="B989" s="105" t="s">
        <v>319</v>
      </c>
      <c r="C989" s="106">
        <f t="shared" si="149"/>
        <v>374.05</v>
      </c>
      <c r="D989" s="106">
        <f>D990</f>
        <v>374.05</v>
      </c>
      <c r="E989" s="101">
        <v>0</v>
      </c>
      <c r="F989" s="106">
        <v>0</v>
      </c>
      <c r="G989" s="106">
        <v>0</v>
      </c>
      <c r="H989" s="106">
        <v>0</v>
      </c>
      <c r="I989" s="106">
        <v>0</v>
      </c>
    </row>
    <row r="990" spans="1:9" s="129" customFormat="1" x14ac:dyDescent="0.2">
      <c r="A990" s="133"/>
      <c r="B990" s="109" t="s">
        <v>320</v>
      </c>
      <c r="C990" s="106">
        <f t="shared" si="149"/>
        <v>374.05</v>
      </c>
      <c r="D990" s="106">
        <v>374.05</v>
      </c>
      <c r="E990" s="101">
        <v>0</v>
      </c>
      <c r="F990" s="106">
        <v>0</v>
      </c>
      <c r="G990" s="106">
        <v>0</v>
      </c>
      <c r="H990" s="106">
        <v>0</v>
      </c>
      <c r="I990" s="106">
        <v>0</v>
      </c>
    </row>
    <row r="991" spans="1:9" s="129" customFormat="1" x14ac:dyDescent="0.2">
      <c r="A991" s="235" t="s">
        <v>514</v>
      </c>
      <c r="B991" s="236" t="s">
        <v>319</v>
      </c>
      <c r="C991" s="237">
        <f t="shared" si="149"/>
        <v>7.3500000000000014</v>
      </c>
      <c r="D991" s="237">
        <f>D992</f>
        <v>7.3500000000000014</v>
      </c>
      <c r="E991" s="237">
        <v>0</v>
      </c>
      <c r="F991" s="237">
        <v>0</v>
      </c>
      <c r="G991" s="237">
        <v>0</v>
      </c>
      <c r="H991" s="237">
        <v>0</v>
      </c>
      <c r="I991" s="237">
        <v>0</v>
      </c>
    </row>
    <row r="992" spans="1:9" s="129" customFormat="1" x14ac:dyDescent="0.2">
      <c r="A992" s="238"/>
      <c r="B992" s="239" t="s">
        <v>320</v>
      </c>
      <c r="C992" s="237">
        <f t="shared" si="149"/>
        <v>7.3500000000000014</v>
      </c>
      <c r="D992" s="237">
        <f>25-17.65</f>
        <v>7.3500000000000014</v>
      </c>
      <c r="E992" s="237">
        <v>0</v>
      </c>
      <c r="F992" s="237">
        <v>0</v>
      </c>
      <c r="G992" s="237">
        <v>0</v>
      </c>
      <c r="H992" s="237">
        <v>0</v>
      </c>
      <c r="I992" s="237">
        <v>0</v>
      </c>
    </row>
    <row r="993" spans="1:9" s="129" customFormat="1" x14ac:dyDescent="0.2">
      <c r="A993" s="235" t="s">
        <v>615</v>
      </c>
      <c r="B993" s="236" t="s">
        <v>319</v>
      </c>
      <c r="C993" s="237">
        <f t="shared" si="149"/>
        <v>37.840000000000003</v>
      </c>
      <c r="D993" s="237">
        <f>D994</f>
        <v>37.840000000000003</v>
      </c>
      <c r="E993" s="237">
        <v>0</v>
      </c>
      <c r="F993" s="237">
        <v>0</v>
      </c>
      <c r="G993" s="237">
        <v>0</v>
      </c>
      <c r="H993" s="237">
        <v>0</v>
      </c>
      <c r="I993" s="237">
        <v>0</v>
      </c>
    </row>
    <row r="994" spans="1:9" s="129" customFormat="1" x14ac:dyDescent="0.2">
      <c r="A994" s="238"/>
      <c r="B994" s="239" t="s">
        <v>320</v>
      </c>
      <c r="C994" s="237">
        <f t="shared" si="149"/>
        <v>37.840000000000003</v>
      </c>
      <c r="D994" s="237">
        <f>50-12.16</f>
        <v>37.840000000000003</v>
      </c>
      <c r="E994" s="237">
        <v>0</v>
      </c>
      <c r="F994" s="237">
        <v>0</v>
      </c>
      <c r="G994" s="237">
        <v>0</v>
      </c>
      <c r="H994" s="237">
        <v>0</v>
      </c>
      <c r="I994" s="237">
        <v>0</v>
      </c>
    </row>
    <row r="995" spans="1:9" s="90" customFormat="1" x14ac:dyDescent="0.2">
      <c r="A995" s="78" t="s">
        <v>616</v>
      </c>
      <c r="B995" s="27" t="s">
        <v>319</v>
      </c>
      <c r="C995" s="59">
        <f t="shared" si="149"/>
        <v>38.97</v>
      </c>
      <c r="D995" s="73">
        <f>D996</f>
        <v>38.97</v>
      </c>
      <c r="E995" s="73">
        <v>0</v>
      </c>
      <c r="F995" s="59">
        <v>0</v>
      </c>
      <c r="G995" s="59">
        <v>0</v>
      </c>
      <c r="H995" s="59">
        <v>0</v>
      </c>
      <c r="I995" s="59">
        <v>0</v>
      </c>
    </row>
    <row r="996" spans="1:9" s="90" customFormat="1" x14ac:dyDescent="0.2">
      <c r="A996" s="11"/>
      <c r="B996" s="29" t="s">
        <v>320</v>
      </c>
      <c r="C996" s="59">
        <f t="shared" si="149"/>
        <v>38.97</v>
      </c>
      <c r="D996" s="73">
        <f>40-1.03</f>
        <v>38.97</v>
      </c>
      <c r="E996" s="73">
        <v>0</v>
      </c>
      <c r="F996" s="59">
        <v>0</v>
      </c>
      <c r="G996" s="59">
        <v>0</v>
      </c>
      <c r="H996" s="59">
        <v>0</v>
      </c>
      <c r="I996" s="59">
        <v>0</v>
      </c>
    </row>
    <row r="997" spans="1:9" s="90" customFormat="1" x14ac:dyDescent="0.2">
      <c r="A997" s="247" t="s">
        <v>617</v>
      </c>
      <c r="B997" s="248" t="s">
        <v>319</v>
      </c>
      <c r="C997" s="249">
        <f t="shared" si="149"/>
        <v>29.27</v>
      </c>
      <c r="D997" s="249">
        <f>D998</f>
        <v>29.27</v>
      </c>
      <c r="E997" s="249">
        <v>0</v>
      </c>
      <c r="F997" s="249">
        <v>0</v>
      </c>
      <c r="G997" s="249">
        <v>0</v>
      </c>
      <c r="H997" s="249">
        <v>0</v>
      </c>
      <c r="I997" s="249">
        <v>0</v>
      </c>
    </row>
    <row r="998" spans="1:9" s="90" customFormat="1" x14ac:dyDescent="0.2">
      <c r="A998" s="250"/>
      <c r="B998" s="251" t="s">
        <v>320</v>
      </c>
      <c r="C998" s="249">
        <f t="shared" si="149"/>
        <v>29.27</v>
      </c>
      <c r="D998" s="249">
        <f>48-18.73</f>
        <v>29.27</v>
      </c>
      <c r="E998" s="249">
        <v>0</v>
      </c>
      <c r="F998" s="249">
        <v>0</v>
      </c>
      <c r="G998" s="249">
        <v>0</v>
      </c>
      <c r="H998" s="249">
        <v>0</v>
      </c>
      <c r="I998" s="249">
        <v>0</v>
      </c>
    </row>
    <row r="999" spans="1:9" s="90" customFormat="1" x14ac:dyDescent="0.2">
      <c r="A999" s="247" t="s">
        <v>618</v>
      </c>
      <c r="B999" s="248" t="s">
        <v>319</v>
      </c>
      <c r="C999" s="249">
        <f t="shared" si="149"/>
        <v>65.69</v>
      </c>
      <c r="D999" s="249">
        <f>D1000</f>
        <v>65.69</v>
      </c>
      <c r="E999" s="249">
        <v>0</v>
      </c>
      <c r="F999" s="249">
        <v>0</v>
      </c>
      <c r="G999" s="249">
        <v>0</v>
      </c>
      <c r="H999" s="249">
        <v>0</v>
      </c>
      <c r="I999" s="249">
        <v>0</v>
      </c>
    </row>
    <row r="1000" spans="1:9" s="90" customFormat="1" x14ac:dyDescent="0.2">
      <c r="A1000" s="250"/>
      <c r="B1000" s="251" t="s">
        <v>320</v>
      </c>
      <c r="C1000" s="249">
        <f t="shared" si="149"/>
        <v>65.69</v>
      </c>
      <c r="D1000" s="249">
        <f>81-15.31</f>
        <v>65.69</v>
      </c>
      <c r="E1000" s="249">
        <v>0</v>
      </c>
      <c r="F1000" s="249">
        <v>0</v>
      </c>
      <c r="G1000" s="249">
        <v>0</v>
      </c>
      <c r="H1000" s="249">
        <v>0</v>
      </c>
      <c r="I1000" s="249">
        <v>0</v>
      </c>
    </row>
    <row r="1001" spans="1:9" s="90" customFormat="1" x14ac:dyDescent="0.2">
      <c r="A1001" s="78" t="s">
        <v>619</v>
      </c>
      <c r="B1001" s="27" t="s">
        <v>319</v>
      </c>
      <c r="C1001" s="59">
        <f t="shared" si="149"/>
        <v>4.88</v>
      </c>
      <c r="D1001" s="73">
        <f>D1002</f>
        <v>4.88</v>
      </c>
      <c r="E1001" s="73">
        <v>0</v>
      </c>
      <c r="F1001" s="59">
        <v>0</v>
      </c>
      <c r="G1001" s="59">
        <v>0</v>
      </c>
      <c r="H1001" s="59">
        <v>0</v>
      </c>
      <c r="I1001" s="59">
        <v>0</v>
      </c>
    </row>
    <row r="1002" spans="1:9" s="90" customFormat="1" x14ac:dyDescent="0.2">
      <c r="A1002" s="11"/>
      <c r="B1002" s="29" t="s">
        <v>320</v>
      </c>
      <c r="C1002" s="59">
        <f t="shared" si="149"/>
        <v>4.88</v>
      </c>
      <c r="D1002" s="73">
        <f>7-2.12</f>
        <v>4.88</v>
      </c>
      <c r="E1002" s="73">
        <v>0</v>
      </c>
      <c r="F1002" s="59">
        <v>0</v>
      </c>
      <c r="G1002" s="59">
        <v>0</v>
      </c>
      <c r="H1002" s="59">
        <v>0</v>
      </c>
      <c r="I1002" s="59">
        <v>0</v>
      </c>
    </row>
    <row r="1003" spans="1:9" s="90" customFormat="1" x14ac:dyDescent="0.2">
      <c r="A1003" s="78" t="s">
        <v>620</v>
      </c>
      <c r="B1003" s="27" t="s">
        <v>319</v>
      </c>
      <c r="C1003" s="59">
        <f t="shared" ref="C1003:C1156" si="155">D1003+E1003+F1003+G1003+H1003+I1003</f>
        <v>5.35</v>
      </c>
      <c r="D1003" s="59">
        <f>D1004</f>
        <v>5.35</v>
      </c>
      <c r="E1003" s="73">
        <v>0</v>
      </c>
      <c r="F1003" s="59">
        <v>0</v>
      </c>
      <c r="G1003" s="59">
        <v>0</v>
      </c>
      <c r="H1003" s="59">
        <v>0</v>
      </c>
      <c r="I1003" s="59">
        <v>0</v>
      </c>
    </row>
    <row r="1004" spans="1:9" s="90" customFormat="1" x14ac:dyDescent="0.2">
      <c r="A1004" s="11"/>
      <c r="B1004" s="29" t="s">
        <v>320</v>
      </c>
      <c r="C1004" s="59">
        <f t="shared" si="155"/>
        <v>5.35</v>
      </c>
      <c r="D1004" s="59">
        <v>5.35</v>
      </c>
      <c r="E1004" s="73">
        <v>0</v>
      </c>
      <c r="F1004" s="59">
        <v>0</v>
      </c>
      <c r="G1004" s="59">
        <v>0</v>
      </c>
      <c r="H1004" s="59">
        <v>0</v>
      </c>
      <c r="I1004" s="59">
        <v>0</v>
      </c>
    </row>
    <row r="1005" spans="1:9" s="90" customFormat="1" x14ac:dyDescent="0.2">
      <c r="A1005" s="78" t="s">
        <v>621</v>
      </c>
      <c r="B1005" s="27" t="s">
        <v>319</v>
      </c>
      <c r="C1005" s="59">
        <f t="shared" si="155"/>
        <v>13.39</v>
      </c>
      <c r="D1005" s="73">
        <f>D1006</f>
        <v>13.39</v>
      </c>
      <c r="E1005" s="73">
        <v>0</v>
      </c>
      <c r="F1005" s="59">
        <v>0</v>
      </c>
      <c r="G1005" s="59">
        <v>0</v>
      </c>
      <c r="H1005" s="59">
        <v>0</v>
      </c>
      <c r="I1005" s="59">
        <v>0</v>
      </c>
    </row>
    <row r="1006" spans="1:9" s="90" customFormat="1" x14ac:dyDescent="0.2">
      <c r="A1006" s="11"/>
      <c r="B1006" s="29" t="s">
        <v>320</v>
      </c>
      <c r="C1006" s="59">
        <f t="shared" si="155"/>
        <v>13.39</v>
      </c>
      <c r="D1006" s="73">
        <f>30-16.61</f>
        <v>13.39</v>
      </c>
      <c r="E1006" s="73">
        <v>0</v>
      </c>
      <c r="F1006" s="59">
        <v>0</v>
      </c>
      <c r="G1006" s="59">
        <v>0</v>
      </c>
      <c r="H1006" s="59">
        <v>0</v>
      </c>
      <c r="I1006" s="59">
        <v>0</v>
      </c>
    </row>
    <row r="1007" spans="1:9" s="90" customFormat="1" x14ac:dyDescent="0.2">
      <c r="A1007" s="78" t="s">
        <v>622</v>
      </c>
      <c r="B1007" s="27" t="s">
        <v>319</v>
      </c>
      <c r="C1007" s="59">
        <f t="shared" si="155"/>
        <v>13.59</v>
      </c>
      <c r="D1007" s="59">
        <f>D1008</f>
        <v>13.59</v>
      </c>
      <c r="E1007" s="73">
        <v>0</v>
      </c>
      <c r="F1007" s="59">
        <v>0</v>
      </c>
      <c r="G1007" s="59">
        <v>0</v>
      </c>
      <c r="H1007" s="59">
        <v>0</v>
      </c>
      <c r="I1007" s="59">
        <v>0</v>
      </c>
    </row>
    <row r="1008" spans="1:9" s="90" customFormat="1" x14ac:dyDescent="0.2">
      <c r="A1008" s="11"/>
      <c r="B1008" s="29" t="s">
        <v>320</v>
      </c>
      <c r="C1008" s="59">
        <f t="shared" si="155"/>
        <v>13.59</v>
      </c>
      <c r="D1008" s="59">
        <v>13.59</v>
      </c>
      <c r="E1008" s="73">
        <v>0</v>
      </c>
      <c r="F1008" s="59">
        <v>0</v>
      </c>
      <c r="G1008" s="59">
        <v>0</v>
      </c>
      <c r="H1008" s="59">
        <v>0</v>
      </c>
      <c r="I1008" s="59">
        <v>0</v>
      </c>
    </row>
    <row r="1009" spans="1:9" s="90" customFormat="1" x14ac:dyDescent="0.2">
      <c r="A1009" s="78" t="s">
        <v>623</v>
      </c>
      <c r="B1009" s="27" t="s">
        <v>319</v>
      </c>
      <c r="C1009" s="59">
        <f t="shared" si="155"/>
        <v>22.27</v>
      </c>
      <c r="D1009" s="73">
        <f>D1010</f>
        <v>22.27</v>
      </c>
      <c r="E1009" s="73">
        <v>0</v>
      </c>
      <c r="F1009" s="59">
        <v>0</v>
      </c>
      <c r="G1009" s="59">
        <v>0</v>
      </c>
      <c r="H1009" s="59">
        <v>0</v>
      </c>
      <c r="I1009" s="59">
        <v>0</v>
      </c>
    </row>
    <row r="1010" spans="1:9" s="90" customFormat="1" x14ac:dyDescent="0.2">
      <c r="A1010" s="11"/>
      <c r="B1010" s="29" t="s">
        <v>320</v>
      </c>
      <c r="C1010" s="59">
        <f t="shared" si="155"/>
        <v>22.27</v>
      </c>
      <c r="D1010" s="73">
        <f>40-17.73</f>
        <v>22.27</v>
      </c>
      <c r="E1010" s="73">
        <v>0</v>
      </c>
      <c r="F1010" s="59">
        <v>0</v>
      </c>
      <c r="G1010" s="59">
        <v>0</v>
      </c>
      <c r="H1010" s="59">
        <v>0</v>
      </c>
      <c r="I1010" s="59">
        <v>0</v>
      </c>
    </row>
    <row r="1011" spans="1:9" s="90" customFormat="1" x14ac:dyDescent="0.2">
      <c r="A1011" s="78" t="s">
        <v>624</v>
      </c>
      <c r="B1011" s="27" t="s">
        <v>319</v>
      </c>
      <c r="C1011" s="59">
        <f t="shared" si="155"/>
        <v>19.02</v>
      </c>
      <c r="D1011" s="73">
        <f>D1012</f>
        <v>19.02</v>
      </c>
      <c r="E1011" s="73">
        <v>0</v>
      </c>
      <c r="F1011" s="59">
        <v>0</v>
      </c>
      <c r="G1011" s="59">
        <v>0</v>
      </c>
      <c r="H1011" s="59">
        <v>0</v>
      </c>
      <c r="I1011" s="59">
        <v>0</v>
      </c>
    </row>
    <row r="1012" spans="1:9" s="90" customFormat="1" x14ac:dyDescent="0.2">
      <c r="A1012" s="11"/>
      <c r="B1012" s="29" t="s">
        <v>320</v>
      </c>
      <c r="C1012" s="59">
        <f t="shared" si="155"/>
        <v>19.02</v>
      </c>
      <c r="D1012" s="73">
        <f>25-5.98</f>
        <v>19.02</v>
      </c>
      <c r="E1012" s="73">
        <v>0</v>
      </c>
      <c r="F1012" s="59">
        <v>0</v>
      </c>
      <c r="G1012" s="59">
        <v>0</v>
      </c>
      <c r="H1012" s="59">
        <v>0</v>
      </c>
      <c r="I1012" s="59">
        <v>0</v>
      </c>
    </row>
    <row r="1013" spans="1:9" s="129" customFormat="1" x14ac:dyDescent="0.2">
      <c r="A1013" s="143" t="s">
        <v>5</v>
      </c>
      <c r="B1013" s="105" t="s">
        <v>319</v>
      </c>
      <c r="C1013" s="106">
        <f t="shared" si="155"/>
        <v>44</v>
      </c>
      <c r="D1013" s="106">
        <v>0</v>
      </c>
      <c r="E1013" s="101">
        <f>E1014</f>
        <v>44</v>
      </c>
      <c r="F1013" s="106">
        <v>0</v>
      </c>
      <c r="G1013" s="106">
        <v>0</v>
      </c>
      <c r="H1013" s="106">
        <v>0</v>
      </c>
      <c r="I1013" s="106">
        <v>0</v>
      </c>
    </row>
    <row r="1014" spans="1:9" s="129" customFormat="1" x14ac:dyDescent="0.2">
      <c r="A1014" s="133"/>
      <c r="B1014" s="109" t="s">
        <v>320</v>
      </c>
      <c r="C1014" s="106">
        <f t="shared" si="155"/>
        <v>44</v>
      </c>
      <c r="D1014" s="106">
        <v>0</v>
      </c>
      <c r="E1014" s="101">
        <v>44</v>
      </c>
      <c r="F1014" s="106">
        <v>0</v>
      </c>
      <c r="G1014" s="106">
        <v>0</v>
      </c>
      <c r="H1014" s="106">
        <v>0</v>
      </c>
      <c r="I1014" s="106">
        <v>0</v>
      </c>
    </row>
    <row r="1015" spans="1:9" s="129" customFormat="1" x14ac:dyDescent="0.2">
      <c r="A1015" s="117" t="s">
        <v>745</v>
      </c>
      <c r="B1015" s="105" t="s">
        <v>319</v>
      </c>
      <c r="C1015" s="106">
        <f>C1016</f>
        <v>11</v>
      </c>
      <c r="D1015" s="106">
        <f>D1016</f>
        <v>0</v>
      </c>
      <c r="E1015" s="88">
        <v>11</v>
      </c>
      <c r="F1015" s="106">
        <f>F1016</f>
        <v>0</v>
      </c>
      <c r="G1015" s="106">
        <f>G1016</f>
        <v>0</v>
      </c>
      <c r="H1015" s="106">
        <f>H1016</f>
        <v>0</v>
      </c>
      <c r="I1015" s="106">
        <f>I1016</f>
        <v>0</v>
      </c>
    </row>
    <row r="1016" spans="1:9" s="129" customFormat="1" x14ac:dyDescent="0.2">
      <c r="A1016" s="133"/>
      <c r="B1016" s="109" t="s">
        <v>320</v>
      </c>
      <c r="C1016" s="106">
        <f>D1016+E1016+F1016+G1016+H1016+I1016</f>
        <v>11</v>
      </c>
      <c r="D1016" s="106">
        <v>0</v>
      </c>
      <c r="E1016" s="88">
        <v>11</v>
      </c>
      <c r="F1016" s="106">
        <v>0</v>
      </c>
      <c r="G1016" s="106">
        <v>0</v>
      </c>
      <c r="H1016" s="106">
        <v>0</v>
      </c>
      <c r="I1016" s="106">
        <v>0</v>
      </c>
    </row>
    <row r="1017" spans="1:9" s="129" customFormat="1" x14ac:dyDescent="0.2">
      <c r="A1017" s="117" t="s">
        <v>746</v>
      </c>
      <c r="B1017" s="105" t="s">
        <v>319</v>
      </c>
      <c r="C1017" s="106">
        <f>D1017+E1017+F1017+G1017+H1017+I1017</f>
        <v>6.5</v>
      </c>
      <c r="D1017" s="106">
        <f>D1018</f>
        <v>0</v>
      </c>
      <c r="E1017" s="88">
        <v>6.5</v>
      </c>
      <c r="F1017" s="106">
        <f>F1018</f>
        <v>0</v>
      </c>
      <c r="G1017" s="106">
        <f>G1018</f>
        <v>0</v>
      </c>
      <c r="H1017" s="106">
        <f>H1018</f>
        <v>0</v>
      </c>
      <c r="I1017" s="106">
        <f>I1018</f>
        <v>0</v>
      </c>
    </row>
    <row r="1018" spans="1:9" s="129" customFormat="1" x14ac:dyDescent="0.2">
      <c r="A1018" s="133"/>
      <c r="B1018" s="109" t="s">
        <v>320</v>
      </c>
      <c r="C1018" s="106">
        <f>D1018+E1018+F1018+G1018+H1018+I1018</f>
        <v>6.5</v>
      </c>
      <c r="D1018" s="106">
        <v>0</v>
      </c>
      <c r="E1018" s="88">
        <v>6.5</v>
      </c>
      <c r="F1018" s="106">
        <v>0</v>
      </c>
      <c r="G1018" s="106">
        <v>0</v>
      </c>
      <c r="H1018" s="106">
        <v>0</v>
      </c>
      <c r="I1018" s="106">
        <v>0</v>
      </c>
    </row>
    <row r="1019" spans="1:9" s="129" customFormat="1" x14ac:dyDescent="0.2">
      <c r="A1019" s="117" t="s">
        <v>744</v>
      </c>
      <c r="B1019" s="105" t="s">
        <v>319</v>
      </c>
      <c r="C1019" s="106">
        <f>D1019+E1019+F1019+G1019+H1019+I1019</f>
        <v>364</v>
      </c>
      <c r="D1019" s="106">
        <v>0</v>
      </c>
      <c r="E1019" s="88">
        <v>364</v>
      </c>
      <c r="F1019" s="106">
        <v>0</v>
      </c>
      <c r="G1019" s="106">
        <v>0</v>
      </c>
      <c r="H1019" s="106">
        <v>0</v>
      </c>
      <c r="I1019" s="106">
        <v>0</v>
      </c>
    </row>
    <row r="1020" spans="1:9" s="129" customFormat="1" x14ac:dyDescent="0.2">
      <c r="A1020" s="133"/>
      <c r="B1020" s="109" t="s">
        <v>320</v>
      </c>
      <c r="C1020" s="106">
        <f>D1020+E1020+F1020+G1020+H1020+I1020</f>
        <v>364</v>
      </c>
      <c r="D1020" s="106">
        <v>0</v>
      </c>
      <c r="E1020" s="88">
        <v>364</v>
      </c>
      <c r="F1020" s="106">
        <v>0</v>
      </c>
      <c r="G1020" s="106">
        <v>0</v>
      </c>
      <c r="H1020" s="106">
        <v>0</v>
      </c>
      <c r="I1020" s="106">
        <v>0</v>
      </c>
    </row>
    <row r="1021" spans="1:9" s="168" customFormat="1" x14ac:dyDescent="0.2">
      <c r="A1021" s="199" t="s">
        <v>472</v>
      </c>
      <c r="B1021" s="166" t="s">
        <v>319</v>
      </c>
      <c r="C1021" s="167">
        <f t="shared" ref="C1021:C1026" si="156">D1021+E1021+F1021+G1021+H1021+I1021</f>
        <v>224.68</v>
      </c>
      <c r="D1021" s="167">
        <f>D1022</f>
        <v>130.68</v>
      </c>
      <c r="E1021" s="167">
        <f>E1022</f>
        <v>94</v>
      </c>
      <c r="F1021" s="167">
        <f t="shared" ref="F1021:I1022" si="157">F1023+F1027+F1029+F1031+F1033+F1035</f>
        <v>0</v>
      </c>
      <c r="G1021" s="167">
        <f t="shared" si="157"/>
        <v>0</v>
      </c>
      <c r="H1021" s="167">
        <f t="shared" si="157"/>
        <v>0</v>
      </c>
      <c r="I1021" s="167">
        <f t="shared" si="157"/>
        <v>0</v>
      </c>
    </row>
    <row r="1022" spans="1:9" s="168" customFormat="1" x14ac:dyDescent="0.2">
      <c r="A1022" s="188"/>
      <c r="B1022" s="169" t="s">
        <v>320</v>
      </c>
      <c r="C1022" s="167">
        <f t="shared" si="156"/>
        <v>224.68</v>
      </c>
      <c r="D1022" s="167">
        <f>D1024+D1026+D1028+D1030+D1032+D1034+D1036+D1038+D1040+D1042</f>
        <v>130.68</v>
      </c>
      <c r="E1022" s="167">
        <f>E1024+E1026+E1040+E1044</f>
        <v>94</v>
      </c>
      <c r="F1022" s="167">
        <f t="shared" si="157"/>
        <v>0</v>
      </c>
      <c r="G1022" s="167">
        <f t="shared" si="157"/>
        <v>0</v>
      </c>
      <c r="H1022" s="167">
        <f t="shared" si="157"/>
        <v>0</v>
      </c>
      <c r="I1022" s="167">
        <f t="shared" si="157"/>
        <v>0</v>
      </c>
    </row>
    <row r="1023" spans="1:9" s="198" customFormat="1" x14ac:dyDescent="0.2">
      <c r="A1023" s="141" t="s">
        <v>445</v>
      </c>
      <c r="B1023" s="105" t="s">
        <v>319</v>
      </c>
      <c r="C1023" s="107">
        <f t="shared" si="156"/>
        <v>15</v>
      </c>
      <c r="D1023" s="107">
        <v>0</v>
      </c>
      <c r="E1023" s="88">
        <v>15</v>
      </c>
      <c r="F1023" s="107">
        <v>0</v>
      </c>
      <c r="G1023" s="107">
        <v>0</v>
      </c>
      <c r="H1023" s="107">
        <v>0</v>
      </c>
      <c r="I1023" s="107">
        <v>0</v>
      </c>
    </row>
    <row r="1024" spans="1:9" s="198" customFormat="1" x14ac:dyDescent="0.2">
      <c r="A1024" s="140"/>
      <c r="B1024" s="109" t="s">
        <v>320</v>
      </c>
      <c r="C1024" s="107">
        <f t="shared" si="156"/>
        <v>15</v>
      </c>
      <c r="D1024" s="107">
        <v>0</v>
      </c>
      <c r="E1024" s="88">
        <v>15</v>
      </c>
      <c r="F1024" s="107">
        <v>0</v>
      </c>
      <c r="G1024" s="107">
        <v>0</v>
      </c>
      <c r="H1024" s="107">
        <v>0</v>
      </c>
      <c r="I1024" s="107">
        <v>0</v>
      </c>
    </row>
    <row r="1025" spans="1:9" s="198" customFormat="1" x14ac:dyDescent="0.2">
      <c r="A1025" s="141" t="s">
        <v>151</v>
      </c>
      <c r="B1025" s="105" t="s">
        <v>319</v>
      </c>
      <c r="C1025" s="107">
        <f t="shared" si="156"/>
        <v>12</v>
      </c>
      <c r="D1025" s="107">
        <v>0</v>
      </c>
      <c r="E1025" s="88">
        <v>12</v>
      </c>
      <c r="F1025" s="107">
        <v>0</v>
      </c>
      <c r="G1025" s="107">
        <v>0</v>
      </c>
      <c r="H1025" s="107">
        <v>0</v>
      </c>
      <c r="I1025" s="107">
        <v>0</v>
      </c>
    </row>
    <row r="1026" spans="1:9" s="198" customFormat="1" x14ac:dyDescent="0.2">
      <c r="A1026" s="140"/>
      <c r="B1026" s="109" t="s">
        <v>320</v>
      </c>
      <c r="C1026" s="107">
        <f t="shared" si="156"/>
        <v>12</v>
      </c>
      <c r="D1026" s="107">
        <v>0</v>
      </c>
      <c r="E1026" s="88">
        <v>12</v>
      </c>
      <c r="F1026" s="107">
        <v>0</v>
      </c>
      <c r="G1026" s="107">
        <v>0</v>
      </c>
      <c r="H1026" s="107">
        <v>0</v>
      </c>
      <c r="I1026" s="107">
        <v>0</v>
      </c>
    </row>
    <row r="1027" spans="1:9" s="221" customFormat="1" x14ac:dyDescent="0.2">
      <c r="A1027" s="74" t="s">
        <v>525</v>
      </c>
      <c r="B1027" s="27" t="s">
        <v>319</v>
      </c>
      <c r="C1027" s="88">
        <f t="shared" si="155"/>
        <v>35.19</v>
      </c>
      <c r="D1027" s="88">
        <f>D1028</f>
        <v>35.19</v>
      </c>
      <c r="E1027" s="88">
        <f>E1028</f>
        <v>0</v>
      </c>
      <c r="F1027" s="88">
        <f t="shared" ref="F1027:I1028" si="158">F1047+F1049+F1051+F1053</f>
        <v>0</v>
      </c>
      <c r="G1027" s="88">
        <f t="shared" si="158"/>
        <v>0</v>
      </c>
      <c r="H1027" s="88">
        <f t="shared" si="158"/>
        <v>0</v>
      </c>
      <c r="I1027" s="88">
        <f t="shared" si="158"/>
        <v>0</v>
      </c>
    </row>
    <row r="1028" spans="1:9" s="221" customFormat="1" x14ac:dyDescent="0.2">
      <c r="A1028" s="24"/>
      <c r="B1028" s="29" t="s">
        <v>320</v>
      </c>
      <c r="C1028" s="88">
        <f t="shared" si="155"/>
        <v>35.19</v>
      </c>
      <c r="D1028" s="88">
        <v>35.19</v>
      </c>
      <c r="E1028" s="88">
        <v>0</v>
      </c>
      <c r="F1028" s="88">
        <f t="shared" si="158"/>
        <v>0</v>
      </c>
      <c r="G1028" s="88">
        <f t="shared" si="158"/>
        <v>0</v>
      </c>
      <c r="H1028" s="88">
        <f t="shared" si="158"/>
        <v>0</v>
      </c>
      <c r="I1028" s="88">
        <f t="shared" si="158"/>
        <v>0</v>
      </c>
    </row>
    <row r="1029" spans="1:9" s="221" customFormat="1" x14ac:dyDescent="0.2">
      <c r="A1029" s="74" t="s">
        <v>526</v>
      </c>
      <c r="B1029" s="27" t="s">
        <v>319</v>
      </c>
      <c r="C1029" s="88">
        <f t="shared" si="155"/>
        <v>23.44</v>
      </c>
      <c r="D1029" s="88">
        <f t="shared" ref="D1029:I1029" si="159">D1030</f>
        <v>23.44</v>
      </c>
      <c r="E1029" s="88">
        <f t="shared" si="159"/>
        <v>0</v>
      </c>
      <c r="F1029" s="88">
        <f t="shared" si="159"/>
        <v>0</v>
      </c>
      <c r="G1029" s="88">
        <f t="shared" si="159"/>
        <v>0</v>
      </c>
      <c r="H1029" s="88">
        <f t="shared" si="159"/>
        <v>0</v>
      </c>
      <c r="I1029" s="88">
        <f t="shared" si="159"/>
        <v>0</v>
      </c>
    </row>
    <row r="1030" spans="1:9" s="221" customFormat="1" x14ac:dyDescent="0.2">
      <c r="A1030" s="24"/>
      <c r="B1030" s="29" t="s">
        <v>320</v>
      </c>
      <c r="C1030" s="88">
        <f t="shared" si="155"/>
        <v>23.44</v>
      </c>
      <c r="D1030" s="88">
        <v>23.44</v>
      </c>
      <c r="E1030" s="88">
        <v>0</v>
      </c>
      <c r="F1030" s="88">
        <v>0</v>
      </c>
      <c r="G1030" s="88">
        <v>0</v>
      </c>
      <c r="H1030" s="88">
        <v>0</v>
      </c>
      <c r="I1030" s="88">
        <v>0</v>
      </c>
    </row>
    <row r="1031" spans="1:9" s="221" customFormat="1" x14ac:dyDescent="0.2">
      <c r="A1031" s="74" t="s">
        <v>527</v>
      </c>
      <c r="B1031" s="27" t="s">
        <v>319</v>
      </c>
      <c r="C1031" s="88">
        <f t="shared" si="155"/>
        <v>40.22</v>
      </c>
      <c r="D1031" s="88">
        <f t="shared" ref="D1031:I1031" si="160">D1032</f>
        <v>40.22</v>
      </c>
      <c r="E1031" s="88">
        <f t="shared" si="160"/>
        <v>0</v>
      </c>
      <c r="F1031" s="88">
        <f t="shared" si="160"/>
        <v>0</v>
      </c>
      <c r="G1031" s="88">
        <f t="shared" si="160"/>
        <v>0</v>
      </c>
      <c r="H1031" s="88">
        <f t="shared" si="160"/>
        <v>0</v>
      </c>
      <c r="I1031" s="88">
        <f t="shared" si="160"/>
        <v>0</v>
      </c>
    </row>
    <row r="1032" spans="1:9" s="221" customFormat="1" x14ac:dyDescent="0.2">
      <c r="A1032" s="24"/>
      <c r="B1032" s="29" t="s">
        <v>320</v>
      </c>
      <c r="C1032" s="88">
        <f t="shared" si="155"/>
        <v>40.22</v>
      </c>
      <c r="D1032" s="88">
        <v>40.22</v>
      </c>
      <c r="E1032" s="88">
        <v>0</v>
      </c>
      <c r="F1032" s="88">
        <v>0</v>
      </c>
      <c r="G1032" s="88">
        <v>0</v>
      </c>
      <c r="H1032" s="88">
        <v>0</v>
      </c>
      <c r="I1032" s="88">
        <v>0</v>
      </c>
    </row>
    <row r="1033" spans="1:9" s="221" customFormat="1" x14ac:dyDescent="0.2">
      <c r="A1033" s="74" t="s">
        <v>625</v>
      </c>
      <c r="B1033" s="27" t="s">
        <v>319</v>
      </c>
      <c r="C1033" s="88">
        <f t="shared" si="155"/>
        <v>18.16</v>
      </c>
      <c r="D1033" s="88">
        <f t="shared" ref="D1033:I1033" si="161">D1034</f>
        <v>18.16</v>
      </c>
      <c r="E1033" s="88">
        <f t="shared" si="161"/>
        <v>0</v>
      </c>
      <c r="F1033" s="88">
        <f t="shared" si="161"/>
        <v>0</v>
      </c>
      <c r="G1033" s="88">
        <f t="shared" si="161"/>
        <v>0</v>
      </c>
      <c r="H1033" s="88">
        <f t="shared" si="161"/>
        <v>0</v>
      </c>
      <c r="I1033" s="88">
        <f t="shared" si="161"/>
        <v>0</v>
      </c>
    </row>
    <row r="1034" spans="1:9" s="221" customFormat="1" x14ac:dyDescent="0.2">
      <c r="A1034" s="24"/>
      <c r="B1034" s="29" t="s">
        <v>320</v>
      </c>
      <c r="C1034" s="88">
        <f t="shared" si="155"/>
        <v>18.16</v>
      </c>
      <c r="D1034" s="88">
        <v>18.16</v>
      </c>
      <c r="E1034" s="88">
        <v>0</v>
      </c>
      <c r="F1034" s="88">
        <v>0</v>
      </c>
      <c r="G1034" s="88">
        <v>0</v>
      </c>
      <c r="H1034" s="88">
        <v>0</v>
      </c>
      <c r="I1034" s="88">
        <v>0</v>
      </c>
    </row>
    <row r="1035" spans="1:9" s="221" customFormat="1" x14ac:dyDescent="0.2">
      <c r="A1035" s="74" t="s">
        <v>528</v>
      </c>
      <c r="B1035" s="27" t="s">
        <v>319</v>
      </c>
      <c r="C1035" s="88">
        <f t="shared" si="155"/>
        <v>2.8</v>
      </c>
      <c r="D1035" s="88">
        <f t="shared" ref="D1035:I1035" si="162">D1036</f>
        <v>2.8</v>
      </c>
      <c r="E1035" s="88">
        <f t="shared" si="162"/>
        <v>0</v>
      </c>
      <c r="F1035" s="88">
        <f t="shared" si="162"/>
        <v>0</v>
      </c>
      <c r="G1035" s="88">
        <f t="shared" si="162"/>
        <v>0</v>
      </c>
      <c r="H1035" s="88">
        <f t="shared" si="162"/>
        <v>0</v>
      </c>
      <c r="I1035" s="88">
        <f t="shared" si="162"/>
        <v>0</v>
      </c>
    </row>
    <row r="1036" spans="1:9" s="221" customFormat="1" x14ac:dyDescent="0.2">
      <c r="A1036" s="24"/>
      <c r="B1036" s="29" t="s">
        <v>320</v>
      </c>
      <c r="C1036" s="88">
        <f t="shared" si="155"/>
        <v>2.8</v>
      </c>
      <c r="D1036" s="88">
        <v>2.8</v>
      </c>
      <c r="E1036" s="88">
        <v>0</v>
      </c>
      <c r="F1036" s="88">
        <v>0</v>
      </c>
      <c r="G1036" s="88">
        <v>0</v>
      </c>
      <c r="H1036" s="88">
        <v>0</v>
      </c>
      <c r="I1036" s="88">
        <v>0</v>
      </c>
    </row>
    <row r="1037" spans="1:9" s="221" customFormat="1" x14ac:dyDescent="0.2">
      <c r="A1037" s="74" t="s">
        <v>684</v>
      </c>
      <c r="B1037" s="27" t="s">
        <v>319</v>
      </c>
      <c r="C1037" s="88">
        <f t="shared" si="155"/>
        <v>5.4</v>
      </c>
      <c r="D1037" s="88">
        <f t="shared" ref="D1037:I1037" si="163">D1038</f>
        <v>5.4</v>
      </c>
      <c r="E1037" s="88">
        <f t="shared" si="163"/>
        <v>0</v>
      </c>
      <c r="F1037" s="88">
        <f t="shared" si="163"/>
        <v>0</v>
      </c>
      <c r="G1037" s="88">
        <f t="shared" si="163"/>
        <v>0</v>
      </c>
      <c r="H1037" s="88">
        <f t="shared" si="163"/>
        <v>0</v>
      </c>
      <c r="I1037" s="88">
        <f t="shared" si="163"/>
        <v>0</v>
      </c>
    </row>
    <row r="1038" spans="1:9" s="221" customFormat="1" x14ac:dyDescent="0.2">
      <c r="A1038" s="24"/>
      <c r="B1038" s="29" t="s">
        <v>320</v>
      </c>
      <c r="C1038" s="88">
        <f t="shared" si="155"/>
        <v>5.4</v>
      </c>
      <c r="D1038" s="88">
        <v>5.4</v>
      </c>
      <c r="E1038" s="88">
        <v>0</v>
      </c>
      <c r="F1038" s="88">
        <v>0</v>
      </c>
      <c r="G1038" s="88">
        <v>0</v>
      </c>
      <c r="H1038" s="88">
        <v>0</v>
      </c>
      <c r="I1038" s="88">
        <v>0</v>
      </c>
    </row>
    <row r="1039" spans="1:9" s="288" customFormat="1" x14ac:dyDescent="0.2">
      <c r="A1039" s="74" t="s">
        <v>445</v>
      </c>
      <c r="B1039" s="72" t="s">
        <v>319</v>
      </c>
      <c r="C1039" s="73">
        <f t="shared" si="155"/>
        <v>17</v>
      </c>
      <c r="D1039" s="73">
        <v>0</v>
      </c>
      <c r="E1039" s="73">
        <v>17</v>
      </c>
      <c r="F1039" s="73">
        <f>F1040</f>
        <v>0</v>
      </c>
      <c r="G1039" s="73">
        <f>G1040</f>
        <v>0</v>
      </c>
      <c r="H1039" s="73">
        <f>H1040</f>
        <v>0</v>
      </c>
      <c r="I1039" s="73">
        <f>I1040</f>
        <v>0</v>
      </c>
    </row>
    <row r="1040" spans="1:9" s="288" customFormat="1" x14ac:dyDescent="0.2">
      <c r="A1040" s="70"/>
      <c r="B1040" s="71" t="s">
        <v>320</v>
      </c>
      <c r="C1040" s="73">
        <f t="shared" si="155"/>
        <v>17</v>
      </c>
      <c r="D1040" s="73">
        <v>0</v>
      </c>
      <c r="E1040" s="73">
        <v>17</v>
      </c>
      <c r="F1040" s="73">
        <v>0</v>
      </c>
      <c r="G1040" s="73">
        <v>0</v>
      </c>
      <c r="H1040" s="73">
        <v>0</v>
      </c>
      <c r="I1040" s="73">
        <v>0</v>
      </c>
    </row>
    <row r="1041" spans="1:9" s="221" customFormat="1" x14ac:dyDescent="0.2">
      <c r="A1041" s="74" t="s">
        <v>35</v>
      </c>
      <c r="B1041" s="27" t="s">
        <v>319</v>
      </c>
      <c r="C1041" s="88">
        <f t="shared" si="155"/>
        <v>5.47</v>
      </c>
      <c r="D1041" s="88">
        <f t="shared" ref="D1041:I1041" si="164">D1042</f>
        <v>5.47</v>
      </c>
      <c r="E1041" s="88">
        <f t="shared" si="164"/>
        <v>0</v>
      </c>
      <c r="F1041" s="88">
        <f t="shared" si="164"/>
        <v>0</v>
      </c>
      <c r="G1041" s="88">
        <f t="shared" si="164"/>
        <v>0</v>
      </c>
      <c r="H1041" s="88">
        <f t="shared" si="164"/>
        <v>0</v>
      </c>
      <c r="I1041" s="88">
        <f t="shared" si="164"/>
        <v>0</v>
      </c>
    </row>
    <row r="1042" spans="1:9" s="221" customFormat="1" x14ac:dyDescent="0.2">
      <c r="A1042" s="24"/>
      <c r="B1042" s="29" t="s">
        <v>320</v>
      </c>
      <c r="C1042" s="88">
        <f t="shared" si="155"/>
        <v>5.47</v>
      </c>
      <c r="D1042" s="88">
        <v>5.47</v>
      </c>
      <c r="E1042" s="88">
        <v>0</v>
      </c>
      <c r="F1042" s="88">
        <v>0</v>
      </c>
      <c r="G1042" s="88">
        <v>0</v>
      </c>
      <c r="H1042" s="88">
        <v>0</v>
      </c>
      <c r="I1042" s="88">
        <v>0</v>
      </c>
    </row>
    <row r="1043" spans="1:9" s="221" customFormat="1" x14ac:dyDescent="0.2">
      <c r="A1043" s="74" t="s">
        <v>741</v>
      </c>
      <c r="B1043" s="27" t="s">
        <v>319</v>
      </c>
      <c r="C1043" s="88">
        <f t="shared" si="155"/>
        <v>50</v>
      </c>
      <c r="D1043" s="88">
        <v>0</v>
      </c>
      <c r="E1043" s="88">
        <v>50</v>
      </c>
      <c r="F1043" s="88">
        <v>0</v>
      </c>
      <c r="G1043" s="88">
        <v>0</v>
      </c>
      <c r="H1043" s="88">
        <v>0</v>
      </c>
      <c r="I1043" s="88">
        <v>0</v>
      </c>
    </row>
    <row r="1044" spans="1:9" s="221" customFormat="1" x14ac:dyDescent="0.2">
      <c r="A1044" s="24"/>
      <c r="B1044" s="29" t="s">
        <v>320</v>
      </c>
      <c r="C1044" s="88">
        <f t="shared" si="155"/>
        <v>50</v>
      </c>
      <c r="D1044" s="88">
        <v>0</v>
      </c>
      <c r="E1044" s="88">
        <v>50</v>
      </c>
      <c r="F1044" s="88">
        <v>0</v>
      </c>
      <c r="G1044" s="88">
        <v>0</v>
      </c>
      <c r="H1044" s="88">
        <v>0</v>
      </c>
      <c r="I1044" s="88">
        <v>0</v>
      </c>
    </row>
    <row r="1045" spans="1:9" s="220" customFormat="1" x14ac:dyDescent="0.2">
      <c r="A1045" s="177" t="s">
        <v>354</v>
      </c>
      <c r="B1045" s="171" t="s">
        <v>319</v>
      </c>
      <c r="C1045" s="172">
        <f t="shared" si="155"/>
        <v>984.11</v>
      </c>
      <c r="D1045" s="172">
        <f>D1047+D1055+D1059+D1063</f>
        <v>136.51</v>
      </c>
      <c r="E1045" s="172">
        <f>E1047+E1055+E1067+E1073</f>
        <v>847.6</v>
      </c>
      <c r="F1045" s="172">
        <f>F1046</f>
        <v>0</v>
      </c>
      <c r="G1045" s="172">
        <f>G1046</f>
        <v>0</v>
      </c>
      <c r="H1045" s="172">
        <f>H1046</f>
        <v>0</v>
      </c>
      <c r="I1045" s="172">
        <f>I1046</f>
        <v>0</v>
      </c>
    </row>
    <row r="1046" spans="1:9" s="168" customFormat="1" x14ac:dyDescent="0.2">
      <c r="A1046" s="176"/>
      <c r="B1046" s="169" t="s">
        <v>320</v>
      </c>
      <c r="C1046" s="167">
        <f t="shared" si="155"/>
        <v>984.11</v>
      </c>
      <c r="D1046" s="167">
        <f>D1048+D1056+D1060+D1064</f>
        <v>136.51</v>
      </c>
      <c r="E1046" s="172">
        <f>E1048+E1056+E1068+E1074</f>
        <v>847.6</v>
      </c>
      <c r="F1046" s="167">
        <v>0</v>
      </c>
      <c r="G1046" s="167">
        <v>0</v>
      </c>
      <c r="H1046" s="167">
        <v>0</v>
      </c>
      <c r="I1046" s="167">
        <v>0</v>
      </c>
    </row>
    <row r="1047" spans="1:9" s="168" customFormat="1" x14ac:dyDescent="0.2">
      <c r="A1047" s="199" t="s">
        <v>206</v>
      </c>
      <c r="B1047" s="166" t="s">
        <v>319</v>
      </c>
      <c r="C1047" s="167">
        <f t="shared" si="155"/>
        <v>29.6</v>
      </c>
      <c r="D1047" s="167">
        <f>D1048</f>
        <v>0</v>
      </c>
      <c r="E1047" s="167">
        <f>E1049+E1051+E1053</f>
        <v>29.6</v>
      </c>
      <c r="F1047" s="167">
        <f>F1048</f>
        <v>0</v>
      </c>
      <c r="G1047" s="167">
        <f>G1048</f>
        <v>0</v>
      </c>
      <c r="H1047" s="167">
        <f>H1048</f>
        <v>0</v>
      </c>
      <c r="I1047" s="167">
        <f>I1048</f>
        <v>0</v>
      </c>
    </row>
    <row r="1048" spans="1:9" s="168" customFormat="1" x14ac:dyDescent="0.2">
      <c r="A1048" s="188"/>
      <c r="B1048" s="169" t="s">
        <v>320</v>
      </c>
      <c r="C1048" s="167">
        <f t="shared" si="155"/>
        <v>29.6</v>
      </c>
      <c r="D1048" s="167">
        <v>0</v>
      </c>
      <c r="E1048" s="167">
        <f>E1050+E1052+E1054</f>
        <v>29.6</v>
      </c>
      <c r="F1048" s="167">
        <v>0</v>
      </c>
      <c r="G1048" s="167">
        <v>0</v>
      </c>
      <c r="H1048" s="167">
        <v>0</v>
      </c>
      <c r="I1048" s="167">
        <v>0</v>
      </c>
    </row>
    <row r="1049" spans="1:9" s="198" customFormat="1" x14ac:dyDescent="0.2">
      <c r="A1049" s="141" t="s">
        <v>207</v>
      </c>
      <c r="B1049" s="105" t="s">
        <v>319</v>
      </c>
      <c r="C1049" s="107">
        <f>C1050</f>
        <v>16.600000000000001</v>
      </c>
      <c r="D1049" s="107">
        <v>0</v>
      </c>
      <c r="E1049" s="88">
        <f>20-3.4</f>
        <v>16.600000000000001</v>
      </c>
      <c r="F1049" s="107">
        <v>0</v>
      </c>
      <c r="G1049" s="107">
        <v>0</v>
      </c>
      <c r="H1049" s="107">
        <v>0</v>
      </c>
      <c r="I1049" s="107">
        <v>0</v>
      </c>
    </row>
    <row r="1050" spans="1:9" s="198" customFormat="1" x14ac:dyDescent="0.2">
      <c r="A1050" s="140"/>
      <c r="B1050" s="109" t="s">
        <v>320</v>
      </c>
      <c r="C1050" s="107">
        <f>D1050+E1050+F1050+G1050+H1050+I1050</f>
        <v>16.600000000000001</v>
      </c>
      <c r="D1050" s="107">
        <v>0</v>
      </c>
      <c r="E1050" s="88">
        <f>20-3.4</f>
        <v>16.600000000000001</v>
      </c>
      <c r="F1050" s="107">
        <v>0</v>
      </c>
      <c r="G1050" s="107">
        <v>0</v>
      </c>
      <c r="H1050" s="107">
        <v>0</v>
      </c>
      <c r="I1050" s="107">
        <v>0</v>
      </c>
    </row>
    <row r="1051" spans="1:9" s="198" customFormat="1" x14ac:dyDescent="0.2">
      <c r="A1051" s="141" t="s">
        <v>208</v>
      </c>
      <c r="B1051" s="105" t="s">
        <v>319</v>
      </c>
      <c r="C1051" s="107">
        <f>C1052</f>
        <v>3</v>
      </c>
      <c r="D1051" s="107">
        <v>0</v>
      </c>
      <c r="E1051" s="88">
        <v>3</v>
      </c>
      <c r="F1051" s="107">
        <v>0</v>
      </c>
      <c r="G1051" s="107">
        <v>0</v>
      </c>
      <c r="H1051" s="107">
        <v>0</v>
      </c>
      <c r="I1051" s="107">
        <v>0</v>
      </c>
    </row>
    <row r="1052" spans="1:9" s="198" customFormat="1" x14ac:dyDescent="0.2">
      <c r="A1052" s="140"/>
      <c r="B1052" s="109" t="s">
        <v>320</v>
      </c>
      <c r="C1052" s="107">
        <f>D1052+E1052+F1052+G1052+H1052+I1052</f>
        <v>3</v>
      </c>
      <c r="D1052" s="107">
        <v>0</v>
      </c>
      <c r="E1052" s="88">
        <v>3</v>
      </c>
      <c r="F1052" s="107">
        <v>0</v>
      </c>
      <c r="G1052" s="107">
        <v>0</v>
      </c>
      <c r="H1052" s="107">
        <v>0</v>
      </c>
      <c r="I1052" s="107">
        <v>0</v>
      </c>
    </row>
    <row r="1053" spans="1:9" s="198" customFormat="1" x14ac:dyDescent="0.2">
      <c r="A1053" s="141" t="s">
        <v>209</v>
      </c>
      <c r="B1053" s="105" t="s">
        <v>319</v>
      </c>
      <c r="C1053" s="107">
        <f>C1054</f>
        <v>10</v>
      </c>
      <c r="D1053" s="107">
        <v>0</v>
      </c>
      <c r="E1053" s="88">
        <v>10</v>
      </c>
      <c r="F1053" s="107">
        <v>0</v>
      </c>
      <c r="G1053" s="107">
        <v>0</v>
      </c>
      <c r="H1053" s="107">
        <v>0</v>
      </c>
      <c r="I1053" s="107">
        <v>0</v>
      </c>
    </row>
    <row r="1054" spans="1:9" s="198" customFormat="1" x14ac:dyDescent="0.2">
      <c r="A1054" s="140"/>
      <c r="B1054" s="109" t="s">
        <v>320</v>
      </c>
      <c r="C1054" s="107">
        <f>D1054+E1054+F1054+G1054+H1054+I1054</f>
        <v>10</v>
      </c>
      <c r="D1054" s="107">
        <v>0</v>
      </c>
      <c r="E1054" s="88">
        <v>10</v>
      </c>
      <c r="F1054" s="107">
        <v>0</v>
      </c>
      <c r="G1054" s="107">
        <v>0</v>
      </c>
      <c r="H1054" s="107">
        <v>0</v>
      </c>
      <c r="I1054" s="107">
        <v>0</v>
      </c>
    </row>
    <row r="1055" spans="1:9" s="168" customFormat="1" x14ac:dyDescent="0.2">
      <c r="A1055" s="200" t="s">
        <v>382</v>
      </c>
      <c r="B1055" s="191" t="s">
        <v>319</v>
      </c>
      <c r="C1055" s="167">
        <f t="shared" si="155"/>
        <v>20</v>
      </c>
      <c r="D1055" s="167">
        <f>D1057</f>
        <v>0</v>
      </c>
      <c r="E1055" s="167">
        <f>E1057</f>
        <v>20</v>
      </c>
      <c r="F1055" s="167">
        <f>F1056</f>
        <v>0</v>
      </c>
      <c r="G1055" s="167">
        <f>G1056</f>
        <v>0</v>
      </c>
      <c r="H1055" s="167">
        <f>H1056</f>
        <v>0</v>
      </c>
      <c r="I1055" s="167">
        <f>I1056</f>
        <v>0</v>
      </c>
    </row>
    <row r="1056" spans="1:9" s="168" customFormat="1" x14ac:dyDescent="0.2">
      <c r="A1056" s="188"/>
      <c r="B1056" s="169" t="s">
        <v>320</v>
      </c>
      <c r="C1056" s="167">
        <f t="shared" si="155"/>
        <v>20</v>
      </c>
      <c r="D1056" s="167">
        <f>D1058</f>
        <v>0</v>
      </c>
      <c r="E1056" s="167">
        <f>E1058</f>
        <v>20</v>
      </c>
      <c r="F1056" s="167">
        <v>0</v>
      </c>
      <c r="G1056" s="167">
        <v>0</v>
      </c>
      <c r="H1056" s="167">
        <v>0</v>
      </c>
      <c r="I1056" s="167">
        <v>0</v>
      </c>
    </row>
    <row r="1057" spans="1:9" s="198" customFormat="1" x14ac:dyDescent="0.2">
      <c r="A1057" s="143" t="s">
        <v>217</v>
      </c>
      <c r="B1057" s="112" t="s">
        <v>319</v>
      </c>
      <c r="C1057" s="107">
        <f t="shared" si="155"/>
        <v>20</v>
      </c>
      <c r="D1057" s="107">
        <v>0</v>
      </c>
      <c r="E1057" s="88">
        <v>20</v>
      </c>
      <c r="F1057" s="107">
        <v>0</v>
      </c>
      <c r="G1057" s="107">
        <v>0</v>
      </c>
      <c r="H1057" s="107">
        <v>0</v>
      </c>
      <c r="I1057" s="107">
        <v>0</v>
      </c>
    </row>
    <row r="1058" spans="1:9" s="129" customFormat="1" x14ac:dyDescent="0.2">
      <c r="A1058" s="133"/>
      <c r="B1058" s="109" t="s">
        <v>320</v>
      </c>
      <c r="C1058" s="106">
        <f t="shared" si="155"/>
        <v>20</v>
      </c>
      <c r="D1058" s="106">
        <v>0</v>
      </c>
      <c r="E1058" s="88">
        <v>20</v>
      </c>
      <c r="F1058" s="106">
        <v>0</v>
      </c>
      <c r="G1058" s="106">
        <v>0</v>
      </c>
      <c r="H1058" s="106">
        <v>0</v>
      </c>
      <c r="I1058" s="106">
        <v>0</v>
      </c>
    </row>
    <row r="1059" spans="1:9" s="168" customFormat="1" x14ac:dyDescent="0.2">
      <c r="A1059" s="200" t="s">
        <v>267</v>
      </c>
      <c r="B1059" s="191" t="s">
        <v>319</v>
      </c>
      <c r="C1059" s="167">
        <f t="shared" si="155"/>
        <v>93.51</v>
      </c>
      <c r="D1059" s="167">
        <f t="shared" ref="D1059:I1059" si="165">D1060</f>
        <v>93.51</v>
      </c>
      <c r="E1059" s="167">
        <f t="shared" si="165"/>
        <v>0</v>
      </c>
      <c r="F1059" s="167">
        <f t="shared" si="165"/>
        <v>0</v>
      </c>
      <c r="G1059" s="167">
        <f t="shared" si="165"/>
        <v>0</v>
      </c>
      <c r="H1059" s="167">
        <f t="shared" si="165"/>
        <v>0</v>
      </c>
      <c r="I1059" s="167">
        <f t="shared" si="165"/>
        <v>0</v>
      </c>
    </row>
    <row r="1060" spans="1:9" s="168" customFormat="1" x14ac:dyDescent="0.2">
      <c r="A1060" s="188"/>
      <c r="B1060" s="169" t="s">
        <v>320</v>
      </c>
      <c r="C1060" s="167">
        <f t="shared" si="155"/>
        <v>93.51</v>
      </c>
      <c r="D1060" s="167">
        <f>D1062</f>
        <v>93.51</v>
      </c>
      <c r="E1060" s="167">
        <v>0</v>
      </c>
      <c r="F1060" s="167">
        <v>0</v>
      </c>
      <c r="G1060" s="167">
        <v>0</v>
      </c>
      <c r="H1060" s="167">
        <v>0</v>
      </c>
      <c r="I1060" s="167">
        <v>0</v>
      </c>
    </row>
    <row r="1061" spans="1:9" s="221" customFormat="1" x14ac:dyDescent="0.2">
      <c r="A1061" s="78" t="s">
        <v>36</v>
      </c>
      <c r="B1061" s="32" t="s">
        <v>319</v>
      </c>
      <c r="C1061" s="88">
        <f t="shared" si="155"/>
        <v>93.51</v>
      </c>
      <c r="D1061" s="88">
        <f>D1062</f>
        <v>93.51</v>
      </c>
      <c r="E1061" s="88">
        <f>E1062</f>
        <v>0</v>
      </c>
      <c r="F1061" s="88">
        <v>0</v>
      </c>
      <c r="G1061" s="88">
        <v>0</v>
      </c>
      <c r="H1061" s="88">
        <v>0</v>
      </c>
      <c r="I1061" s="88">
        <v>0</v>
      </c>
    </row>
    <row r="1062" spans="1:9" s="90" customFormat="1" x14ac:dyDescent="0.2">
      <c r="A1062" s="11"/>
      <c r="B1062" s="29" t="s">
        <v>320</v>
      </c>
      <c r="C1062" s="59">
        <f>D1062</f>
        <v>93.51</v>
      </c>
      <c r="D1062" s="59">
        <v>93.51</v>
      </c>
      <c r="E1062" s="88">
        <v>0</v>
      </c>
      <c r="F1062" s="59">
        <v>0</v>
      </c>
      <c r="G1062" s="59">
        <v>0</v>
      </c>
      <c r="H1062" s="59">
        <v>0</v>
      </c>
      <c r="I1062" s="59">
        <v>0</v>
      </c>
    </row>
    <row r="1063" spans="1:9" s="168" customFormat="1" x14ac:dyDescent="0.2">
      <c r="A1063" s="199" t="s">
        <v>268</v>
      </c>
      <c r="B1063" s="166" t="s">
        <v>319</v>
      </c>
      <c r="C1063" s="167">
        <f t="shared" si="155"/>
        <v>43</v>
      </c>
      <c r="D1063" s="167">
        <f>D1065</f>
        <v>43</v>
      </c>
      <c r="E1063" s="167">
        <f t="shared" ref="E1063:I1064" si="166">E1065</f>
        <v>0</v>
      </c>
      <c r="F1063" s="167">
        <f t="shared" si="166"/>
        <v>0</v>
      </c>
      <c r="G1063" s="167">
        <f t="shared" si="166"/>
        <v>0</v>
      </c>
      <c r="H1063" s="167">
        <f t="shared" si="166"/>
        <v>0</v>
      </c>
      <c r="I1063" s="167">
        <f t="shared" si="166"/>
        <v>0</v>
      </c>
    </row>
    <row r="1064" spans="1:9" s="168" customFormat="1" x14ac:dyDescent="0.2">
      <c r="A1064" s="188"/>
      <c r="B1064" s="169" t="s">
        <v>320</v>
      </c>
      <c r="C1064" s="167">
        <f t="shared" si="155"/>
        <v>43</v>
      </c>
      <c r="D1064" s="167">
        <f>D1066</f>
        <v>43</v>
      </c>
      <c r="E1064" s="167">
        <f t="shared" si="166"/>
        <v>0</v>
      </c>
      <c r="F1064" s="167">
        <f t="shared" si="166"/>
        <v>0</v>
      </c>
      <c r="G1064" s="167">
        <f t="shared" si="166"/>
        <v>0</v>
      </c>
      <c r="H1064" s="167">
        <f t="shared" si="166"/>
        <v>0</v>
      </c>
      <c r="I1064" s="167">
        <f t="shared" si="166"/>
        <v>0</v>
      </c>
    </row>
    <row r="1065" spans="1:9" s="129" customFormat="1" x14ac:dyDescent="0.2">
      <c r="A1065" s="117" t="s">
        <v>457</v>
      </c>
      <c r="B1065" s="105" t="s">
        <v>319</v>
      </c>
      <c r="C1065" s="106">
        <f t="shared" si="155"/>
        <v>43</v>
      </c>
      <c r="D1065" s="106">
        <v>43</v>
      </c>
      <c r="E1065" s="101">
        <v>0</v>
      </c>
      <c r="F1065" s="106">
        <v>0</v>
      </c>
      <c r="G1065" s="106">
        <v>0</v>
      </c>
      <c r="H1065" s="106">
        <v>0</v>
      </c>
      <c r="I1065" s="106">
        <v>0</v>
      </c>
    </row>
    <row r="1066" spans="1:9" s="129" customFormat="1" x14ac:dyDescent="0.2">
      <c r="A1066" s="133"/>
      <c r="B1066" s="109" t="s">
        <v>320</v>
      </c>
      <c r="C1066" s="106">
        <f t="shared" si="155"/>
        <v>43</v>
      </c>
      <c r="D1066" s="106">
        <v>43</v>
      </c>
      <c r="E1066" s="101">
        <v>0</v>
      </c>
      <c r="F1066" s="106">
        <v>0</v>
      </c>
      <c r="G1066" s="106">
        <v>0</v>
      </c>
      <c r="H1066" s="106">
        <v>0</v>
      </c>
      <c r="I1066" s="106">
        <v>0</v>
      </c>
    </row>
    <row r="1067" spans="1:9" s="168" customFormat="1" x14ac:dyDescent="0.2">
      <c r="A1067" s="199" t="s">
        <v>766</v>
      </c>
      <c r="B1067" s="166" t="s">
        <v>319</v>
      </c>
      <c r="C1067" s="167">
        <f t="shared" ref="C1067:C1098" si="167">D1067+E1067+F1067+G1067+H1067+I1067</f>
        <v>11</v>
      </c>
      <c r="D1067" s="167">
        <v>0</v>
      </c>
      <c r="E1067" s="167">
        <f>E1069+E1071</f>
        <v>11</v>
      </c>
      <c r="F1067" s="167">
        <v>0</v>
      </c>
      <c r="G1067" s="167">
        <v>0</v>
      </c>
      <c r="H1067" s="167">
        <v>0</v>
      </c>
      <c r="I1067" s="167">
        <v>0</v>
      </c>
    </row>
    <row r="1068" spans="1:9" s="168" customFormat="1" x14ac:dyDescent="0.2">
      <c r="A1068" s="188"/>
      <c r="B1068" s="169" t="s">
        <v>320</v>
      </c>
      <c r="C1068" s="167">
        <f t="shared" si="167"/>
        <v>11</v>
      </c>
      <c r="D1068" s="167">
        <v>0</v>
      </c>
      <c r="E1068" s="167">
        <f>E1070+E1072</f>
        <v>11</v>
      </c>
      <c r="F1068" s="167">
        <v>0</v>
      </c>
      <c r="G1068" s="167">
        <v>0</v>
      </c>
      <c r="H1068" s="167">
        <v>0</v>
      </c>
      <c r="I1068" s="167">
        <v>0</v>
      </c>
    </row>
    <row r="1069" spans="1:9" s="129" customFormat="1" x14ac:dyDescent="0.2">
      <c r="A1069" s="31" t="s">
        <v>767</v>
      </c>
      <c r="B1069" s="105" t="s">
        <v>319</v>
      </c>
      <c r="C1069" s="106">
        <f t="shared" si="167"/>
        <v>5</v>
      </c>
      <c r="D1069" s="106">
        <v>0</v>
      </c>
      <c r="E1069" s="101">
        <v>5</v>
      </c>
      <c r="F1069" s="106">
        <v>0</v>
      </c>
      <c r="G1069" s="106">
        <v>0</v>
      </c>
      <c r="H1069" s="106">
        <v>0</v>
      </c>
      <c r="I1069" s="106">
        <v>0</v>
      </c>
    </row>
    <row r="1070" spans="1:9" s="129" customFormat="1" x14ac:dyDescent="0.2">
      <c r="A1070" s="133"/>
      <c r="B1070" s="109" t="s">
        <v>320</v>
      </c>
      <c r="C1070" s="106">
        <f t="shared" si="167"/>
        <v>5</v>
      </c>
      <c r="D1070" s="106">
        <v>0</v>
      </c>
      <c r="E1070" s="101">
        <v>5</v>
      </c>
      <c r="F1070" s="106">
        <v>0</v>
      </c>
      <c r="G1070" s="106">
        <v>0</v>
      </c>
      <c r="H1070" s="106">
        <v>0</v>
      </c>
      <c r="I1070" s="106">
        <v>0</v>
      </c>
    </row>
    <row r="1071" spans="1:9" s="129" customFormat="1" x14ac:dyDescent="0.2">
      <c r="A1071" s="34" t="s">
        <v>768</v>
      </c>
      <c r="B1071" s="105" t="s">
        <v>319</v>
      </c>
      <c r="C1071" s="106">
        <f t="shared" si="167"/>
        <v>6</v>
      </c>
      <c r="D1071" s="106">
        <v>0</v>
      </c>
      <c r="E1071" s="101">
        <v>6</v>
      </c>
      <c r="F1071" s="106">
        <v>0</v>
      </c>
      <c r="G1071" s="106">
        <v>0</v>
      </c>
      <c r="H1071" s="106">
        <v>0</v>
      </c>
      <c r="I1071" s="106">
        <v>0</v>
      </c>
    </row>
    <row r="1072" spans="1:9" s="129" customFormat="1" x14ac:dyDescent="0.2">
      <c r="A1072" s="133"/>
      <c r="B1072" s="109" t="s">
        <v>320</v>
      </c>
      <c r="C1072" s="106">
        <f t="shared" si="167"/>
        <v>6</v>
      </c>
      <c r="D1072" s="106">
        <v>0</v>
      </c>
      <c r="E1072" s="101">
        <v>6</v>
      </c>
      <c r="F1072" s="106">
        <v>0</v>
      </c>
      <c r="G1072" s="106">
        <v>0</v>
      </c>
      <c r="H1072" s="106">
        <v>0</v>
      </c>
      <c r="I1072" s="106">
        <v>0</v>
      </c>
    </row>
    <row r="1073" spans="1:9" s="168" customFormat="1" x14ac:dyDescent="0.2">
      <c r="A1073" s="199" t="s">
        <v>797</v>
      </c>
      <c r="B1073" s="166" t="s">
        <v>319</v>
      </c>
      <c r="C1073" s="167">
        <f t="shared" si="167"/>
        <v>787</v>
      </c>
      <c r="D1073" s="167">
        <v>0</v>
      </c>
      <c r="E1073" s="167">
        <f>E1075+E1077+E1079+E1081+E1083+E1085+E1087+E1089+E1091+E1093+E1095+E1097+E1099+E1101+E1103+E1105+E1107+E1109+E1111+E1113+E1115+E1117+E1119+E1121+E1123+E1125+E1127+E1129+E1131</f>
        <v>787</v>
      </c>
      <c r="F1073" s="167">
        <v>0</v>
      </c>
      <c r="G1073" s="167">
        <v>0</v>
      </c>
      <c r="H1073" s="167">
        <v>0</v>
      </c>
      <c r="I1073" s="167">
        <v>0</v>
      </c>
    </row>
    <row r="1074" spans="1:9" s="168" customFormat="1" x14ac:dyDescent="0.2">
      <c r="A1074" s="188"/>
      <c r="B1074" s="169" t="s">
        <v>320</v>
      </c>
      <c r="C1074" s="167">
        <f t="shared" si="167"/>
        <v>787</v>
      </c>
      <c r="D1074" s="167">
        <v>0</v>
      </c>
      <c r="E1074" s="167">
        <f>E1076+E1078+E1080+E1082+E1084+E1086+E1088+E1090+E1092+E1094+E1096+E1098+E1100+E1102+E1104+E1106+E1108+E1110+E1112+E1114+E1116+E1118+E1120+E1122+E1124+E1126+E1128+E1130+E1132</f>
        <v>787</v>
      </c>
      <c r="F1074" s="167">
        <v>0</v>
      </c>
      <c r="G1074" s="167">
        <v>0</v>
      </c>
      <c r="H1074" s="167">
        <v>0</v>
      </c>
      <c r="I1074" s="167">
        <v>0</v>
      </c>
    </row>
    <row r="1075" spans="1:9" s="129" customFormat="1" ht="25.5" x14ac:dyDescent="0.2">
      <c r="A1075" s="416" t="s">
        <v>769</v>
      </c>
      <c r="B1075" s="105" t="s">
        <v>319</v>
      </c>
      <c r="C1075" s="106">
        <f t="shared" si="167"/>
        <v>55</v>
      </c>
      <c r="D1075" s="106">
        <v>0</v>
      </c>
      <c r="E1075" s="88">
        <v>55</v>
      </c>
      <c r="F1075" s="106">
        <v>0</v>
      </c>
      <c r="G1075" s="106">
        <v>0</v>
      </c>
      <c r="H1075" s="106">
        <v>0</v>
      </c>
      <c r="I1075" s="106">
        <v>0</v>
      </c>
    </row>
    <row r="1076" spans="1:9" s="129" customFormat="1" x14ac:dyDescent="0.2">
      <c r="A1076" s="133"/>
      <c r="B1076" s="109" t="s">
        <v>320</v>
      </c>
      <c r="C1076" s="106">
        <f t="shared" si="167"/>
        <v>55</v>
      </c>
      <c r="D1076" s="106">
        <v>0</v>
      </c>
      <c r="E1076" s="88">
        <v>55</v>
      </c>
      <c r="F1076" s="106">
        <v>0</v>
      </c>
      <c r="G1076" s="106">
        <v>0</v>
      </c>
      <c r="H1076" s="106">
        <v>0</v>
      </c>
      <c r="I1076" s="106">
        <v>0</v>
      </c>
    </row>
    <row r="1077" spans="1:9" s="129" customFormat="1" ht="25.5" x14ac:dyDescent="0.2">
      <c r="A1077" s="417" t="s">
        <v>770</v>
      </c>
      <c r="B1077" s="105" t="s">
        <v>319</v>
      </c>
      <c r="C1077" s="106">
        <f t="shared" si="167"/>
        <v>7</v>
      </c>
      <c r="D1077" s="106">
        <v>0</v>
      </c>
      <c r="E1077" s="88">
        <v>7</v>
      </c>
      <c r="F1077" s="106">
        <v>0</v>
      </c>
      <c r="G1077" s="106">
        <v>0</v>
      </c>
      <c r="H1077" s="106">
        <v>0</v>
      </c>
      <c r="I1077" s="106">
        <v>0</v>
      </c>
    </row>
    <row r="1078" spans="1:9" s="129" customFormat="1" x14ac:dyDescent="0.2">
      <c r="A1078" s="50"/>
      <c r="B1078" s="109" t="s">
        <v>320</v>
      </c>
      <c r="C1078" s="106">
        <f t="shared" si="167"/>
        <v>7</v>
      </c>
      <c r="D1078" s="106">
        <v>0</v>
      </c>
      <c r="E1078" s="88">
        <v>7</v>
      </c>
      <c r="F1078" s="106">
        <v>0</v>
      </c>
      <c r="G1078" s="106">
        <v>0</v>
      </c>
      <c r="H1078" s="106">
        <v>0</v>
      </c>
      <c r="I1078" s="106">
        <v>0</v>
      </c>
    </row>
    <row r="1079" spans="1:9" s="129" customFormat="1" x14ac:dyDescent="0.2">
      <c r="A1079" s="416" t="s">
        <v>771</v>
      </c>
      <c r="B1079" s="105" t="s">
        <v>319</v>
      </c>
      <c r="C1079" s="106">
        <f t="shared" si="167"/>
        <v>10</v>
      </c>
      <c r="D1079" s="106">
        <v>0</v>
      </c>
      <c r="E1079" s="88">
        <v>10</v>
      </c>
      <c r="F1079" s="106">
        <v>0</v>
      </c>
      <c r="G1079" s="106">
        <v>0</v>
      </c>
      <c r="H1079" s="106">
        <v>0</v>
      </c>
      <c r="I1079" s="106">
        <v>0</v>
      </c>
    </row>
    <row r="1080" spans="1:9" s="129" customFormat="1" x14ac:dyDescent="0.2">
      <c r="A1080" s="80"/>
      <c r="B1080" s="109" t="s">
        <v>320</v>
      </c>
      <c r="C1080" s="106">
        <f t="shared" si="167"/>
        <v>10</v>
      </c>
      <c r="D1080" s="106">
        <v>0</v>
      </c>
      <c r="E1080" s="88">
        <v>10</v>
      </c>
      <c r="F1080" s="106">
        <v>0</v>
      </c>
      <c r="G1080" s="106">
        <v>0</v>
      </c>
      <c r="H1080" s="106">
        <v>0</v>
      </c>
      <c r="I1080" s="106">
        <v>0</v>
      </c>
    </row>
    <row r="1081" spans="1:9" s="129" customFormat="1" ht="25.5" x14ac:dyDescent="0.2">
      <c r="A1081" s="417" t="s">
        <v>772</v>
      </c>
      <c r="B1081" s="105" t="s">
        <v>319</v>
      </c>
      <c r="C1081" s="106">
        <f t="shared" si="167"/>
        <v>4</v>
      </c>
      <c r="D1081" s="106">
        <v>0</v>
      </c>
      <c r="E1081" s="88">
        <v>4</v>
      </c>
      <c r="F1081" s="106">
        <v>0</v>
      </c>
      <c r="G1081" s="106">
        <v>0</v>
      </c>
      <c r="H1081" s="106">
        <v>0</v>
      </c>
      <c r="I1081" s="106">
        <v>0</v>
      </c>
    </row>
    <row r="1082" spans="1:9" s="129" customFormat="1" x14ac:dyDescent="0.2">
      <c r="A1082" s="24"/>
      <c r="B1082" s="109" t="s">
        <v>320</v>
      </c>
      <c r="C1082" s="106">
        <f t="shared" si="167"/>
        <v>4</v>
      </c>
      <c r="D1082" s="106">
        <v>0</v>
      </c>
      <c r="E1082" s="59">
        <v>4</v>
      </c>
      <c r="F1082" s="106">
        <v>0</v>
      </c>
      <c r="G1082" s="106">
        <v>0</v>
      </c>
      <c r="H1082" s="106">
        <v>0</v>
      </c>
      <c r="I1082" s="106">
        <v>0</v>
      </c>
    </row>
    <row r="1083" spans="1:9" s="129" customFormat="1" ht="25.5" x14ac:dyDescent="0.2">
      <c r="A1083" s="416" t="s">
        <v>773</v>
      </c>
      <c r="B1083" s="105" t="s">
        <v>319</v>
      </c>
      <c r="C1083" s="106">
        <f t="shared" si="167"/>
        <v>35</v>
      </c>
      <c r="D1083" s="106">
        <v>0</v>
      </c>
      <c r="E1083" s="73">
        <v>35</v>
      </c>
      <c r="F1083" s="106">
        <v>0</v>
      </c>
      <c r="G1083" s="106">
        <v>0</v>
      </c>
      <c r="H1083" s="106">
        <v>0</v>
      </c>
      <c r="I1083" s="106">
        <v>0</v>
      </c>
    </row>
    <row r="1084" spans="1:9" s="129" customFormat="1" x14ac:dyDescent="0.2">
      <c r="A1084" s="396"/>
      <c r="B1084" s="109" t="s">
        <v>320</v>
      </c>
      <c r="C1084" s="106">
        <f t="shared" si="167"/>
        <v>35</v>
      </c>
      <c r="D1084" s="106">
        <v>0</v>
      </c>
      <c r="E1084" s="418">
        <v>35</v>
      </c>
      <c r="F1084" s="106">
        <v>0</v>
      </c>
      <c r="G1084" s="106">
        <v>0</v>
      </c>
      <c r="H1084" s="106">
        <v>0</v>
      </c>
      <c r="I1084" s="106">
        <v>0</v>
      </c>
    </row>
    <row r="1085" spans="1:9" s="129" customFormat="1" ht="25.5" x14ac:dyDescent="0.2">
      <c r="A1085" s="417" t="s">
        <v>774</v>
      </c>
      <c r="B1085" s="105" t="s">
        <v>319</v>
      </c>
      <c r="C1085" s="106">
        <f t="shared" si="167"/>
        <v>60</v>
      </c>
      <c r="D1085" s="106">
        <v>0</v>
      </c>
      <c r="E1085" s="88">
        <v>60</v>
      </c>
      <c r="F1085" s="106">
        <v>0</v>
      </c>
      <c r="G1085" s="106">
        <v>0</v>
      </c>
      <c r="H1085" s="106">
        <v>0</v>
      </c>
      <c r="I1085" s="106">
        <v>0</v>
      </c>
    </row>
    <row r="1086" spans="1:9" s="129" customFormat="1" x14ac:dyDescent="0.2">
      <c r="A1086" s="80"/>
      <c r="B1086" s="109" t="s">
        <v>320</v>
      </c>
      <c r="C1086" s="106">
        <f t="shared" si="167"/>
        <v>60</v>
      </c>
      <c r="D1086" s="106">
        <v>0</v>
      </c>
      <c r="E1086" s="88">
        <v>60</v>
      </c>
      <c r="F1086" s="106">
        <v>0</v>
      </c>
      <c r="G1086" s="106">
        <v>0</v>
      </c>
      <c r="H1086" s="106">
        <v>0</v>
      </c>
      <c r="I1086" s="106">
        <v>0</v>
      </c>
    </row>
    <row r="1087" spans="1:9" s="129" customFormat="1" ht="25.5" x14ac:dyDescent="0.2">
      <c r="A1087" s="416" t="s">
        <v>775</v>
      </c>
      <c r="B1087" s="105" t="s">
        <v>319</v>
      </c>
      <c r="C1087" s="106">
        <f t="shared" si="167"/>
        <v>26</v>
      </c>
      <c r="D1087" s="106">
        <v>0</v>
      </c>
      <c r="E1087" s="88">
        <v>26</v>
      </c>
      <c r="F1087" s="106">
        <v>0</v>
      </c>
      <c r="G1087" s="106">
        <v>0</v>
      </c>
      <c r="H1087" s="106">
        <v>0</v>
      </c>
      <c r="I1087" s="106">
        <v>0</v>
      </c>
    </row>
    <row r="1088" spans="1:9" s="129" customFormat="1" x14ac:dyDescent="0.2">
      <c r="A1088" s="80"/>
      <c r="B1088" s="109" t="s">
        <v>320</v>
      </c>
      <c r="C1088" s="106">
        <f t="shared" si="167"/>
        <v>26</v>
      </c>
      <c r="D1088" s="106">
        <v>0</v>
      </c>
      <c r="E1088" s="88">
        <v>26</v>
      </c>
      <c r="F1088" s="106">
        <v>0</v>
      </c>
      <c r="G1088" s="106">
        <v>0</v>
      </c>
      <c r="H1088" s="106">
        <v>0</v>
      </c>
      <c r="I1088" s="106">
        <v>0</v>
      </c>
    </row>
    <row r="1089" spans="1:9" s="129" customFormat="1" ht="25.5" x14ac:dyDescent="0.2">
      <c r="A1089" s="417" t="s">
        <v>776</v>
      </c>
      <c r="B1089" s="105" t="s">
        <v>319</v>
      </c>
      <c r="C1089" s="106">
        <f t="shared" si="167"/>
        <v>3</v>
      </c>
      <c r="D1089" s="106">
        <v>0</v>
      </c>
      <c r="E1089" s="88">
        <v>3</v>
      </c>
      <c r="F1089" s="106">
        <v>0</v>
      </c>
      <c r="G1089" s="106">
        <v>0</v>
      </c>
      <c r="H1089" s="106">
        <v>0</v>
      </c>
      <c r="I1089" s="106">
        <v>0</v>
      </c>
    </row>
    <row r="1090" spans="1:9" s="129" customFormat="1" x14ac:dyDescent="0.2">
      <c r="A1090" s="133"/>
      <c r="B1090" s="109" t="s">
        <v>320</v>
      </c>
      <c r="C1090" s="106">
        <f t="shared" si="167"/>
        <v>3</v>
      </c>
      <c r="D1090" s="106">
        <v>0</v>
      </c>
      <c r="E1090" s="88">
        <v>3</v>
      </c>
      <c r="F1090" s="106">
        <v>0</v>
      </c>
      <c r="G1090" s="106">
        <v>0</v>
      </c>
      <c r="H1090" s="106">
        <v>0</v>
      </c>
      <c r="I1090" s="106">
        <v>0</v>
      </c>
    </row>
    <row r="1091" spans="1:9" s="129" customFormat="1" ht="25.5" x14ac:dyDescent="0.2">
      <c r="A1091" s="416" t="s">
        <v>777</v>
      </c>
      <c r="B1091" s="105" t="s">
        <v>319</v>
      </c>
      <c r="C1091" s="106">
        <f t="shared" si="167"/>
        <v>6</v>
      </c>
      <c r="D1091" s="106">
        <v>0</v>
      </c>
      <c r="E1091" s="88">
        <v>6</v>
      </c>
      <c r="F1091" s="106">
        <v>0</v>
      </c>
      <c r="G1091" s="106">
        <v>0</v>
      </c>
      <c r="H1091" s="106">
        <v>0</v>
      </c>
      <c r="I1091" s="106">
        <v>0</v>
      </c>
    </row>
    <row r="1092" spans="1:9" s="129" customFormat="1" x14ac:dyDescent="0.2">
      <c r="A1092" s="24"/>
      <c r="B1092" s="109" t="s">
        <v>320</v>
      </c>
      <c r="C1092" s="106">
        <f t="shared" si="167"/>
        <v>6</v>
      </c>
      <c r="D1092" s="106">
        <v>0</v>
      </c>
      <c r="E1092" s="88">
        <v>6</v>
      </c>
      <c r="F1092" s="106">
        <v>0</v>
      </c>
      <c r="G1092" s="106">
        <v>0</v>
      </c>
      <c r="H1092" s="106">
        <v>0</v>
      </c>
      <c r="I1092" s="106">
        <v>0</v>
      </c>
    </row>
    <row r="1093" spans="1:9" s="129" customFormat="1" x14ac:dyDescent="0.2">
      <c r="A1093" s="417" t="s">
        <v>778</v>
      </c>
      <c r="B1093" s="105" t="s">
        <v>319</v>
      </c>
      <c r="C1093" s="106">
        <f t="shared" si="167"/>
        <v>7</v>
      </c>
      <c r="D1093" s="106">
        <v>0</v>
      </c>
      <c r="E1093" s="88">
        <v>7</v>
      </c>
      <c r="F1093" s="106">
        <v>0</v>
      </c>
      <c r="G1093" s="106">
        <v>0</v>
      </c>
      <c r="H1093" s="106">
        <v>0</v>
      </c>
      <c r="I1093" s="106">
        <v>0</v>
      </c>
    </row>
    <row r="1094" spans="1:9" s="129" customFormat="1" x14ac:dyDescent="0.2">
      <c r="A1094" s="50"/>
      <c r="B1094" s="109" t="s">
        <v>320</v>
      </c>
      <c r="C1094" s="106">
        <f t="shared" si="167"/>
        <v>7</v>
      </c>
      <c r="D1094" s="106">
        <v>0</v>
      </c>
      <c r="E1094" s="88">
        <v>7</v>
      </c>
      <c r="F1094" s="106">
        <v>0</v>
      </c>
      <c r="G1094" s="106">
        <v>0</v>
      </c>
      <c r="H1094" s="106">
        <v>0</v>
      </c>
      <c r="I1094" s="106">
        <v>0</v>
      </c>
    </row>
    <row r="1095" spans="1:9" s="129" customFormat="1" x14ac:dyDescent="0.2">
      <c r="A1095" s="416" t="s">
        <v>779</v>
      </c>
      <c r="B1095" s="105" t="s">
        <v>319</v>
      </c>
      <c r="C1095" s="106">
        <f t="shared" si="167"/>
        <v>79</v>
      </c>
      <c r="D1095" s="106">
        <v>0</v>
      </c>
      <c r="E1095" s="88">
        <v>79</v>
      </c>
      <c r="F1095" s="106">
        <v>0</v>
      </c>
      <c r="G1095" s="106">
        <v>0</v>
      </c>
      <c r="H1095" s="106">
        <v>0</v>
      </c>
      <c r="I1095" s="106">
        <v>0</v>
      </c>
    </row>
    <row r="1096" spans="1:9" s="129" customFormat="1" x14ac:dyDescent="0.2">
      <c r="A1096" s="80"/>
      <c r="B1096" s="109" t="s">
        <v>320</v>
      </c>
      <c r="C1096" s="106">
        <f t="shared" si="167"/>
        <v>79</v>
      </c>
      <c r="D1096" s="106">
        <v>0</v>
      </c>
      <c r="E1096" s="88">
        <v>79</v>
      </c>
      <c r="F1096" s="106">
        <v>0</v>
      </c>
      <c r="G1096" s="106">
        <v>0</v>
      </c>
      <c r="H1096" s="106">
        <v>0</v>
      </c>
      <c r="I1096" s="106">
        <v>0</v>
      </c>
    </row>
    <row r="1097" spans="1:9" s="129" customFormat="1" x14ac:dyDescent="0.2">
      <c r="A1097" s="417" t="s">
        <v>780</v>
      </c>
      <c r="B1097" s="105" t="s">
        <v>319</v>
      </c>
      <c r="C1097" s="106">
        <f t="shared" si="167"/>
        <v>12</v>
      </c>
      <c r="D1097" s="106">
        <v>0</v>
      </c>
      <c r="E1097" s="88">
        <v>12</v>
      </c>
      <c r="F1097" s="106">
        <v>0</v>
      </c>
      <c r="G1097" s="106">
        <v>0</v>
      </c>
      <c r="H1097" s="106">
        <v>0</v>
      </c>
      <c r="I1097" s="106">
        <v>0</v>
      </c>
    </row>
    <row r="1098" spans="1:9" s="129" customFormat="1" x14ac:dyDescent="0.2">
      <c r="A1098" s="24"/>
      <c r="B1098" s="109" t="s">
        <v>320</v>
      </c>
      <c r="C1098" s="106">
        <f t="shared" si="167"/>
        <v>12</v>
      </c>
      <c r="D1098" s="106">
        <v>0</v>
      </c>
      <c r="E1098" s="88">
        <v>12</v>
      </c>
      <c r="F1098" s="106">
        <v>0</v>
      </c>
      <c r="G1098" s="106">
        <v>0</v>
      </c>
      <c r="H1098" s="106">
        <v>0</v>
      </c>
      <c r="I1098" s="106">
        <v>0</v>
      </c>
    </row>
    <row r="1099" spans="1:9" s="129" customFormat="1" x14ac:dyDescent="0.2">
      <c r="A1099" s="416" t="s">
        <v>781</v>
      </c>
      <c r="B1099" s="105" t="s">
        <v>319</v>
      </c>
      <c r="C1099" s="106">
        <f t="shared" ref="C1099:C1130" si="168">D1099+E1099+F1099+G1099+H1099+I1099</f>
        <v>29</v>
      </c>
      <c r="D1099" s="106">
        <v>0</v>
      </c>
      <c r="E1099" s="88">
        <v>29</v>
      </c>
      <c r="F1099" s="106">
        <v>0</v>
      </c>
      <c r="G1099" s="106">
        <v>0</v>
      </c>
      <c r="H1099" s="106">
        <v>0</v>
      </c>
      <c r="I1099" s="106">
        <v>0</v>
      </c>
    </row>
    <row r="1100" spans="1:9" s="129" customFormat="1" x14ac:dyDescent="0.2">
      <c r="A1100" s="80"/>
      <c r="B1100" s="109" t="s">
        <v>320</v>
      </c>
      <c r="C1100" s="106">
        <f t="shared" si="168"/>
        <v>29</v>
      </c>
      <c r="D1100" s="106">
        <v>0</v>
      </c>
      <c r="E1100" s="88">
        <v>29</v>
      </c>
      <c r="F1100" s="106">
        <v>0</v>
      </c>
      <c r="G1100" s="106">
        <v>0</v>
      </c>
      <c r="H1100" s="106">
        <v>0</v>
      </c>
      <c r="I1100" s="106">
        <v>0</v>
      </c>
    </row>
    <row r="1101" spans="1:9" s="129" customFormat="1" ht="25.5" x14ac:dyDescent="0.2">
      <c r="A1101" s="417" t="s">
        <v>782</v>
      </c>
      <c r="B1101" s="105" t="s">
        <v>319</v>
      </c>
      <c r="C1101" s="106">
        <f t="shared" si="168"/>
        <v>44</v>
      </c>
      <c r="D1101" s="106">
        <v>0</v>
      </c>
      <c r="E1101" s="88">
        <v>44</v>
      </c>
      <c r="F1101" s="106">
        <v>0</v>
      </c>
      <c r="G1101" s="106">
        <v>0</v>
      </c>
      <c r="H1101" s="106">
        <v>0</v>
      </c>
      <c r="I1101" s="106">
        <v>0</v>
      </c>
    </row>
    <row r="1102" spans="1:9" s="129" customFormat="1" x14ac:dyDescent="0.2">
      <c r="A1102" s="24"/>
      <c r="B1102" s="109" t="s">
        <v>320</v>
      </c>
      <c r="C1102" s="106">
        <f t="shared" si="168"/>
        <v>44</v>
      </c>
      <c r="D1102" s="106">
        <v>0</v>
      </c>
      <c r="E1102" s="88">
        <v>44</v>
      </c>
      <c r="F1102" s="106">
        <v>0</v>
      </c>
      <c r="G1102" s="106">
        <v>0</v>
      </c>
      <c r="H1102" s="106">
        <v>0</v>
      </c>
      <c r="I1102" s="106">
        <v>0</v>
      </c>
    </row>
    <row r="1103" spans="1:9" s="129" customFormat="1" ht="25.5" x14ac:dyDescent="0.2">
      <c r="A1103" s="416" t="s">
        <v>783</v>
      </c>
      <c r="B1103" s="105" t="s">
        <v>319</v>
      </c>
      <c r="C1103" s="106">
        <f t="shared" si="168"/>
        <v>6</v>
      </c>
      <c r="D1103" s="106">
        <v>0</v>
      </c>
      <c r="E1103" s="88">
        <v>6</v>
      </c>
      <c r="F1103" s="106">
        <v>0</v>
      </c>
      <c r="G1103" s="106">
        <v>0</v>
      </c>
      <c r="H1103" s="106">
        <v>0</v>
      </c>
      <c r="I1103" s="106">
        <v>0</v>
      </c>
    </row>
    <row r="1104" spans="1:9" s="129" customFormat="1" x14ac:dyDescent="0.2">
      <c r="A1104" s="50"/>
      <c r="B1104" s="109" t="s">
        <v>320</v>
      </c>
      <c r="C1104" s="106">
        <f t="shared" si="168"/>
        <v>6</v>
      </c>
      <c r="D1104" s="106">
        <v>0</v>
      </c>
      <c r="E1104" s="88">
        <v>6</v>
      </c>
      <c r="F1104" s="106">
        <v>0</v>
      </c>
      <c r="G1104" s="106">
        <v>0</v>
      </c>
      <c r="H1104" s="106">
        <v>0</v>
      </c>
      <c r="I1104" s="106">
        <v>0</v>
      </c>
    </row>
    <row r="1105" spans="1:9" s="129" customFormat="1" x14ac:dyDescent="0.2">
      <c r="A1105" s="417" t="s">
        <v>784</v>
      </c>
      <c r="B1105" s="105" t="s">
        <v>319</v>
      </c>
      <c r="C1105" s="106">
        <f t="shared" si="168"/>
        <v>47</v>
      </c>
      <c r="D1105" s="106">
        <v>0</v>
      </c>
      <c r="E1105" s="88">
        <v>47</v>
      </c>
      <c r="F1105" s="106">
        <v>0</v>
      </c>
      <c r="G1105" s="106">
        <v>0</v>
      </c>
      <c r="H1105" s="106">
        <v>0</v>
      </c>
      <c r="I1105" s="106">
        <v>0</v>
      </c>
    </row>
    <row r="1106" spans="1:9" s="129" customFormat="1" x14ac:dyDescent="0.2">
      <c r="A1106" s="80"/>
      <c r="B1106" s="109" t="s">
        <v>320</v>
      </c>
      <c r="C1106" s="106">
        <f t="shared" si="168"/>
        <v>47</v>
      </c>
      <c r="D1106" s="106">
        <v>0</v>
      </c>
      <c r="E1106" s="88">
        <v>47</v>
      </c>
      <c r="F1106" s="106">
        <v>0</v>
      </c>
      <c r="G1106" s="106">
        <v>0</v>
      </c>
      <c r="H1106" s="106">
        <v>0</v>
      </c>
      <c r="I1106" s="106">
        <v>0</v>
      </c>
    </row>
    <row r="1107" spans="1:9" s="129" customFormat="1" x14ac:dyDescent="0.2">
      <c r="A1107" s="416" t="s">
        <v>785</v>
      </c>
      <c r="B1107" s="105" t="s">
        <v>319</v>
      </c>
      <c r="C1107" s="106">
        <f t="shared" si="168"/>
        <v>3</v>
      </c>
      <c r="D1107" s="106">
        <v>0</v>
      </c>
      <c r="E1107" s="88">
        <v>3</v>
      </c>
      <c r="F1107" s="106">
        <v>0</v>
      </c>
      <c r="G1107" s="106">
        <v>0</v>
      </c>
      <c r="H1107" s="106">
        <v>0</v>
      </c>
      <c r="I1107" s="106">
        <v>0</v>
      </c>
    </row>
    <row r="1108" spans="1:9" s="129" customFormat="1" x14ac:dyDescent="0.2">
      <c r="A1108" s="24"/>
      <c r="B1108" s="109" t="s">
        <v>320</v>
      </c>
      <c r="C1108" s="106">
        <f t="shared" si="168"/>
        <v>3</v>
      </c>
      <c r="D1108" s="106">
        <v>0</v>
      </c>
      <c r="E1108" s="59">
        <v>3</v>
      </c>
      <c r="F1108" s="106">
        <v>0</v>
      </c>
      <c r="G1108" s="106">
        <v>0</v>
      </c>
      <c r="H1108" s="106">
        <v>0</v>
      </c>
      <c r="I1108" s="106">
        <v>0</v>
      </c>
    </row>
    <row r="1109" spans="1:9" s="129" customFormat="1" x14ac:dyDescent="0.2">
      <c r="A1109" s="417" t="s">
        <v>786</v>
      </c>
      <c r="B1109" s="105" t="s">
        <v>319</v>
      </c>
      <c r="C1109" s="106">
        <f t="shared" si="168"/>
        <v>12</v>
      </c>
      <c r="D1109" s="106">
        <v>0</v>
      </c>
      <c r="E1109" s="88">
        <v>12</v>
      </c>
      <c r="F1109" s="106">
        <v>0</v>
      </c>
      <c r="G1109" s="106">
        <v>0</v>
      </c>
      <c r="H1109" s="106">
        <v>0</v>
      </c>
      <c r="I1109" s="106">
        <v>0</v>
      </c>
    </row>
    <row r="1110" spans="1:9" s="129" customFormat="1" x14ac:dyDescent="0.2">
      <c r="A1110" s="50"/>
      <c r="B1110" s="109" t="s">
        <v>320</v>
      </c>
      <c r="C1110" s="106">
        <f t="shared" si="168"/>
        <v>12</v>
      </c>
      <c r="D1110" s="106">
        <v>0</v>
      </c>
      <c r="E1110" s="88">
        <v>12</v>
      </c>
      <c r="F1110" s="106">
        <v>0</v>
      </c>
      <c r="G1110" s="106">
        <v>0</v>
      </c>
      <c r="H1110" s="106">
        <v>0</v>
      </c>
      <c r="I1110" s="106">
        <v>0</v>
      </c>
    </row>
    <row r="1111" spans="1:9" s="129" customFormat="1" ht="25.5" x14ac:dyDescent="0.2">
      <c r="A1111" s="416" t="s">
        <v>787</v>
      </c>
      <c r="B1111" s="105" t="s">
        <v>319</v>
      </c>
      <c r="C1111" s="106">
        <f t="shared" si="168"/>
        <v>12</v>
      </c>
      <c r="D1111" s="106">
        <v>0</v>
      </c>
      <c r="E1111" s="88">
        <v>12</v>
      </c>
      <c r="F1111" s="106">
        <v>0</v>
      </c>
      <c r="G1111" s="106">
        <v>0</v>
      </c>
      <c r="H1111" s="106">
        <v>0</v>
      </c>
      <c r="I1111" s="106">
        <v>0</v>
      </c>
    </row>
    <row r="1112" spans="1:9" s="129" customFormat="1" x14ac:dyDescent="0.2">
      <c r="A1112" s="80"/>
      <c r="B1112" s="109" t="s">
        <v>320</v>
      </c>
      <c r="C1112" s="106">
        <f t="shared" si="168"/>
        <v>12</v>
      </c>
      <c r="D1112" s="106">
        <v>0</v>
      </c>
      <c r="E1112" s="88">
        <v>12</v>
      </c>
      <c r="F1112" s="106">
        <v>0</v>
      </c>
      <c r="G1112" s="106">
        <v>0</v>
      </c>
      <c r="H1112" s="106">
        <v>0</v>
      </c>
      <c r="I1112" s="106">
        <v>0</v>
      </c>
    </row>
    <row r="1113" spans="1:9" s="129" customFormat="1" x14ac:dyDescent="0.2">
      <c r="A1113" s="417" t="s">
        <v>788</v>
      </c>
      <c r="B1113" s="105" t="s">
        <v>319</v>
      </c>
      <c r="C1113" s="106">
        <f t="shared" si="168"/>
        <v>27</v>
      </c>
      <c r="D1113" s="106">
        <v>0</v>
      </c>
      <c r="E1113" s="88">
        <v>27</v>
      </c>
      <c r="F1113" s="106">
        <v>0</v>
      </c>
      <c r="G1113" s="106">
        <v>0</v>
      </c>
      <c r="H1113" s="106">
        <v>0</v>
      </c>
      <c r="I1113" s="106">
        <v>0</v>
      </c>
    </row>
    <row r="1114" spans="1:9" s="129" customFormat="1" x14ac:dyDescent="0.2">
      <c r="A1114" s="24"/>
      <c r="B1114" s="109" t="s">
        <v>320</v>
      </c>
      <c r="C1114" s="106">
        <f t="shared" si="168"/>
        <v>27</v>
      </c>
      <c r="D1114" s="106">
        <v>0</v>
      </c>
      <c r="E1114" s="88">
        <v>27</v>
      </c>
      <c r="F1114" s="106">
        <v>0</v>
      </c>
      <c r="G1114" s="106">
        <v>0</v>
      </c>
      <c r="H1114" s="106">
        <v>0</v>
      </c>
      <c r="I1114" s="106">
        <v>0</v>
      </c>
    </row>
    <row r="1115" spans="1:9" s="129" customFormat="1" x14ac:dyDescent="0.2">
      <c r="A1115" s="416" t="s">
        <v>789</v>
      </c>
      <c r="B1115" s="105" t="s">
        <v>319</v>
      </c>
      <c r="C1115" s="106">
        <f t="shared" si="168"/>
        <v>3</v>
      </c>
      <c r="D1115" s="106">
        <v>0</v>
      </c>
      <c r="E1115" s="88">
        <v>3</v>
      </c>
      <c r="F1115" s="106">
        <v>0</v>
      </c>
      <c r="G1115" s="106">
        <v>0</v>
      </c>
      <c r="H1115" s="106">
        <v>0</v>
      </c>
      <c r="I1115" s="106">
        <v>0</v>
      </c>
    </row>
    <row r="1116" spans="1:9" s="129" customFormat="1" x14ac:dyDescent="0.2">
      <c r="A1116" s="24"/>
      <c r="B1116" s="109" t="s">
        <v>320</v>
      </c>
      <c r="C1116" s="106">
        <f t="shared" si="168"/>
        <v>3</v>
      </c>
      <c r="D1116" s="106">
        <v>0</v>
      </c>
      <c r="E1116" s="59">
        <v>3</v>
      </c>
      <c r="F1116" s="106">
        <v>0</v>
      </c>
      <c r="G1116" s="106">
        <v>0</v>
      </c>
      <c r="H1116" s="106">
        <v>0</v>
      </c>
      <c r="I1116" s="106">
        <v>0</v>
      </c>
    </row>
    <row r="1117" spans="1:9" s="129" customFormat="1" x14ac:dyDescent="0.2">
      <c r="A1117" s="417" t="s">
        <v>790</v>
      </c>
      <c r="B1117" s="105" t="s">
        <v>319</v>
      </c>
      <c r="C1117" s="106">
        <f t="shared" si="168"/>
        <v>15</v>
      </c>
      <c r="D1117" s="106">
        <v>0</v>
      </c>
      <c r="E1117" s="88">
        <v>15</v>
      </c>
      <c r="F1117" s="106">
        <v>0</v>
      </c>
      <c r="G1117" s="106">
        <v>0</v>
      </c>
      <c r="H1117" s="106">
        <v>0</v>
      </c>
      <c r="I1117" s="106">
        <v>0</v>
      </c>
    </row>
    <row r="1118" spans="1:9" s="129" customFormat="1" x14ac:dyDescent="0.2">
      <c r="A1118" s="50"/>
      <c r="B1118" s="109" t="s">
        <v>320</v>
      </c>
      <c r="C1118" s="106">
        <f t="shared" si="168"/>
        <v>15</v>
      </c>
      <c r="D1118" s="106">
        <v>0</v>
      </c>
      <c r="E1118" s="88">
        <v>15</v>
      </c>
      <c r="F1118" s="106">
        <v>0</v>
      </c>
      <c r="G1118" s="106">
        <v>0</v>
      </c>
      <c r="H1118" s="106">
        <v>0</v>
      </c>
      <c r="I1118" s="106">
        <v>0</v>
      </c>
    </row>
    <row r="1119" spans="1:9" s="129" customFormat="1" x14ac:dyDescent="0.2">
      <c r="A1119" s="417" t="s">
        <v>791</v>
      </c>
      <c r="B1119" s="105" t="s">
        <v>319</v>
      </c>
      <c r="C1119" s="106">
        <f t="shared" si="168"/>
        <v>6</v>
      </c>
      <c r="D1119" s="106">
        <v>0</v>
      </c>
      <c r="E1119" s="88">
        <v>6</v>
      </c>
      <c r="F1119" s="106">
        <v>0</v>
      </c>
      <c r="G1119" s="106">
        <v>0</v>
      </c>
      <c r="H1119" s="106">
        <v>0</v>
      </c>
      <c r="I1119" s="106">
        <v>0</v>
      </c>
    </row>
    <row r="1120" spans="1:9" s="129" customFormat="1" x14ac:dyDescent="0.2">
      <c r="A1120" s="80"/>
      <c r="B1120" s="109" t="s">
        <v>320</v>
      </c>
      <c r="C1120" s="106">
        <f t="shared" si="168"/>
        <v>6</v>
      </c>
      <c r="D1120" s="106">
        <v>0</v>
      </c>
      <c r="E1120" s="88">
        <v>6</v>
      </c>
      <c r="F1120" s="106">
        <v>0</v>
      </c>
      <c r="G1120" s="106">
        <v>0</v>
      </c>
      <c r="H1120" s="106">
        <v>0</v>
      </c>
      <c r="I1120" s="106">
        <v>0</v>
      </c>
    </row>
    <row r="1121" spans="1:9" s="129" customFormat="1" ht="25.5" x14ac:dyDescent="0.2">
      <c r="A1121" s="416" t="s">
        <v>792</v>
      </c>
      <c r="B1121" s="105" t="s">
        <v>319</v>
      </c>
      <c r="C1121" s="106">
        <f t="shared" si="168"/>
        <v>180</v>
      </c>
      <c r="D1121" s="106">
        <v>0</v>
      </c>
      <c r="E1121" s="88">
        <v>180</v>
      </c>
      <c r="F1121" s="106">
        <v>0</v>
      </c>
      <c r="G1121" s="106">
        <v>0</v>
      </c>
      <c r="H1121" s="106">
        <v>0</v>
      </c>
      <c r="I1121" s="106">
        <v>0</v>
      </c>
    </row>
    <row r="1122" spans="1:9" s="129" customFormat="1" x14ac:dyDescent="0.2">
      <c r="A1122" s="24"/>
      <c r="B1122" s="109" t="s">
        <v>320</v>
      </c>
      <c r="C1122" s="106">
        <f t="shared" si="168"/>
        <v>180</v>
      </c>
      <c r="D1122" s="106">
        <v>0</v>
      </c>
      <c r="E1122" s="88">
        <v>180</v>
      </c>
      <c r="F1122" s="106">
        <v>0</v>
      </c>
      <c r="G1122" s="106">
        <v>0</v>
      </c>
      <c r="H1122" s="106">
        <v>0</v>
      </c>
      <c r="I1122" s="106">
        <v>0</v>
      </c>
    </row>
    <row r="1123" spans="1:9" s="129" customFormat="1" ht="25.5" x14ac:dyDescent="0.2">
      <c r="A1123" s="417" t="s">
        <v>793</v>
      </c>
      <c r="B1123" s="105" t="s">
        <v>319</v>
      </c>
      <c r="C1123" s="106">
        <f t="shared" si="168"/>
        <v>7</v>
      </c>
      <c r="D1123" s="106">
        <v>0</v>
      </c>
      <c r="E1123" s="88">
        <v>7</v>
      </c>
      <c r="F1123" s="106">
        <v>0</v>
      </c>
      <c r="G1123" s="106">
        <v>0</v>
      </c>
      <c r="H1123" s="106">
        <v>0</v>
      </c>
      <c r="I1123" s="106">
        <v>0</v>
      </c>
    </row>
    <row r="1124" spans="1:9" s="129" customFormat="1" x14ac:dyDescent="0.2">
      <c r="A1124" s="24"/>
      <c r="B1124" s="109" t="s">
        <v>320</v>
      </c>
      <c r="C1124" s="106">
        <f t="shared" si="168"/>
        <v>7</v>
      </c>
      <c r="D1124" s="106">
        <v>0</v>
      </c>
      <c r="E1124" s="59">
        <v>7</v>
      </c>
      <c r="F1124" s="106">
        <v>0</v>
      </c>
      <c r="G1124" s="106">
        <v>0</v>
      </c>
      <c r="H1124" s="106">
        <v>0</v>
      </c>
      <c r="I1124" s="106">
        <v>0</v>
      </c>
    </row>
    <row r="1125" spans="1:9" s="129" customFormat="1" x14ac:dyDescent="0.2">
      <c r="A1125" s="417" t="s">
        <v>794</v>
      </c>
      <c r="B1125" s="105" t="s">
        <v>319</v>
      </c>
      <c r="C1125" s="106">
        <f t="shared" si="168"/>
        <v>53</v>
      </c>
      <c r="D1125" s="106">
        <v>0</v>
      </c>
      <c r="E1125" s="88">
        <v>53</v>
      </c>
      <c r="F1125" s="106">
        <v>0</v>
      </c>
      <c r="G1125" s="106">
        <v>0</v>
      </c>
      <c r="H1125" s="106">
        <v>0</v>
      </c>
      <c r="I1125" s="106">
        <v>0</v>
      </c>
    </row>
    <row r="1126" spans="1:9" s="129" customFormat="1" x14ac:dyDescent="0.2">
      <c r="A1126" s="50"/>
      <c r="B1126" s="109" t="s">
        <v>320</v>
      </c>
      <c r="C1126" s="106">
        <f t="shared" si="168"/>
        <v>53</v>
      </c>
      <c r="D1126" s="106">
        <v>0</v>
      </c>
      <c r="E1126" s="88">
        <v>53</v>
      </c>
      <c r="F1126" s="106">
        <v>0</v>
      </c>
      <c r="G1126" s="106">
        <v>0</v>
      </c>
      <c r="H1126" s="106">
        <v>0</v>
      </c>
      <c r="I1126" s="106">
        <v>0</v>
      </c>
    </row>
    <row r="1127" spans="1:9" s="129" customFormat="1" x14ac:dyDescent="0.2">
      <c r="A1127" s="417" t="s">
        <v>795</v>
      </c>
      <c r="B1127" s="105" t="s">
        <v>319</v>
      </c>
      <c r="C1127" s="106">
        <f t="shared" si="168"/>
        <v>6</v>
      </c>
      <c r="D1127" s="106">
        <v>0</v>
      </c>
      <c r="E1127" s="88">
        <v>6</v>
      </c>
      <c r="F1127" s="106">
        <v>0</v>
      </c>
      <c r="G1127" s="106">
        <v>0</v>
      </c>
      <c r="H1127" s="106">
        <v>0</v>
      </c>
      <c r="I1127" s="106">
        <v>0</v>
      </c>
    </row>
    <row r="1128" spans="1:9" s="129" customFormat="1" x14ac:dyDescent="0.2">
      <c r="A1128" s="80"/>
      <c r="B1128" s="109" t="s">
        <v>320</v>
      </c>
      <c r="C1128" s="106">
        <f t="shared" si="168"/>
        <v>6</v>
      </c>
      <c r="D1128" s="106">
        <v>0</v>
      </c>
      <c r="E1128" s="88">
        <v>6</v>
      </c>
      <c r="F1128" s="106">
        <v>0</v>
      </c>
      <c r="G1128" s="106">
        <v>0</v>
      </c>
      <c r="H1128" s="106">
        <v>0</v>
      </c>
      <c r="I1128" s="106">
        <v>0</v>
      </c>
    </row>
    <row r="1129" spans="1:9" s="129" customFormat="1" x14ac:dyDescent="0.2">
      <c r="A1129" s="419" t="s">
        <v>796</v>
      </c>
      <c r="B1129" s="105" t="s">
        <v>319</v>
      </c>
      <c r="C1129" s="106">
        <f t="shared" si="168"/>
        <v>26</v>
      </c>
      <c r="D1129" s="106">
        <v>0</v>
      </c>
      <c r="E1129" s="88">
        <v>26</v>
      </c>
      <c r="F1129" s="106">
        <v>0</v>
      </c>
      <c r="G1129" s="106">
        <v>0</v>
      </c>
      <c r="H1129" s="106">
        <v>0</v>
      </c>
      <c r="I1129" s="106">
        <v>0</v>
      </c>
    </row>
    <row r="1130" spans="1:9" s="129" customFormat="1" x14ac:dyDescent="0.2">
      <c r="A1130" s="24"/>
      <c r="B1130" s="109" t="s">
        <v>320</v>
      </c>
      <c r="C1130" s="106">
        <f t="shared" si="168"/>
        <v>26</v>
      </c>
      <c r="D1130" s="106">
        <v>0</v>
      </c>
      <c r="E1130" s="59">
        <v>26</v>
      </c>
      <c r="F1130" s="106">
        <v>0</v>
      </c>
      <c r="G1130" s="106">
        <v>0</v>
      </c>
      <c r="H1130" s="106">
        <v>0</v>
      </c>
      <c r="I1130" s="106">
        <v>0</v>
      </c>
    </row>
    <row r="1131" spans="1:9" s="129" customFormat="1" ht="25.5" x14ac:dyDescent="0.2">
      <c r="A1131" s="417" t="s">
        <v>770</v>
      </c>
      <c r="B1131" s="105" t="s">
        <v>319</v>
      </c>
      <c r="C1131" s="106">
        <f t="shared" ref="C1131:C1132" si="169">D1131+E1131+F1131+G1131+H1131+I1131</f>
        <v>7</v>
      </c>
      <c r="D1131" s="106">
        <v>0</v>
      </c>
      <c r="E1131" s="88">
        <v>7</v>
      </c>
      <c r="F1131" s="106">
        <v>0</v>
      </c>
      <c r="G1131" s="106">
        <v>0</v>
      </c>
      <c r="H1131" s="106">
        <v>0</v>
      </c>
      <c r="I1131" s="106">
        <v>0</v>
      </c>
    </row>
    <row r="1132" spans="1:9" s="129" customFormat="1" x14ac:dyDescent="0.2">
      <c r="A1132" s="50"/>
      <c r="B1132" s="109" t="s">
        <v>320</v>
      </c>
      <c r="C1132" s="106">
        <f t="shared" si="169"/>
        <v>7</v>
      </c>
      <c r="D1132" s="106">
        <v>0</v>
      </c>
      <c r="E1132" s="88">
        <v>7</v>
      </c>
      <c r="F1132" s="106">
        <v>0</v>
      </c>
      <c r="G1132" s="106">
        <v>0</v>
      </c>
      <c r="H1132" s="106">
        <v>0</v>
      </c>
      <c r="I1132" s="106">
        <v>0</v>
      </c>
    </row>
    <row r="1133" spans="1:9" s="168" customFormat="1" x14ac:dyDescent="0.2">
      <c r="A1133" s="175" t="s">
        <v>352</v>
      </c>
      <c r="B1133" s="166" t="s">
        <v>319</v>
      </c>
      <c r="C1133" s="167">
        <f t="shared" si="155"/>
        <v>957.32</v>
      </c>
      <c r="D1133" s="167">
        <f>D1135+D1139+D1143+D1149</f>
        <v>13.82</v>
      </c>
      <c r="E1133" s="167">
        <f>E1134</f>
        <v>943.5</v>
      </c>
      <c r="F1133" s="167">
        <f t="shared" ref="F1133:I1134" si="170">F1135+F1139+F1143+F1149</f>
        <v>0</v>
      </c>
      <c r="G1133" s="167">
        <f t="shared" si="170"/>
        <v>0</v>
      </c>
      <c r="H1133" s="167">
        <f t="shared" si="170"/>
        <v>0</v>
      </c>
      <c r="I1133" s="167">
        <f t="shared" si="170"/>
        <v>0</v>
      </c>
    </row>
    <row r="1134" spans="1:9" s="168" customFormat="1" x14ac:dyDescent="0.2">
      <c r="A1134" s="176"/>
      <c r="B1134" s="169" t="s">
        <v>320</v>
      </c>
      <c r="C1134" s="167">
        <f t="shared" si="155"/>
        <v>957.32</v>
      </c>
      <c r="D1134" s="167">
        <f>D1136+D1140+D1144+D1150</f>
        <v>13.82</v>
      </c>
      <c r="E1134" s="167">
        <f>E1136+E1140+E1144+E1150+E1154+E1158+E1164</f>
        <v>943.5</v>
      </c>
      <c r="F1134" s="167">
        <f t="shared" si="170"/>
        <v>0</v>
      </c>
      <c r="G1134" s="167">
        <f t="shared" si="170"/>
        <v>0</v>
      </c>
      <c r="H1134" s="167">
        <f t="shared" si="170"/>
        <v>0</v>
      </c>
      <c r="I1134" s="167">
        <f t="shared" si="170"/>
        <v>0</v>
      </c>
    </row>
    <row r="1135" spans="1:9" s="168" customFormat="1" x14ac:dyDescent="0.2">
      <c r="A1135" s="199" t="s">
        <v>402</v>
      </c>
      <c r="B1135" s="166" t="s">
        <v>319</v>
      </c>
      <c r="C1135" s="167">
        <f>C1136</f>
        <v>750</v>
      </c>
      <c r="D1135" s="167">
        <f>D1136</f>
        <v>0</v>
      </c>
      <c r="E1135" s="167">
        <f>E1137</f>
        <v>750</v>
      </c>
      <c r="F1135" s="167">
        <f>F1136</f>
        <v>0</v>
      </c>
      <c r="G1135" s="167">
        <f>G1136</f>
        <v>0</v>
      </c>
      <c r="H1135" s="167">
        <f>H1136</f>
        <v>0</v>
      </c>
      <c r="I1135" s="167">
        <f>I1136</f>
        <v>0</v>
      </c>
    </row>
    <row r="1136" spans="1:9" s="168" customFormat="1" x14ac:dyDescent="0.2">
      <c r="A1136" s="188"/>
      <c r="B1136" s="169" t="s">
        <v>320</v>
      </c>
      <c r="C1136" s="167">
        <f>D1136+E1136+F1136+G1136+H1136+I1136</f>
        <v>750</v>
      </c>
      <c r="D1136" s="167">
        <v>0</v>
      </c>
      <c r="E1136" s="167">
        <f>E1138</f>
        <v>750</v>
      </c>
      <c r="F1136" s="167">
        <v>0</v>
      </c>
      <c r="G1136" s="167">
        <v>0</v>
      </c>
      <c r="H1136" s="167">
        <v>0</v>
      </c>
      <c r="I1136" s="167">
        <v>0</v>
      </c>
    </row>
    <row r="1137" spans="1:9" s="129" customFormat="1" ht="25.5" x14ac:dyDescent="0.2">
      <c r="A1137" s="403" t="s">
        <v>202</v>
      </c>
      <c r="B1137" s="105" t="s">
        <v>319</v>
      </c>
      <c r="C1137" s="106">
        <f>C1138</f>
        <v>750</v>
      </c>
      <c r="D1137" s="106">
        <v>0</v>
      </c>
      <c r="E1137" s="88">
        <v>750</v>
      </c>
      <c r="F1137" s="106">
        <v>0</v>
      </c>
      <c r="G1137" s="106">
        <v>0</v>
      </c>
      <c r="H1137" s="106">
        <v>0</v>
      </c>
      <c r="I1137" s="106">
        <v>0</v>
      </c>
    </row>
    <row r="1138" spans="1:9" s="129" customFormat="1" x14ac:dyDescent="0.2">
      <c r="A1138" s="133"/>
      <c r="B1138" s="109" t="s">
        <v>320</v>
      </c>
      <c r="C1138" s="106">
        <f>D1138+E1138+F1138+G1138+H1138+I1138</f>
        <v>750</v>
      </c>
      <c r="D1138" s="106">
        <v>0</v>
      </c>
      <c r="E1138" s="88">
        <v>750</v>
      </c>
      <c r="F1138" s="106">
        <v>0</v>
      </c>
      <c r="G1138" s="106">
        <v>0</v>
      </c>
      <c r="H1138" s="106">
        <v>0</v>
      </c>
      <c r="I1138" s="106">
        <v>0</v>
      </c>
    </row>
    <row r="1139" spans="1:9" s="168" customFormat="1" x14ac:dyDescent="0.2">
      <c r="A1139" s="219" t="s">
        <v>543</v>
      </c>
      <c r="B1139" s="166" t="s">
        <v>319</v>
      </c>
      <c r="C1139" s="167">
        <f t="shared" si="155"/>
        <v>10.039999999999999</v>
      </c>
      <c r="D1139" s="167">
        <f>D1141</f>
        <v>10.039999999999999</v>
      </c>
      <c r="E1139" s="167">
        <f t="shared" ref="E1139:I1140" si="171">E1141</f>
        <v>0</v>
      </c>
      <c r="F1139" s="167">
        <f t="shared" si="171"/>
        <v>0</v>
      </c>
      <c r="G1139" s="167">
        <f t="shared" si="171"/>
        <v>0</v>
      </c>
      <c r="H1139" s="167">
        <f t="shared" si="171"/>
        <v>0</v>
      </c>
      <c r="I1139" s="167">
        <f t="shared" si="171"/>
        <v>0</v>
      </c>
    </row>
    <row r="1140" spans="1:9" s="168" customFormat="1" x14ac:dyDescent="0.2">
      <c r="A1140" s="188"/>
      <c r="B1140" s="169" t="s">
        <v>320</v>
      </c>
      <c r="C1140" s="167">
        <f t="shared" si="155"/>
        <v>10.039999999999999</v>
      </c>
      <c r="D1140" s="167">
        <f>D1142</f>
        <v>10.039999999999999</v>
      </c>
      <c r="E1140" s="167">
        <f t="shared" si="171"/>
        <v>0</v>
      </c>
      <c r="F1140" s="167">
        <f t="shared" si="171"/>
        <v>0</v>
      </c>
      <c r="G1140" s="167">
        <f t="shared" si="171"/>
        <v>0</v>
      </c>
      <c r="H1140" s="167">
        <f t="shared" si="171"/>
        <v>0</v>
      </c>
      <c r="I1140" s="167">
        <f t="shared" si="171"/>
        <v>0</v>
      </c>
    </row>
    <row r="1141" spans="1:9" s="198" customFormat="1" x14ac:dyDescent="0.2">
      <c r="A1141" s="117" t="s">
        <v>542</v>
      </c>
      <c r="B1141" s="105" t="s">
        <v>319</v>
      </c>
      <c r="C1141" s="107">
        <f t="shared" si="155"/>
        <v>10.039999999999999</v>
      </c>
      <c r="D1141" s="107">
        <f>D1142</f>
        <v>10.039999999999999</v>
      </c>
      <c r="E1141" s="107">
        <v>0</v>
      </c>
      <c r="F1141" s="107">
        <v>0</v>
      </c>
      <c r="G1141" s="107">
        <v>0</v>
      </c>
      <c r="H1141" s="107">
        <v>0</v>
      </c>
      <c r="I1141" s="107">
        <v>0</v>
      </c>
    </row>
    <row r="1142" spans="1:9" s="198" customFormat="1" x14ac:dyDescent="0.2">
      <c r="A1142" s="133"/>
      <c r="B1142" s="109" t="s">
        <v>320</v>
      </c>
      <c r="C1142" s="107">
        <f t="shared" si="155"/>
        <v>10.039999999999999</v>
      </c>
      <c r="D1142" s="107">
        <v>10.039999999999999</v>
      </c>
      <c r="E1142" s="107">
        <v>0</v>
      </c>
      <c r="F1142" s="107">
        <v>0</v>
      </c>
      <c r="G1142" s="107">
        <v>0</v>
      </c>
      <c r="H1142" s="107">
        <v>0</v>
      </c>
      <c r="I1142" s="107">
        <v>0</v>
      </c>
    </row>
    <row r="1143" spans="1:9" s="168" customFormat="1" x14ac:dyDescent="0.2">
      <c r="A1143" s="199" t="s">
        <v>403</v>
      </c>
      <c r="B1143" s="166" t="s">
        <v>319</v>
      </c>
      <c r="C1143" s="167">
        <f t="shared" si="155"/>
        <v>3.7800000000000002</v>
      </c>
      <c r="D1143" s="167">
        <f>D1145+D1147</f>
        <v>3.7800000000000002</v>
      </c>
      <c r="E1143" s="167">
        <f t="shared" ref="E1143:I1144" si="172">E1145+E1147</f>
        <v>0</v>
      </c>
      <c r="F1143" s="167">
        <f t="shared" si="172"/>
        <v>0</v>
      </c>
      <c r="G1143" s="167">
        <f t="shared" si="172"/>
        <v>0</v>
      </c>
      <c r="H1143" s="167">
        <f t="shared" si="172"/>
        <v>0</v>
      </c>
      <c r="I1143" s="167">
        <f t="shared" si="172"/>
        <v>0</v>
      </c>
    </row>
    <row r="1144" spans="1:9" s="168" customFormat="1" x14ac:dyDescent="0.2">
      <c r="A1144" s="188"/>
      <c r="B1144" s="169" t="s">
        <v>320</v>
      </c>
      <c r="C1144" s="167">
        <f t="shared" si="155"/>
        <v>3.7800000000000002</v>
      </c>
      <c r="D1144" s="167">
        <f>D1146+D1148</f>
        <v>3.7800000000000002</v>
      </c>
      <c r="E1144" s="167">
        <f t="shared" si="172"/>
        <v>0</v>
      </c>
      <c r="F1144" s="167">
        <f t="shared" si="172"/>
        <v>0</v>
      </c>
      <c r="G1144" s="167">
        <f t="shared" si="172"/>
        <v>0</v>
      </c>
      <c r="H1144" s="167">
        <f t="shared" si="172"/>
        <v>0</v>
      </c>
      <c r="I1144" s="167">
        <f t="shared" si="172"/>
        <v>0</v>
      </c>
    </row>
    <row r="1145" spans="1:9" s="198" customFormat="1" x14ac:dyDescent="0.2">
      <c r="A1145" s="117" t="s">
        <v>626</v>
      </c>
      <c r="B1145" s="105" t="s">
        <v>319</v>
      </c>
      <c r="C1145" s="107">
        <f t="shared" si="155"/>
        <v>2.91</v>
      </c>
      <c r="D1145" s="107">
        <f>D1146</f>
        <v>2.91</v>
      </c>
      <c r="E1145" s="107">
        <f>E1146</f>
        <v>0</v>
      </c>
      <c r="F1145" s="107">
        <v>0</v>
      </c>
      <c r="G1145" s="107">
        <v>0</v>
      </c>
      <c r="H1145" s="107">
        <v>0</v>
      </c>
      <c r="I1145" s="107">
        <v>0</v>
      </c>
    </row>
    <row r="1146" spans="1:9" s="198" customFormat="1" x14ac:dyDescent="0.2">
      <c r="A1146" s="133"/>
      <c r="B1146" s="109" t="s">
        <v>320</v>
      </c>
      <c r="C1146" s="107">
        <f t="shared" si="155"/>
        <v>2.91</v>
      </c>
      <c r="D1146" s="107">
        <v>2.91</v>
      </c>
      <c r="E1146" s="107">
        <v>0</v>
      </c>
      <c r="F1146" s="107">
        <v>0</v>
      </c>
      <c r="G1146" s="107">
        <v>0</v>
      </c>
      <c r="H1146" s="107">
        <v>0</v>
      </c>
      <c r="I1146" s="107">
        <v>0</v>
      </c>
    </row>
    <row r="1147" spans="1:9" s="198" customFormat="1" x14ac:dyDescent="0.2">
      <c r="A1147" s="117" t="s">
        <v>627</v>
      </c>
      <c r="B1147" s="105" t="s">
        <v>319</v>
      </c>
      <c r="C1147" s="107">
        <f t="shared" si="155"/>
        <v>0.87</v>
      </c>
      <c r="D1147" s="107">
        <f>D1148</f>
        <v>0.87</v>
      </c>
      <c r="E1147" s="107">
        <f>E1148</f>
        <v>0</v>
      </c>
      <c r="F1147" s="107">
        <v>0</v>
      </c>
      <c r="G1147" s="107">
        <v>0</v>
      </c>
      <c r="H1147" s="107">
        <v>0</v>
      </c>
      <c r="I1147" s="107">
        <v>0</v>
      </c>
    </row>
    <row r="1148" spans="1:9" s="198" customFormat="1" x14ac:dyDescent="0.2">
      <c r="A1148" s="133"/>
      <c r="B1148" s="109" t="s">
        <v>320</v>
      </c>
      <c r="C1148" s="107">
        <f t="shared" si="155"/>
        <v>0.87</v>
      </c>
      <c r="D1148" s="107">
        <v>0.87</v>
      </c>
      <c r="E1148" s="107">
        <v>0</v>
      </c>
      <c r="F1148" s="107">
        <v>0</v>
      </c>
      <c r="G1148" s="107">
        <v>0</v>
      </c>
      <c r="H1148" s="107">
        <v>0</v>
      </c>
      <c r="I1148" s="107">
        <v>0</v>
      </c>
    </row>
    <row r="1149" spans="1:9" s="168" customFormat="1" x14ac:dyDescent="0.2">
      <c r="A1149" s="199" t="s">
        <v>628</v>
      </c>
      <c r="B1149" s="166" t="s">
        <v>319</v>
      </c>
      <c r="C1149" s="167">
        <f t="shared" si="155"/>
        <v>50</v>
      </c>
      <c r="D1149" s="167">
        <f>D1151</f>
        <v>0</v>
      </c>
      <c r="E1149" s="167">
        <f t="shared" ref="E1149:I1150" si="173">E1151</f>
        <v>50</v>
      </c>
      <c r="F1149" s="167">
        <f t="shared" si="173"/>
        <v>0</v>
      </c>
      <c r="G1149" s="167">
        <f t="shared" si="173"/>
        <v>0</v>
      </c>
      <c r="H1149" s="167">
        <f t="shared" si="173"/>
        <v>0</v>
      </c>
      <c r="I1149" s="167">
        <f t="shared" si="173"/>
        <v>0</v>
      </c>
    </row>
    <row r="1150" spans="1:9" s="168" customFormat="1" x14ac:dyDescent="0.2">
      <c r="A1150" s="188"/>
      <c r="B1150" s="169" t="s">
        <v>320</v>
      </c>
      <c r="C1150" s="167">
        <f t="shared" si="155"/>
        <v>50</v>
      </c>
      <c r="D1150" s="167">
        <f>D1152</f>
        <v>0</v>
      </c>
      <c r="E1150" s="167">
        <f t="shared" si="173"/>
        <v>50</v>
      </c>
      <c r="F1150" s="167">
        <f t="shared" si="173"/>
        <v>0</v>
      </c>
      <c r="G1150" s="167">
        <f t="shared" si="173"/>
        <v>0</v>
      </c>
      <c r="H1150" s="167">
        <f t="shared" si="173"/>
        <v>0</v>
      </c>
      <c r="I1150" s="167">
        <f t="shared" si="173"/>
        <v>0</v>
      </c>
    </row>
    <row r="1151" spans="1:9" s="198" customFormat="1" x14ac:dyDescent="0.2">
      <c r="A1151" s="117" t="s">
        <v>629</v>
      </c>
      <c r="B1151" s="105" t="s">
        <v>319</v>
      </c>
      <c r="C1151" s="107">
        <f t="shared" si="155"/>
        <v>50</v>
      </c>
      <c r="D1151" s="107">
        <v>0</v>
      </c>
      <c r="E1151" s="107">
        <v>50</v>
      </c>
      <c r="F1151" s="107">
        <v>0</v>
      </c>
      <c r="G1151" s="107">
        <v>0</v>
      </c>
      <c r="H1151" s="107">
        <v>0</v>
      </c>
      <c r="I1151" s="107">
        <v>0</v>
      </c>
    </row>
    <row r="1152" spans="1:9" s="198" customFormat="1" x14ac:dyDescent="0.2">
      <c r="A1152" s="133"/>
      <c r="B1152" s="109" t="s">
        <v>320</v>
      </c>
      <c r="C1152" s="107">
        <f t="shared" si="155"/>
        <v>50</v>
      </c>
      <c r="D1152" s="107">
        <v>0</v>
      </c>
      <c r="E1152" s="107">
        <v>50</v>
      </c>
      <c r="F1152" s="107">
        <v>0</v>
      </c>
      <c r="G1152" s="107">
        <v>0</v>
      </c>
      <c r="H1152" s="107">
        <v>0</v>
      </c>
      <c r="I1152" s="107">
        <v>0</v>
      </c>
    </row>
    <row r="1153" spans="1:9" s="220" customFormat="1" x14ac:dyDescent="0.2">
      <c r="A1153" s="122" t="s">
        <v>50</v>
      </c>
      <c r="B1153" s="171" t="s">
        <v>319</v>
      </c>
      <c r="C1153" s="172">
        <f t="shared" si="155"/>
        <v>4.41</v>
      </c>
      <c r="D1153" s="172">
        <f>D1155</f>
        <v>4.41</v>
      </c>
      <c r="E1153" s="172">
        <v>0</v>
      </c>
      <c r="F1153" s="172">
        <v>0</v>
      </c>
      <c r="G1153" s="172">
        <v>0</v>
      </c>
      <c r="H1153" s="172">
        <v>0</v>
      </c>
      <c r="I1153" s="172">
        <v>0</v>
      </c>
    </row>
    <row r="1154" spans="1:9" s="220" customFormat="1" x14ac:dyDescent="0.2">
      <c r="A1154" s="173"/>
      <c r="B1154" s="174" t="s">
        <v>320</v>
      </c>
      <c r="C1154" s="172">
        <f t="shared" si="155"/>
        <v>4.41</v>
      </c>
      <c r="D1154" s="172">
        <f>D1156</f>
        <v>4.41</v>
      </c>
      <c r="E1154" s="172">
        <v>0</v>
      </c>
      <c r="F1154" s="172">
        <v>0</v>
      </c>
      <c r="G1154" s="172">
        <v>0</v>
      </c>
      <c r="H1154" s="172">
        <v>0</v>
      </c>
      <c r="I1154" s="172">
        <v>0</v>
      </c>
    </row>
    <row r="1155" spans="1:9" s="221" customFormat="1" x14ac:dyDescent="0.2">
      <c r="A1155" s="31" t="s">
        <v>37</v>
      </c>
      <c r="B1155" s="27" t="s">
        <v>319</v>
      </c>
      <c r="C1155" s="88">
        <f t="shared" si="155"/>
        <v>4.41</v>
      </c>
      <c r="D1155" s="88">
        <f>D1156</f>
        <v>4.41</v>
      </c>
      <c r="E1155" s="88">
        <f>E1156</f>
        <v>0</v>
      </c>
      <c r="F1155" s="88">
        <v>0</v>
      </c>
      <c r="G1155" s="88">
        <v>0</v>
      </c>
      <c r="H1155" s="88">
        <v>0</v>
      </c>
      <c r="I1155" s="88">
        <v>0</v>
      </c>
    </row>
    <row r="1156" spans="1:9" s="221" customFormat="1" x14ac:dyDescent="0.2">
      <c r="A1156" s="11"/>
      <c r="B1156" s="29" t="s">
        <v>320</v>
      </c>
      <c r="C1156" s="88">
        <f t="shared" si="155"/>
        <v>4.41</v>
      </c>
      <c r="D1156" s="88">
        <v>4.41</v>
      </c>
      <c r="E1156" s="88">
        <v>0</v>
      </c>
      <c r="F1156" s="88">
        <v>0</v>
      </c>
      <c r="G1156" s="88">
        <v>0</v>
      </c>
      <c r="H1156" s="88">
        <v>0</v>
      </c>
      <c r="I1156" s="88">
        <v>0</v>
      </c>
    </row>
    <row r="1157" spans="1:9" s="220" customFormat="1" x14ac:dyDescent="0.2">
      <c r="A1157" s="122" t="s">
        <v>749</v>
      </c>
      <c r="B1157" s="171" t="s">
        <v>319</v>
      </c>
      <c r="C1157" s="172">
        <f t="shared" ref="C1157:C1162" si="174">D1157+E1157+F1157+G1157+H1157+I1157</f>
        <v>92.5</v>
      </c>
      <c r="D1157" s="172">
        <f t="shared" ref="D1157:I1158" si="175">D1159+D1161</f>
        <v>0</v>
      </c>
      <c r="E1157" s="172">
        <f t="shared" si="175"/>
        <v>92.5</v>
      </c>
      <c r="F1157" s="172">
        <f t="shared" si="175"/>
        <v>0</v>
      </c>
      <c r="G1157" s="172">
        <f t="shared" si="175"/>
        <v>0</v>
      </c>
      <c r="H1157" s="172">
        <f t="shared" si="175"/>
        <v>0</v>
      </c>
      <c r="I1157" s="172">
        <f t="shared" si="175"/>
        <v>0</v>
      </c>
    </row>
    <row r="1158" spans="1:9" s="220" customFormat="1" x14ac:dyDescent="0.2">
      <c r="A1158" s="173"/>
      <c r="B1158" s="174" t="s">
        <v>320</v>
      </c>
      <c r="C1158" s="172">
        <f t="shared" si="174"/>
        <v>92.5</v>
      </c>
      <c r="D1158" s="172">
        <f t="shared" si="175"/>
        <v>0</v>
      </c>
      <c r="E1158" s="172">
        <f t="shared" si="175"/>
        <v>92.5</v>
      </c>
      <c r="F1158" s="172">
        <f t="shared" si="175"/>
        <v>0</v>
      </c>
      <c r="G1158" s="172">
        <f t="shared" si="175"/>
        <v>0</v>
      </c>
      <c r="H1158" s="172">
        <f t="shared" si="175"/>
        <v>0</v>
      </c>
      <c r="I1158" s="172">
        <f t="shared" si="175"/>
        <v>0</v>
      </c>
    </row>
    <row r="1159" spans="1:9" s="221" customFormat="1" ht="25.5" x14ac:dyDescent="0.2">
      <c r="A1159" s="104" t="s">
        <v>750</v>
      </c>
      <c r="B1159" s="27" t="s">
        <v>319</v>
      </c>
      <c r="C1159" s="88">
        <f t="shared" si="174"/>
        <v>87</v>
      </c>
      <c r="D1159" s="88">
        <v>0</v>
      </c>
      <c r="E1159" s="88">
        <v>87</v>
      </c>
      <c r="F1159" s="88">
        <v>0</v>
      </c>
      <c r="G1159" s="88">
        <v>0</v>
      </c>
      <c r="H1159" s="88">
        <v>0</v>
      </c>
      <c r="I1159" s="88">
        <v>0</v>
      </c>
    </row>
    <row r="1160" spans="1:9" s="221" customFormat="1" x14ac:dyDescent="0.2">
      <c r="A1160" s="11"/>
      <c r="B1160" s="29" t="s">
        <v>320</v>
      </c>
      <c r="C1160" s="88">
        <f t="shared" si="174"/>
        <v>87</v>
      </c>
      <c r="D1160" s="88">
        <v>0</v>
      </c>
      <c r="E1160" s="88">
        <v>87</v>
      </c>
      <c r="F1160" s="88">
        <v>0</v>
      </c>
      <c r="G1160" s="88">
        <v>0</v>
      </c>
      <c r="H1160" s="88">
        <v>0</v>
      </c>
      <c r="I1160" s="88">
        <v>0</v>
      </c>
    </row>
    <row r="1161" spans="1:9" s="221" customFormat="1" ht="25.5" x14ac:dyDescent="0.2">
      <c r="A1161" s="104" t="s">
        <v>751</v>
      </c>
      <c r="B1161" s="27" t="s">
        <v>319</v>
      </c>
      <c r="C1161" s="88">
        <f t="shared" si="174"/>
        <v>5.5</v>
      </c>
      <c r="D1161" s="88">
        <v>0</v>
      </c>
      <c r="E1161" s="88">
        <v>5.5</v>
      </c>
      <c r="F1161" s="88">
        <v>0</v>
      </c>
      <c r="G1161" s="88">
        <v>0</v>
      </c>
      <c r="H1161" s="88">
        <v>0</v>
      </c>
      <c r="I1161" s="88">
        <v>0</v>
      </c>
    </row>
    <row r="1162" spans="1:9" s="221" customFormat="1" x14ac:dyDescent="0.2">
      <c r="A1162" s="11"/>
      <c r="B1162" s="29" t="s">
        <v>320</v>
      </c>
      <c r="C1162" s="88">
        <f t="shared" si="174"/>
        <v>5.5</v>
      </c>
      <c r="D1162" s="88">
        <v>0</v>
      </c>
      <c r="E1162" s="88">
        <v>5.5</v>
      </c>
      <c r="F1162" s="88">
        <v>0</v>
      </c>
      <c r="G1162" s="88">
        <v>0</v>
      </c>
      <c r="H1162" s="88">
        <v>0</v>
      </c>
      <c r="I1162" s="88">
        <v>0</v>
      </c>
    </row>
    <row r="1163" spans="1:9" s="220" customFormat="1" x14ac:dyDescent="0.2">
      <c r="A1163" s="122" t="s">
        <v>798</v>
      </c>
      <c r="B1163" s="171" t="s">
        <v>319</v>
      </c>
      <c r="C1163" s="172">
        <f>D1163+E1163+F1163+G1163+H1163+I1163</f>
        <v>51</v>
      </c>
      <c r="D1163" s="172">
        <v>0</v>
      </c>
      <c r="E1163" s="172">
        <f>E1165</f>
        <v>51</v>
      </c>
      <c r="F1163" s="172">
        <v>0</v>
      </c>
      <c r="G1163" s="172">
        <v>0</v>
      </c>
      <c r="H1163" s="172">
        <v>0</v>
      </c>
      <c r="I1163" s="172">
        <v>0</v>
      </c>
    </row>
    <row r="1164" spans="1:9" s="220" customFormat="1" x14ac:dyDescent="0.2">
      <c r="A1164" s="173"/>
      <c r="B1164" s="174" t="s">
        <v>320</v>
      </c>
      <c r="C1164" s="172">
        <f>D1164+E1164+F1164+G1164+H1164+I1164</f>
        <v>51</v>
      </c>
      <c r="D1164" s="172">
        <v>0</v>
      </c>
      <c r="E1164" s="172">
        <f>E1166</f>
        <v>51</v>
      </c>
      <c r="F1164" s="172">
        <v>0</v>
      </c>
      <c r="G1164" s="172">
        <v>0</v>
      </c>
      <c r="H1164" s="172">
        <v>0</v>
      </c>
      <c r="I1164" s="172">
        <v>0</v>
      </c>
    </row>
    <row r="1165" spans="1:9" s="221" customFormat="1" x14ac:dyDescent="0.2">
      <c r="A1165" s="31" t="s">
        <v>799</v>
      </c>
      <c r="B1165" s="27" t="s">
        <v>319</v>
      </c>
      <c r="C1165" s="88">
        <f>D1165+E1165+F1165+G1165+H1165+I1165</f>
        <v>51</v>
      </c>
      <c r="D1165" s="88">
        <v>0</v>
      </c>
      <c r="E1165" s="88">
        <v>51</v>
      </c>
      <c r="F1165" s="88">
        <v>0</v>
      </c>
      <c r="G1165" s="88">
        <v>0</v>
      </c>
      <c r="H1165" s="88">
        <v>0</v>
      </c>
      <c r="I1165" s="88">
        <v>0</v>
      </c>
    </row>
    <row r="1166" spans="1:9" s="221" customFormat="1" x14ac:dyDescent="0.2">
      <c r="A1166" s="11"/>
      <c r="B1166" s="29" t="s">
        <v>320</v>
      </c>
      <c r="C1166" s="88">
        <f>D1166+E1166+F1166+G1166+H1166+I1166</f>
        <v>51</v>
      </c>
      <c r="D1166" s="88">
        <v>0</v>
      </c>
      <c r="E1166" s="88">
        <v>51</v>
      </c>
      <c r="F1166" s="88">
        <v>0</v>
      </c>
      <c r="G1166" s="88">
        <v>0</v>
      </c>
      <c r="H1166" s="88">
        <v>0</v>
      </c>
      <c r="I1166" s="88">
        <v>0</v>
      </c>
    </row>
    <row r="1167" spans="1:9" x14ac:dyDescent="0.2">
      <c r="A1167" s="465" t="s">
        <v>369</v>
      </c>
      <c r="B1167" s="466"/>
      <c r="C1167" s="466"/>
      <c r="D1167" s="466"/>
      <c r="E1167" s="466"/>
      <c r="F1167" s="466"/>
      <c r="G1167" s="466"/>
      <c r="H1167" s="466"/>
      <c r="I1167" s="467"/>
    </row>
    <row r="1168" spans="1:9" x14ac:dyDescent="0.2">
      <c r="A1168" s="102" t="s">
        <v>322</v>
      </c>
      <c r="B1168" s="245" t="s">
        <v>319</v>
      </c>
      <c r="C1168" s="59">
        <f>D1168+E1168+F1168+G1168+H1168+I1168</f>
        <v>1965.57</v>
      </c>
      <c r="D1168" s="59">
        <f>D1170</f>
        <v>530.87</v>
      </c>
      <c r="E1168" s="59">
        <f>E1169</f>
        <v>1302</v>
      </c>
      <c r="F1168" s="59">
        <f t="shared" ref="F1168:I1171" si="176">F1170</f>
        <v>0</v>
      </c>
      <c r="G1168" s="59">
        <f t="shared" si="176"/>
        <v>0</v>
      </c>
      <c r="H1168" s="59">
        <f t="shared" si="176"/>
        <v>0</v>
      </c>
      <c r="I1168" s="59" t="str">
        <f t="shared" si="176"/>
        <v>132,7</v>
      </c>
    </row>
    <row r="1169" spans="1:9" x14ac:dyDescent="0.2">
      <c r="A1169" s="24" t="s">
        <v>347</v>
      </c>
      <c r="B1169" s="246" t="s">
        <v>320</v>
      </c>
      <c r="C1169" s="59">
        <f>D1169+E1169+F1169+G1169+H1169+I1169</f>
        <v>1965.57</v>
      </c>
      <c r="D1169" s="59">
        <f>D1171</f>
        <v>530.87</v>
      </c>
      <c r="E1169" s="59">
        <f>E1171</f>
        <v>1302</v>
      </c>
      <c r="F1169" s="59">
        <f t="shared" si="176"/>
        <v>0</v>
      </c>
      <c r="G1169" s="59">
        <f t="shared" si="176"/>
        <v>0</v>
      </c>
      <c r="H1169" s="59">
        <f t="shared" si="176"/>
        <v>0</v>
      </c>
      <c r="I1169" s="59" t="str">
        <f t="shared" si="176"/>
        <v>132,7</v>
      </c>
    </row>
    <row r="1170" spans="1:9" x14ac:dyDescent="0.2">
      <c r="A1170" s="65" t="s">
        <v>378</v>
      </c>
      <c r="B1170" s="245" t="s">
        <v>319</v>
      </c>
      <c r="C1170" s="59">
        <f>D1170+E1170+F1170+G1170+H1170+I1170</f>
        <v>1965.57</v>
      </c>
      <c r="D1170" s="59">
        <f>D1172+D1176</f>
        <v>530.87</v>
      </c>
      <c r="E1170" s="59">
        <f>E1172+E1176</f>
        <v>1302</v>
      </c>
      <c r="F1170" s="59">
        <f t="shared" si="176"/>
        <v>0</v>
      </c>
      <c r="G1170" s="59">
        <f t="shared" si="176"/>
        <v>0</v>
      </c>
      <c r="H1170" s="59">
        <f t="shared" si="176"/>
        <v>0</v>
      </c>
      <c r="I1170" s="59" t="str">
        <f t="shared" si="176"/>
        <v>132,7</v>
      </c>
    </row>
    <row r="1171" spans="1:9" x14ac:dyDescent="0.2">
      <c r="A1171" s="24" t="s">
        <v>357</v>
      </c>
      <c r="B1171" s="246" t="s">
        <v>320</v>
      </c>
      <c r="C1171" s="59">
        <f>D1171+E1171+F1171+G1171+H1171+I1171</f>
        <v>1965.57</v>
      </c>
      <c r="D1171" s="59">
        <f>D1173+D1177</f>
        <v>530.87</v>
      </c>
      <c r="E1171" s="59">
        <f>E1173+E1177</f>
        <v>1302</v>
      </c>
      <c r="F1171" s="59">
        <f t="shared" si="176"/>
        <v>0</v>
      </c>
      <c r="G1171" s="59">
        <f t="shared" si="176"/>
        <v>0</v>
      </c>
      <c r="H1171" s="59">
        <f t="shared" si="176"/>
        <v>0</v>
      </c>
      <c r="I1171" s="59" t="str">
        <f t="shared" si="176"/>
        <v>132,7</v>
      </c>
    </row>
    <row r="1172" spans="1:9" s="159" customFormat="1" x14ac:dyDescent="0.2">
      <c r="A1172" s="359" t="s">
        <v>340</v>
      </c>
      <c r="B1172" s="319" t="s">
        <v>319</v>
      </c>
      <c r="C1172" s="287">
        <f t="shared" ref="C1172:C1223" si="177">D1172+E1172+F1172+G1172+H1172+I1172</f>
        <v>151.69999999999999</v>
      </c>
      <c r="D1172" s="287">
        <f t="shared" ref="D1172:I1173" si="178">D1174</f>
        <v>19</v>
      </c>
      <c r="E1172" s="287">
        <f t="shared" si="178"/>
        <v>0</v>
      </c>
      <c r="F1172" s="287">
        <f t="shared" si="178"/>
        <v>0</v>
      </c>
      <c r="G1172" s="287">
        <f t="shared" si="178"/>
        <v>0</v>
      </c>
      <c r="H1172" s="287">
        <f t="shared" si="178"/>
        <v>0</v>
      </c>
      <c r="I1172" s="287" t="str">
        <f t="shared" si="178"/>
        <v>132,7</v>
      </c>
    </row>
    <row r="1173" spans="1:9" s="159" customFormat="1" x14ac:dyDescent="0.2">
      <c r="A1173" s="360" t="s">
        <v>341</v>
      </c>
      <c r="B1173" s="320" t="s">
        <v>320</v>
      </c>
      <c r="C1173" s="287">
        <f t="shared" si="177"/>
        <v>151.69999999999999</v>
      </c>
      <c r="D1173" s="287">
        <f t="shared" si="178"/>
        <v>19</v>
      </c>
      <c r="E1173" s="287">
        <f t="shared" si="178"/>
        <v>0</v>
      </c>
      <c r="F1173" s="287">
        <f t="shared" si="178"/>
        <v>0</v>
      </c>
      <c r="G1173" s="287">
        <f t="shared" si="178"/>
        <v>0</v>
      </c>
      <c r="H1173" s="287">
        <f t="shared" si="178"/>
        <v>0</v>
      </c>
      <c r="I1173" s="287" t="str">
        <f t="shared" si="178"/>
        <v>132,7</v>
      </c>
    </row>
    <row r="1174" spans="1:9" s="159" customFormat="1" x14ac:dyDescent="0.2">
      <c r="A1174" s="361" t="s">
        <v>400</v>
      </c>
      <c r="B1174" s="319" t="s">
        <v>319</v>
      </c>
      <c r="C1174" s="287" t="str">
        <f>C1175</f>
        <v>151,7</v>
      </c>
      <c r="D1174" s="287">
        <f>D1175</f>
        <v>19</v>
      </c>
      <c r="E1174" s="287">
        <v>0</v>
      </c>
      <c r="F1174" s="287">
        <v>0</v>
      </c>
      <c r="G1174" s="287">
        <v>0</v>
      </c>
      <c r="H1174" s="287">
        <v>0</v>
      </c>
      <c r="I1174" s="287" t="str">
        <f>I1175</f>
        <v>132,7</v>
      </c>
    </row>
    <row r="1175" spans="1:9" s="159" customFormat="1" x14ac:dyDescent="0.2">
      <c r="A1175" s="360" t="s">
        <v>401</v>
      </c>
      <c r="B1175" s="320" t="s">
        <v>320</v>
      </c>
      <c r="C1175" s="287" t="s">
        <v>272</v>
      </c>
      <c r="D1175" s="287">
        <v>19</v>
      </c>
      <c r="E1175" s="287">
        <v>0</v>
      </c>
      <c r="F1175" s="287">
        <v>0</v>
      </c>
      <c r="G1175" s="287">
        <v>0</v>
      </c>
      <c r="H1175" s="287">
        <v>0</v>
      </c>
      <c r="I1175" s="287" t="s">
        <v>271</v>
      </c>
    </row>
    <row r="1176" spans="1:9" x14ac:dyDescent="0.2">
      <c r="A1176" s="21" t="s">
        <v>385</v>
      </c>
      <c r="B1176" s="8" t="s">
        <v>319</v>
      </c>
      <c r="C1176" s="59">
        <f t="shared" si="177"/>
        <v>1813.87</v>
      </c>
      <c r="D1176" s="59">
        <f>D1178</f>
        <v>511.87</v>
      </c>
      <c r="E1176" s="59">
        <f t="shared" ref="E1176:I1177" si="179">E1178</f>
        <v>1302</v>
      </c>
      <c r="F1176" s="59">
        <f t="shared" si="179"/>
        <v>0</v>
      </c>
      <c r="G1176" s="59">
        <f t="shared" si="179"/>
        <v>0</v>
      </c>
      <c r="H1176" s="59">
        <f t="shared" si="179"/>
        <v>0</v>
      </c>
      <c r="I1176" s="59">
        <f t="shared" si="179"/>
        <v>0</v>
      </c>
    </row>
    <row r="1177" spans="1:9" x14ac:dyDescent="0.2">
      <c r="A1177" s="18"/>
      <c r="B1177" s="246" t="s">
        <v>320</v>
      </c>
      <c r="C1177" s="59">
        <f t="shared" si="177"/>
        <v>1813.87</v>
      </c>
      <c r="D1177" s="59">
        <f>D1179</f>
        <v>511.87</v>
      </c>
      <c r="E1177" s="59">
        <f>E1179</f>
        <v>1302</v>
      </c>
      <c r="F1177" s="59">
        <f t="shared" si="179"/>
        <v>0</v>
      </c>
      <c r="G1177" s="59">
        <f t="shared" si="179"/>
        <v>0</v>
      </c>
      <c r="H1177" s="59">
        <f t="shared" si="179"/>
        <v>0</v>
      </c>
      <c r="I1177" s="59">
        <f t="shared" si="179"/>
        <v>0</v>
      </c>
    </row>
    <row r="1178" spans="1:9" x14ac:dyDescent="0.2">
      <c r="A1178" s="34" t="s">
        <v>355</v>
      </c>
      <c r="B1178" s="245" t="s">
        <v>319</v>
      </c>
      <c r="C1178" s="59">
        <f t="shared" si="177"/>
        <v>1813.87</v>
      </c>
      <c r="D1178" s="59">
        <f t="shared" ref="D1178:I1179" si="180">D1180+D1244+D1262</f>
        <v>511.87</v>
      </c>
      <c r="E1178" s="59">
        <f t="shared" si="180"/>
        <v>1302</v>
      </c>
      <c r="F1178" s="59">
        <f t="shared" si="180"/>
        <v>0</v>
      </c>
      <c r="G1178" s="59">
        <f t="shared" si="180"/>
        <v>0</v>
      </c>
      <c r="H1178" s="59">
        <f t="shared" si="180"/>
        <v>0</v>
      </c>
      <c r="I1178" s="59">
        <f t="shared" si="180"/>
        <v>0</v>
      </c>
    </row>
    <row r="1179" spans="1:9" x14ac:dyDescent="0.2">
      <c r="A1179" s="14"/>
      <c r="B1179" s="246" t="s">
        <v>320</v>
      </c>
      <c r="C1179" s="59">
        <f t="shared" si="177"/>
        <v>1813.87</v>
      </c>
      <c r="D1179" s="59">
        <f t="shared" si="180"/>
        <v>511.87</v>
      </c>
      <c r="E1179" s="59">
        <f t="shared" si="180"/>
        <v>1302</v>
      </c>
      <c r="F1179" s="59">
        <f t="shared" si="180"/>
        <v>0</v>
      </c>
      <c r="G1179" s="59">
        <f t="shared" si="180"/>
        <v>0</v>
      </c>
      <c r="H1179" s="59">
        <f t="shared" si="180"/>
        <v>0</v>
      </c>
      <c r="I1179" s="59">
        <f t="shared" si="180"/>
        <v>0</v>
      </c>
    </row>
    <row r="1180" spans="1:9" s="120" customFormat="1" x14ac:dyDescent="0.2">
      <c r="A1180" s="177" t="s">
        <v>351</v>
      </c>
      <c r="B1180" s="171" t="s">
        <v>319</v>
      </c>
      <c r="C1180" s="172">
        <f t="shared" si="177"/>
        <v>747.87</v>
      </c>
      <c r="D1180" s="172">
        <f>D1182+D1192+D1210+D1222+D1226+D1234+D1240</f>
        <v>375.87</v>
      </c>
      <c r="E1180" s="172">
        <f>E1182+E1192+E1210+E1222+E1226+E1234+E1240</f>
        <v>372</v>
      </c>
      <c r="F1180" s="172">
        <f>F1181</f>
        <v>0</v>
      </c>
      <c r="G1180" s="172">
        <f>G1181</f>
        <v>0</v>
      </c>
      <c r="H1180" s="172">
        <f>H1181</f>
        <v>0</v>
      </c>
      <c r="I1180" s="172">
        <f>I1181</f>
        <v>0</v>
      </c>
    </row>
    <row r="1181" spans="1:9" s="120" customFormat="1" x14ac:dyDescent="0.2">
      <c r="A1181" s="173"/>
      <c r="B1181" s="174" t="s">
        <v>320</v>
      </c>
      <c r="C1181" s="172">
        <f t="shared" si="177"/>
        <v>747.87</v>
      </c>
      <c r="D1181" s="172">
        <f>D1183+D1193+D1211+D1223+D1227+D1235+D1241</f>
        <v>375.87</v>
      </c>
      <c r="E1181" s="172">
        <f>E1183+E1193+E1211+E1223+E1227+E1235+E1241</f>
        <v>372</v>
      </c>
      <c r="F1181" s="172">
        <v>0</v>
      </c>
      <c r="G1181" s="172">
        <v>0</v>
      </c>
      <c r="H1181" s="172">
        <v>0</v>
      </c>
      <c r="I1181" s="172">
        <v>0</v>
      </c>
    </row>
    <row r="1182" spans="1:9" s="168" customFormat="1" x14ac:dyDescent="0.2">
      <c r="A1182" s="202" t="s">
        <v>417</v>
      </c>
      <c r="B1182" s="166" t="s">
        <v>319</v>
      </c>
      <c r="C1182" s="167">
        <f t="shared" si="177"/>
        <v>225</v>
      </c>
      <c r="D1182" s="167">
        <f t="shared" ref="D1182:I1182" si="181">D1183</f>
        <v>78</v>
      </c>
      <c r="E1182" s="167">
        <f t="shared" si="181"/>
        <v>147</v>
      </c>
      <c r="F1182" s="167">
        <f t="shared" si="181"/>
        <v>0</v>
      </c>
      <c r="G1182" s="167">
        <f t="shared" si="181"/>
        <v>0</v>
      </c>
      <c r="H1182" s="167">
        <f t="shared" si="181"/>
        <v>0</v>
      </c>
      <c r="I1182" s="167">
        <f t="shared" si="181"/>
        <v>0</v>
      </c>
    </row>
    <row r="1183" spans="1:9" s="168" customFormat="1" x14ac:dyDescent="0.2">
      <c r="A1183" s="188"/>
      <c r="B1183" s="169" t="s">
        <v>320</v>
      </c>
      <c r="C1183" s="167">
        <f t="shared" si="177"/>
        <v>225</v>
      </c>
      <c r="D1183" s="167">
        <f>D1185+D1187</f>
        <v>78</v>
      </c>
      <c r="E1183" s="167">
        <f>E1189+E1191</f>
        <v>147</v>
      </c>
      <c r="F1183" s="167">
        <v>0</v>
      </c>
      <c r="G1183" s="167">
        <v>0</v>
      </c>
      <c r="H1183" s="167">
        <v>0</v>
      </c>
      <c r="I1183" s="167">
        <v>0</v>
      </c>
    </row>
    <row r="1184" spans="1:9" s="129" customFormat="1" x14ac:dyDescent="0.2">
      <c r="A1184" s="403" t="s">
        <v>555</v>
      </c>
      <c r="B1184" s="105" t="s">
        <v>319</v>
      </c>
      <c r="C1184" s="107">
        <f t="shared" si="177"/>
        <v>63</v>
      </c>
      <c r="D1184" s="107">
        <v>63</v>
      </c>
      <c r="E1184" s="107">
        <v>0</v>
      </c>
      <c r="F1184" s="107">
        <v>0</v>
      </c>
      <c r="G1184" s="107">
        <v>0</v>
      </c>
      <c r="H1184" s="107">
        <v>0</v>
      </c>
      <c r="I1184" s="107">
        <v>0</v>
      </c>
    </row>
    <row r="1185" spans="1:9" s="129" customFormat="1" x14ac:dyDescent="0.2">
      <c r="A1185" s="140"/>
      <c r="B1185" s="109" t="s">
        <v>320</v>
      </c>
      <c r="C1185" s="107">
        <f t="shared" si="177"/>
        <v>63</v>
      </c>
      <c r="D1185" s="107">
        <v>63</v>
      </c>
      <c r="E1185" s="107">
        <v>0</v>
      </c>
      <c r="F1185" s="107">
        <v>0</v>
      </c>
      <c r="G1185" s="107">
        <v>0</v>
      </c>
      <c r="H1185" s="107">
        <v>0</v>
      </c>
      <c r="I1185" s="107">
        <v>0</v>
      </c>
    </row>
    <row r="1186" spans="1:9" s="129" customFormat="1" x14ac:dyDescent="0.2">
      <c r="A1186" s="403" t="s">
        <v>411</v>
      </c>
      <c r="B1186" s="105" t="s">
        <v>319</v>
      </c>
      <c r="C1186" s="107">
        <f t="shared" si="177"/>
        <v>15</v>
      </c>
      <c r="D1186" s="107">
        <v>15</v>
      </c>
      <c r="E1186" s="107">
        <v>0</v>
      </c>
      <c r="F1186" s="107">
        <v>0</v>
      </c>
      <c r="G1186" s="107">
        <v>0</v>
      </c>
      <c r="H1186" s="107">
        <v>0</v>
      </c>
      <c r="I1186" s="107">
        <v>0</v>
      </c>
    </row>
    <row r="1187" spans="1:9" s="129" customFormat="1" x14ac:dyDescent="0.2">
      <c r="A1187" s="140"/>
      <c r="B1187" s="109" t="s">
        <v>320</v>
      </c>
      <c r="C1187" s="107">
        <f t="shared" si="177"/>
        <v>15</v>
      </c>
      <c r="D1187" s="107">
        <v>15</v>
      </c>
      <c r="E1187" s="107">
        <v>0</v>
      </c>
      <c r="F1187" s="107">
        <v>0</v>
      </c>
      <c r="G1187" s="107">
        <v>0</v>
      </c>
      <c r="H1187" s="107">
        <v>0</v>
      </c>
      <c r="I1187" s="107">
        <v>0</v>
      </c>
    </row>
    <row r="1188" spans="1:9" s="129" customFormat="1" ht="15" x14ac:dyDescent="0.25">
      <c r="A1188" s="284" t="s">
        <v>227</v>
      </c>
      <c r="B1188" s="105" t="s">
        <v>319</v>
      </c>
      <c r="C1188" s="107">
        <f>D1188+E1188+F1188+G1188+H1188+I1188</f>
        <v>142</v>
      </c>
      <c r="D1188" s="107">
        <f t="shared" ref="D1188:I1188" si="182">D1189</f>
        <v>0</v>
      </c>
      <c r="E1188" s="59">
        <f t="shared" si="182"/>
        <v>142</v>
      </c>
      <c r="F1188" s="107">
        <f t="shared" si="182"/>
        <v>0</v>
      </c>
      <c r="G1188" s="107">
        <f t="shared" si="182"/>
        <v>0</v>
      </c>
      <c r="H1188" s="107">
        <f t="shared" si="182"/>
        <v>0</v>
      </c>
      <c r="I1188" s="107">
        <f t="shared" si="182"/>
        <v>0</v>
      </c>
    </row>
    <row r="1189" spans="1:9" s="129" customFormat="1" x14ac:dyDescent="0.2">
      <c r="A1189" s="11"/>
      <c r="B1189" s="109" t="s">
        <v>320</v>
      </c>
      <c r="C1189" s="107">
        <f>D1189+E1189+F1189+G1189+H1189+I1189</f>
        <v>142</v>
      </c>
      <c r="D1189" s="107">
        <v>0</v>
      </c>
      <c r="E1189" s="59">
        <v>142</v>
      </c>
      <c r="F1189" s="107">
        <v>0</v>
      </c>
      <c r="G1189" s="107">
        <v>0</v>
      </c>
      <c r="H1189" s="107">
        <v>0</v>
      </c>
      <c r="I1189" s="107">
        <v>0</v>
      </c>
    </row>
    <row r="1190" spans="1:9" s="129" customFormat="1" ht="15" x14ac:dyDescent="0.25">
      <c r="A1190" s="284" t="s">
        <v>411</v>
      </c>
      <c r="B1190" s="105" t="s">
        <v>319</v>
      </c>
      <c r="C1190" s="107">
        <f>D1190+E1190+F1190+G1190+H1190+I1190</f>
        <v>5</v>
      </c>
      <c r="D1190" s="107">
        <f t="shared" ref="D1190:I1190" si="183">D1191</f>
        <v>0</v>
      </c>
      <c r="E1190" s="59">
        <f t="shared" si="183"/>
        <v>5</v>
      </c>
      <c r="F1190" s="107">
        <f t="shared" si="183"/>
        <v>0</v>
      </c>
      <c r="G1190" s="107">
        <f t="shared" si="183"/>
        <v>0</v>
      </c>
      <c r="H1190" s="107">
        <f t="shared" si="183"/>
        <v>0</v>
      </c>
      <c r="I1190" s="107">
        <f t="shared" si="183"/>
        <v>0</v>
      </c>
    </row>
    <row r="1191" spans="1:9" s="129" customFormat="1" x14ac:dyDescent="0.2">
      <c r="A1191" s="11"/>
      <c r="B1191" s="109" t="s">
        <v>320</v>
      </c>
      <c r="C1191" s="107">
        <f>D1191+E1191+F1191+G1191+H1191+I1191</f>
        <v>5</v>
      </c>
      <c r="D1191" s="107">
        <v>0</v>
      </c>
      <c r="E1191" s="59">
        <v>5</v>
      </c>
      <c r="F1191" s="107">
        <v>0</v>
      </c>
      <c r="G1191" s="107">
        <v>0</v>
      </c>
      <c r="H1191" s="107">
        <v>0</v>
      </c>
      <c r="I1191" s="107">
        <v>0</v>
      </c>
    </row>
    <row r="1192" spans="1:9" s="168" customFormat="1" x14ac:dyDescent="0.2">
      <c r="A1192" s="189" t="s">
        <v>656</v>
      </c>
      <c r="B1192" s="166" t="s">
        <v>319</v>
      </c>
      <c r="C1192" s="167">
        <f t="shared" ref="C1192:I1192" si="184">C1193</f>
        <v>247.97</v>
      </c>
      <c r="D1192" s="167">
        <f t="shared" si="184"/>
        <v>215.97</v>
      </c>
      <c r="E1192" s="167">
        <f t="shared" si="184"/>
        <v>32</v>
      </c>
      <c r="F1192" s="167">
        <f t="shared" si="184"/>
        <v>0</v>
      </c>
      <c r="G1192" s="167">
        <f t="shared" si="184"/>
        <v>0</v>
      </c>
      <c r="H1192" s="167">
        <f t="shared" si="184"/>
        <v>0</v>
      </c>
      <c r="I1192" s="167">
        <f t="shared" si="184"/>
        <v>0</v>
      </c>
    </row>
    <row r="1193" spans="1:9" s="168" customFormat="1" x14ac:dyDescent="0.2">
      <c r="A1193" s="176"/>
      <c r="B1193" s="169" t="s">
        <v>320</v>
      </c>
      <c r="C1193" s="167">
        <f t="shared" si="177"/>
        <v>247.97</v>
      </c>
      <c r="D1193" s="167">
        <f>D1195+D1197+D1199+D1201+D1203</f>
        <v>215.97</v>
      </c>
      <c r="E1193" s="167">
        <f>E1205+E1207+E1209</f>
        <v>32</v>
      </c>
      <c r="F1193" s="167">
        <v>0</v>
      </c>
      <c r="G1193" s="167">
        <v>0</v>
      </c>
      <c r="H1193" s="167">
        <v>0</v>
      </c>
      <c r="I1193" s="167">
        <v>0</v>
      </c>
    </row>
    <row r="1194" spans="1:9" s="129" customFormat="1" x14ac:dyDescent="0.2">
      <c r="A1194" s="145" t="s">
        <v>456</v>
      </c>
      <c r="B1194" s="105" t="s">
        <v>319</v>
      </c>
      <c r="C1194" s="107">
        <f t="shared" si="177"/>
        <v>30</v>
      </c>
      <c r="D1194" s="107">
        <f>D1195</f>
        <v>30</v>
      </c>
      <c r="E1194" s="107">
        <v>0</v>
      </c>
      <c r="F1194" s="107">
        <v>0</v>
      </c>
      <c r="G1194" s="107">
        <v>0</v>
      </c>
      <c r="H1194" s="107">
        <v>0</v>
      </c>
      <c r="I1194" s="107">
        <v>0</v>
      </c>
    </row>
    <row r="1195" spans="1:9" s="129" customFormat="1" x14ac:dyDescent="0.2">
      <c r="A1195" s="146"/>
      <c r="B1195" s="109" t="s">
        <v>320</v>
      </c>
      <c r="C1195" s="107">
        <f t="shared" si="177"/>
        <v>30</v>
      </c>
      <c r="D1195" s="107">
        <v>30</v>
      </c>
      <c r="E1195" s="107">
        <v>0</v>
      </c>
      <c r="F1195" s="107">
        <v>0</v>
      </c>
      <c r="G1195" s="107">
        <v>0</v>
      </c>
      <c r="H1195" s="107">
        <v>0</v>
      </c>
      <c r="I1195" s="107">
        <v>0</v>
      </c>
    </row>
    <row r="1196" spans="1:9" s="129" customFormat="1" x14ac:dyDescent="0.2">
      <c r="A1196" s="228" t="s">
        <v>56</v>
      </c>
      <c r="B1196" s="27" t="s">
        <v>319</v>
      </c>
      <c r="C1196" s="88">
        <f t="shared" si="177"/>
        <v>55.97</v>
      </c>
      <c r="D1196" s="88">
        <f>D1197</f>
        <v>55.97</v>
      </c>
      <c r="E1196" s="88">
        <v>0</v>
      </c>
      <c r="F1196" s="88">
        <v>0</v>
      </c>
      <c r="G1196" s="88">
        <v>0</v>
      </c>
      <c r="H1196" s="88">
        <v>0</v>
      </c>
      <c r="I1196" s="88">
        <v>0</v>
      </c>
    </row>
    <row r="1197" spans="1:9" s="129" customFormat="1" x14ac:dyDescent="0.2">
      <c r="A1197" s="229"/>
      <c r="B1197" s="29" t="s">
        <v>320</v>
      </c>
      <c r="C1197" s="88">
        <f t="shared" si="177"/>
        <v>55.97</v>
      </c>
      <c r="D1197" s="88">
        <v>55.97</v>
      </c>
      <c r="E1197" s="88">
        <v>0</v>
      </c>
      <c r="F1197" s="88">
        <v>0</v>
      </c>
      <c r="G1197" s="88">
        <v>0</v>
      </c>
      <c r="H1197" s="88">
        <v>0</v>
      </c>
      <c r="I1197" s="88">
        <v>0</v>
      </c>
    </row>
    <row r="1198" spans="1:9" s="129" customFormat="1" x14ac:dyDescent="0.2">
      <c r="A1198" s="228" t="s">
        <v>57</v>
      </c>
      <c r="B1198" s="27" t="s">
        <v>319</v>
      </c>
      <c r="C1198" s="88">
        <f t="shared" si="177"/>
        <v>115.7</v>
      </c>
      <c r="D1198" s="88">
        <f>D1199</f>
        <v>115.7</v>
      </c>
      <c r="E1198" s="88">
        <v>0</v>
      </c>
      <c r="F1198" s="88">
        <v>0</v>
      </c>
      <c r="G1198" s="88">
        <v>0</v>
      </c>
      <c r="H1198" s="88">
        <v>0</v>
      </c>
      <c r="I1198" s="88">
        <v>0</v>
      </c>
    </row>
    <row r="1199" spans="1:9" s="129" customFormat="1" x14ac:dyDescent="0.2">
      <c r="A1199" s="229"/>
      <c r="B1199" s="29" t="s">
        <v>320</v>
      </c>
      <c r="C1199" s="88">
        <f t="shared" si="177"/>
        <v>115.7</v>
      </c>
      <c r="D1199" s="88">
        <v>115.7</v>
      </c>
      <c r="E1199" s="88">
        <v>0</v>
      </c>
      <c r="F1199" s="88">
        <v>0</v>
      </c>
      <c r="G1199" s="88">
        <v>0</v>
      </c>
      <c r="H1199" s="88">
        <v>0</v>
      </c>
      <c r="I1199" s="88">
        <v>0</v>
      </c>
    </row>
    <row r="1200" spans="1:9" s="129" customFormat="1" x14ac:dyDescent="0.2">
      <c r="A1200" s="228" t="s">
        <v>494</v>
      </c>
      <c r="B1200" s="27" t="s">
        <v>319</v>
      </c>
      <c r="C1200" s="88">
        <f t="shared" si="177"/>
        <v>4.76</v>
      </c>
      <c r="D1200" s="88">
        <f>D1201</f>
        <v>4.76</v>
      </c>
      <c r="E1200" s="88">
        <v>0</v>
      </c>
      <c r="F1200" s="88">
        <v>0</v>
      </c>
      <c r="G1200" s="88">
        <v>0</v>
      </c>
      <c r="H1200" s="88">
        <v>0</v>
      </c>
      <c r="I1200" s="88">
        <v>0</v>
      </c>
    </row>
    <row r="1201" spans="1:9" s="129" customFormat="1" x14ac:dyDescent="0.2">
      <c r="A1201" s="229"/>
      <c r="B1201" s="29" t="s">
        <v>320</v>
      </c>
      <c r="C1201" s="88">
        <f t="shared" si="177"/>
        <v>4.76</v>
      </c>
      <c r="D1201" s="88">
        <v>4.76</v>
      </c>
      <c r="E1201" s="88">
        <v>0</v>
      </c>
      <c r="F1201" s="88">
        <v>0</v>
      </c>
      <c r="G1201" s="88">
        <v>0</v>
      </c>
      <c r="H1201" s="88">
        <v>0</v>
      </c>
      <c r="I1201" s="88">
        <v>0</v>
      </c>
    </row>
    <row r="1202" spans="1:9" s="129" customFormat="1" x14ac:dyDescent="0.2">
      <c r="A1202" s="228" t="s">
        <v>58</v>
      </c>
      <c r="B1202" s="27" t="s">
        <v>319</v>
      </c>
      <c r="C1202" s="88">
        <f t="shared" si="177"/>
        <v>9.5399999999999991</v>
      </c>
      <c r="D1202" s="88">
        <f>D1203</f>
        <v>9.5399999999999991</v>
      </c>
      <c r="E1202" s="88">
        <v>0</v>
      </c>
      <c r="F1202" s="88">
        <v>0</v>
      </c>
      <c r="G1202" s="88">
        <v>0</v>
      </c>
      <c r="H1202" s="88">
        <v>0</v>
      </c>
      <c r="I1202" s="88">
        <v>0</v>
      </c>
    </row>
    <row r="1203" spans="1:9" s="129" customFormat="1" x14ac:dyDescent="0.2">
      <c r="A1203" s="229"/>
      <c r="B1203" s="29" t="s">
        <v>320</v>
      </c>
      <c r="C1203" s="88">
        <f t="shared" si="177"/>
        <v>9.5399999999999991</v>
      </c>
      <c r="D1203" s="88">
        <v>9.5399999999999991</v>
      </c>
      <c r="E1203" s="88">
        <v>0</v>
      </c>
      <c r="F1203" s="88">
        <v>0</v>
      </c>
      <c r="G1203" s="88">
        <v>0</v>
      </c>
      <c r="H1203" s="88">
        <v>0</v>
      </c>
      <c r="I1203" s="88">
        <v>0</v>
      </c>
    </row>
    <row r="1204" spans="1:9" s="129" customFormat="1" ht="15" x14ac:dyDescent="0.25">
      <c r="A1204" s="284" t="s">
        <v>176</v>
      </c>
      <c r="B1204" s="27" t="s">
        <v>319</v>
      </c>
      <c r="C1204" s="88">
        <f>C1205</f>
        <v>20</v>
      </c>
      <c r="D1204" s="88">
        <v>0</v>
      </c>
      <c r="E1204" s="59">
        <f>E1205</f>
        <v>20</v>
      </c>
      <c r="F1204" s="88">
        <v>0</v>
      </c>
      <c r="G1204" s="88">
        <v>0</v>
      </c>
      <c r="H1204" s="88">
        <v>0</v>
      </c>
      <c r="I1204" s="88">
        <v>0</v>
      </c>
    </row>
    <row r="1205" spans="1:9" s="129" customFormat="1" x14ac:dyDescent="0.2">
      <c r="A1205" s="11"/>
      <c r="B1205" s="29" t="s">
        <v>320</v>
      </c>
      <c r="C1205" s="88">
        <f>D1205+E1205+F1205+G1205+H1205+I1205</f>
        <v>20</v>
      </c>
      <c r="D1205" s="88">
        <v>0</v>
      </c>
      <c r="E1205" s="59">
        <v>20</v>
      </c>
      <c r="F1205" s="88">
        <v>0</v>
      </c>
      <c r="G1205" s="88">
        <v>0</v>
      </c>
      <c r="H1205" s="88">
        <v>0</v>
      </c>
      <c r="I1205" s="88">
        <v>0</v>
      </c>
    </row>
    <row r="1206" spans="1:9" s="129" customFormat="1" ht="15" x14ac:dyDescent="0.25">
      <c r="A1206" s="284" t="s">
        <v>177</v>
      </c>
      <c r="B1206" s="27" t="s">
        <v>319</v>
      </c>
      <c r="C1206" s="88">
        <f>C1207</f>
        <v>6</v>
      </c>
      <c r="D1206" s="88">
        <v>0</v>
      </c>
      <c r="E1206" s="59">
        <f>E1207</f>
        <v>6</v>
      </c>
      <c r="F1206" s="88">
        <v>0</v>
      </c>
      <c r="G1206" s="88">
        <v>0</v>
      </c>
      <c r="H1206" s="88">
        <v>0</v>
      </c>
      <c r="I1206" s="88">
        <v>0</v>
      </c>
    </row>
    <row r="1207" spans="1:9" s="129" customFormat="1" x14ac:dyDescent="0.2">
      <c r="A1207" s="11"/>
      <c r="B1207" s="29" t="s">
        <v>320</v>
      </c>
      <c r="C1207" s="88">
        <f>D1207+E1207+F1207+G1207+H1207+I1207</f>
        <v>6</v>
      </c>
      <c r="D1207" s="88">
        <v>0</v>
      </c>
      <c r="E1207" s="59">
        <v>6</v>
      </c>
      <c r="F1207" s="88">
        <v>0</v>
      </c>
      <c r="G1207" s="88">
        <v>0</v>
      </c>
      <c r="H1207" s="88">
        <v>0</v>
      </c>
      <c r="I1207" s="88">
        <v>0</v>
      </c>
    </row>
    <row r="1208" spans="1:9" s="129" customFormat="1" ht="15" x14ac:dyDescent="0.25">
      <c r="A1208" s="284" t="s">
        <v>178</v>
      </c>
      <c r="B1208" s="27" t="s">
        <v>319</v>
      </c>
      <c r="C1208" s="88">
        <f>C1209</f>
        <v>6</v>
      </c>
      <c r="D1208" s="88">
        <v>0</v>
      </c>
      <c r="E1208" s="59">
        <f>E1209</f>
        <v>6</v>
      </c>
      <c r="F1208" s="88">
        <v>0</v>
      </c>
      <c r="G1208" s="88">
        <v>0</v>
      </c>
      <c r="H1208" s="88">
        <v>0</v>
      </c>
      <c r="I1208" s="88">
        <v>0</v>
      </c>
    </row>
    <row r="1209" spans="1:9" s="129" customFormat="1" x14ac:dyDescent="0.2">
      <c r="A1209" s="11"/>
      <c r="B1209" s="29" t="s">
        <v>320</v>
      </c>
      <c r="C1209" s="88">
        <f>D1209+E1209+F1209+G1209+H1209+I1209</f>
        <v>6</v>
      </c>
      <c r="D1209" s="88">
        <v>0</v>
      </c>
      <c r="E1209" s="59">
        <v>6</v>
      </c>
      <c r="F1209" s="88">
        <v>0</v>
      </c>
      <c r="G1209" s="88">
        <v>0</v>
      </c>
      <c r="H1209" s="88">
        <v>0</v>
      </c>
      <c r="I1209" s="88">
        <v>0</v>
      </c>
    </row>
    <row r="1210" spans="1:9" s="168" customFormat="1" x14ac:dyDescent="0.2">
      <c r="A1210" s="175" t="s">
        <v>237</v>
      </c>
      <c r="B1210" s="166" t="s">
        <v>319</v>
      </c>
      <c r="C1210" s="167">
        <f t="shared" si="177"/>
        <v>51.9</v>
      </c>
      <c r="D1210" s="167">
        <f>D1212+D1214+D1216+D1218+D1220</f>
        <v>31.9</v>
      </c>
      <c r="E1210" s="167">
        <f t="shared" ref="E1210:I1211" si="185">E1212+E1214+E1216+E1218+E1220</f>
        <v>20</v>
      </c>
      <c r="F1210" s="167">
        <f t="shared" si="185"/>
        <v>0</v>
      </c>
      <c r="G1210" s="167">
        <f t="shared" si="185"/>
        <v>0</v>
      </c>
      <c r="H1210" s="167">
        <f t="shared" si="185"/>
        <v>0</v>
      </c>
      <c r="I1210" s="167">
        <f t="shared" si="185"/>
        <v>0</v>
      </c>
    </row>
    <row r="1211" spans="1:9" s="168" customFormat="1" x14ac:dyDescent="0.2">
      <c r="A1211" s="176"/>
      <c r="B1211" s="169" t="s">
        <v>320</v>
      </c>
      <c r="C1211" s="167">
        <f t="shared" si="177"/>
        <v>51.9</v>
      </c>
      <c r="D1211" s="167">
        <f>D1213+D1215+D1217+D1219+D1221</f>
        <v>31.9</v>
      </c>
      <c r="E1211" s="167">
        <f t="shared" si="185"/>
        <v>20</v>
      </c>
      <c r="F1211" s="167">
        <f t="shared" si="185"/>
        <v>0</v>
      </c>
      <c r="G1211" s="167">
        <f t="shared" si="185"/>
        <v>0</v>
      </c>
      <c r="H1211" s="167">
        <f t="shared" si="185"/>
        <v>0</v>
      </c>
      <c r="I1211" s="167">
        <f t="shared" si="185"/>
        <v>0</v>
      </c>
    </row>
    <row r="1212" spans="1:9" s="129" customFormat="1" ht="15" x14ac:dyDescent="0.25">
      <c r="A1212" s="300" t="s">
        <v>173</v>
      </c>
      <c r="B1212" s="105" t="s">
        <v>319</v>
      </c>
      <c r="C1212" s="107">
        <f t="shared" si="177"/>
        <v>20</v>
      </c>
      <c r="D1212" s="107">
        <f>D1213</f>
        <v>0</v>
      </c>
      <c r="E1212" s="107">
        <f>E1213</f>
        <v>20</v>
      </c>
      <c r="F1212" s="107">
        <v>0</v>
      </c>
      <c r="G1212" s="107">
        <v>0</v>
      </c>
      <c r="H1212" s="107">
        <v>0</v>
      </c>
      <c r="I1212" s="107">
        <v>0</v>
      </c>
    </row>
    <row r="1213" spans="1:9" s="129" customFormat="1" x14ac:dyDescent="0.2">
      <c r="A1213" s="146"/>
      <c r="B1213" s="109" t="s">
        <v>320</v>
      </c>
      <c r="C1213" s="107">
        <f t="shared" si="177"/>
        <v>20</v>
      </c>
      <c r="D1213" s="107">
        <v>0</v>
      </c>
      <c r="E1213" s="107">
        <v>20</v>
      </c>
      <c r="F1213" s="107">
        <v>0</v>
      </c>
      <c r="G1213" s="107">
        <v>0</v>
      </c>
      <c r="H1213" s="107">
        <v>0</v>
      </c>
      <c r="I1213" s="107">
        <v>0</v>
      </c>
    </row>
    <row r="1214" spans="1:9" s="198" customFormat="1" x14ac:dyDescent="0.2">
      <c r="A1214" s="111" t="s">
        <v>493</v>
      </c>
      <c r="B1214" s="105" t="s">
        <v>319</v>
      </c>
      <c r="C1214" s="107">
        <f t="shared" si="177"/>
        <v>2.9</v>
      </c>
      <c r="D1214" s="107">
        <f>D1215</f>
        <v>2.9</v>
      </c>
      <c r="E1214" s="107">
        <v>0</v>
      </c>
      <c r="F1214" s="107">
        <v>0</v>
      </c>
      <c r="G1214" s="107">
        <v>0</v>
      </c>
      <c r="H1214" s="107">
        <v>0</v>
      </c>
      <c r="I1214" s="107">
        <v>0</v>
      </c>
    </row>
    <row r="1215" spans="1:9" s="198" customFormat="1" x14ac:dyDescent="0.2">
      <c r="A1215" s="146"/>
      <c r="B1215" s="109" t="s">
        <v>320</v>
      </c>
      <c r="C1215" s="107">
        <f t="shared" si="177"/>
        <v>2.9</v>
      </c>
      <c r="D1215" s="107">
        <v>2.9</v>
      </c>
      <c r="E1215" s="107">
        <v>0</v>
      </c>
      <c r="F1215" s="107">
        <v>0</v>
      </c>
      <c r="G1215" s="107">
        <v>0</v>
      </c>
      <c r="H1215" s="107">
        <v>0</v>
      </c>
      <c r="I1215" s="107">
        <v>0</v>
      </c>
    </row>
    <row r="1216" spans="1:9" s="129" customFormat="1" x14ac:dyDescent="0.2">
      <c r="A1216" s="111" t="s">
        <v>556</v>
      </c>
      <c r="B1216" s="105" t="s">
        <v>319</v>
      </c>
      <c r="C1216" s="107">
        <f t="shared" si="177"/>
        <v>11</v>
      </c>
      <c r="D1216" s="107">
        <f>D1217</f>
        <v>11</v>
      </c>
      <c r="E1216" s="107">
        <v>0</v>
      </c>
      <c r="F1216" s="107">
        <v>0</v>
      </c>
      <c r="G1216" s="107">
        <v>0</v>
      </c>
      <c r="H1216" s="107">
        <v>0</v>
      </c>
      <c r="I1216" s="107">
        <v>0</v>
      </c>
    </row>
    <row r="1217" spans="1:9" s="129" customFormat="1" x14ac:dyDescent="0.2">
      <c r="A1217" s="146"/>
      <c r="B1217" s="109" t="s">
        <v>320</v>
      </c>
      <c r="C1217" s="107">
        <f t="shared" si="177"/>
        <v>11</v>
      </c>
      <c r="D1217" s="107">
        <v>11</v>
      </c>
      <c r="E1217" s="107">
        <v>0</v>
      </c>
      <c r="F1217" s="107">
        <v>0</v>
      </c>
      <c r="G1217" s="107">
        <v>0</v>
      </c>
      <c r="H1217" s="107">
        <v>0</v>
      </c>
      <c r="I1217" s="107">
        <v>0</v>
      </c>
    </row>
    <row r="1218" spans="1:9" s="129" customFormat="1" x14ac:dyDescent="0.2">
      <c r="A1218" s="111" t="s">
        <v>557</v>
      </c>
      <c r="B1218" s="105" t="s">
        <v>319</v>
      </c>
      <c r="C1218" s="107">
        <f t="shared" si="177"/>
        <v>8</v>
      </c>
      <c r="D1218" s="107">
        <f>D1219</f>
        <v>8</v>
      </c>
      <c r="E1218" s="107">
        <v>0</v>
      </c>
      <c r="F1218" s="107">
        <v>0</v>
      </c>
      <c r="G1218" s="107">
        <v>0</v>
      </c>
      <c r="H1218" s="107">
        <v>0</v>
      </c>
      <c r="I1218" s="107">
        <v>0</v>
      </c>
    </row>
    <row r="1219" spans="1:9" s="129" customFormat="1" x14ac:dyDescent="0.2">
      <c r="A1219" s="146"/>
      <c r="B1219" s="109" t="s">
        <v>320</v>
      </c>
      <c r="C1219" s="107">
        <f t="shared" si="177"/>
        <v>8</v>
      </c>
      <c r="D1219" s="107">
        <v>8</v>
      </c>
      <c r="E1219" s="107">
        <v>0</v>
      </c>
      <c r="F1219" s="107">
        <v>0</v>
      </c>
      <c r="G1219" s="107">
        <v>0</v>
      </c>
      <c r="H1219" s="107">
        <v>0</v>
      </c>
      <c r="I1219" s="107">
        <v>0</v>
      </c>
    </row>
    <row r="1220" spans="1:9" s="129" customFormat="1" x14ac:dyDescent="0.2">
      <c r="A1220" s="111" t="s">
        <v>558</v>
      </c>
      <c r="B1220" s="105" t="s">
        <v>319</v>
      </c>
      <c r="C1220" s="107">
        <f t="shared" si="177"/>
        <v>10</v>
      </c>
      <c r="D1220" s="107">
        <f>D1221</f>
        <v>10</v>
      </c>
      <c r="E1220" s="107">
        <v>0</v>
      </c>
      <c r="F1220" s="107">
        <v>0</v>
      </c>
      <c r="G1220" s="107">
        <v>0</v>
      </c>
      <c r="H1220" s="107">
        <v>0</v>
      </c>
      <c r="I1220" s="107">
        <v>0</v>
      </c>
    </row>
    <row r="1221" spans="1:9" s="129" customFormat="1" x14ac:dyDescent="0.2">
      <c r="A1221" s="146"/>
      <c r="B1221" s="109" t="s">
        <v>320</v>
      </c>
      <c r="C1221" s="107">
        <f t="shared" si="177"/>
        <v>10</v>
      </c>
      <c r="D1221" s="107">
        <v>10</v>
      </c>
      <c r="E1221" s="107">
        <v>0</v>
      </c>
      <c r="F1221" s="107">
        <v>0</v>
      </c>
      <c r="G1221" s="107">
        <v>0</v>
      </c>
      <c r="H1221" s="107">
        <v>0</v>
      </c>
      <c r="I1221" s="107">
        <v>0</v>
      </c>
    </row>
    <row r="1222" spans="1:9" s="168" customFormat="1" x14ac:dyDescent="0.2">
      <c r="A1222" s="175" t="s">
        <v>238</v>
      </c>
      <c r="B1222" s="166" t="s">
        <v>319</v>
      </c>
      <c r="C1222" s="167">
        <f t="shared" si="177"/>
        <v>36</v>
      </c>
      <c r="D1222" s="167">
        <f>D1224</f>
        <v>0</v>
      </c>
      <c r="E1222" s="167">
        <f>E1223</f>
        <v>36</v>
      </c>
      <c r="F1222" s="167">
        <f>F1223</f>
        <v>0</v>
      </c>
      <c r="G1222" s="167">
        <f>G1223</f>
        <v>0</v>
      </c>
      <c r="H1222" s="167">
        <f>H1223</f>
        <v>0</v>
      </c>
      <c r="I1222" s="167">
        <f>I1223</f>
        <v>0</v>
      </c>
    </row>
    <row r="1223" spans="1:9" s="168" customFormat="1" x14ac:dyDescent="0.2">
      <c r="A1223" s="176"/>
      <c r="B1223" s="169" t="s">
        <v>320</v>
      </c>
      <c r="C1223" s="167">
        <f t="shared" si="177"/>
        <v>36</v>
      </c>
      <c r="D1223" s="167">
        <f>D1225</f>
        <v>0</v>
      </c>
      <c r="E1223" s="167">
        <f>E1225</f>
        <v>36</v>
      </c>
      <c r="F1223" s="167">
        <f>F1225</f>
        <v>0</v>
      </c>
      <c r="G1223" s="167">
        <f>G1225</f>
        <v>0</v>
      </c>
      <c r="H1223" s="167">
        <f>H1225</f>
        <v>0</v>
      </c>
      <c r="I1223" s="167">
        <f>I1225</f>
        <v>0</v>
      </c>
    </row>
    <row r="1224" spans="1:9" s="129" customFormat="1" ht="15" x14ac:dyDescent="0.25">
      <c r="A1224" s="284" t="s">
        <v>175</v>
      </c>
      <c r="B1224" s="105" t="s">
        <v>319</v>
      </c>
      <c r="C1224" s="107">
        <f>D1224+E1224+F1224+G1224+H1224+I1224</f>
        <v>36</v>
      </c>
      <c r="D1224" s="107">
        <v>0</v>
      </c>
      <c r="E1224" s="59">
        <f>E1225</f>
        <v>36</v>
      </c>
      <c r="F1224" s="107">
        <v>0</v>
      </c>
      <c r="G1224" s="107">
        <v>0</v>
      </c>
      <c r="H1224" s="107">
        <v>0</v>
      </c>
      <c r="I1224" s="107">
        <v>0</v>
      </c>
    </row>
    <row r="1225" spans="1:9" s="129" customFormat="1" x14ac:dyDescent="0.2">
      <c r="A1225" s="146"/>
      <c r="B1225" s="109" t="s">
        <v>320</v>
      </c>
      <c r="C1225" s="107">
        <f>D1225+E1225+F1225+G1225+H1225+I1225</f>
        <v>36</v>
      </c>
      <c r="D1225" s="107">
        <v>0</v>
      </c>
      <c r="E1225" s="59">
        <v>36</v>
      </c>
      <c r="F1225" s="107">
        <v>0</v>
      </c>
      <c r="G1225" s="107">
        <v>0</v>
      </c>
      <c r="H1225" s="107">
        <v>0</v>
      </c>
      <c r="I1225" s="107">
        <v>0</v>
      </c>
    </row>
    <row r="1226" spans="1:9" s="168" customFormat="1" x14ac:dyDescent="0.2">
      <c r="A1226" s="193" t="s">
        <v>239</v>
      </c>
      <c r="B1226" s="171" t="s">
        <v>319</v>
      </c>
      <c r="C1226" s="172">
        <f t="shared" ref="C1226:C1275" si="186">D1226+E1226+F1226+G1226+H1226+I1226</f>
        <v>50</v>
      </c>
      <c r="D1226" s="172">
        <f>D1228+D1230+D1232</f>
        <v>50</v>
      </c>
      <c r="E1226" s="172">
        <f t="shared" ref="E1226:I1227" si="187">E1228+E1230+E1232</f>
        <v>0</v>
      </c>
      <c r="F1226" s="172">
        <f t="shared" si="187"/>
        <v>0</v>
      </c>
      <c r="G1226" s="172">
        <f t="shared" si="187"/>
        <v>0</v>
      </c>
      <c r="H1226" s="172">
        <f t="shared" si="187"/>
        <v>0</v>
      </c>
      <c r="I1226" s="172">
        <f t="shared" si="187"/>
        <v>0</v>
      </c>
    </row>
    <row r="1227" spans="1:9" s="168" customFormat="1" x14ac:dyDescent="0.2">
      <c r="A1227" s="185"/>
      <c r="B1227" s="174" t="s">
        <v>320</v>
      </c>
      <c r="C1227" s="172">
        <f t="shared" si="186"/>
        <v>50</v>
      </c>
      <c r="D1227" s="172">
        <f>D1229+D1231+D1233</f>
        <v>50</v>
      </c>
      <c r="E1227" s="172">
        <f t="shared" si="187"/>
        <v>0</v>
      </c>
      <c r="F1227" s="172">
        <f t="shared" si="187"/>
        <v>0</v>
      </c>
      <c r="G1227" s="172">
        <f t="shared" si="187"/>
        <v>0</v>
      </c>
      <c r="H1227" s="172">
        <f t="shared" si="187"/>
        <v>0</v>
      </c>
      <c r="I1227" s="172">
        <f t="shared" si="187"/>
        <v>0</v>
      </c>
    </row>
    <row r="1228" spans="1:9" s="198" customFormat="1" x14ac:dyDescent="0.2">
      <c r="A1228" s="228" t="s">
        <v>697</v>
      </c>
      <c r="B1228" s="27" t="s">
        <v>319</v>
      </c>
      <c r="C1228" s="88">
        <f t="shared" si="186"/>
        <v>5</v>
      </c>
      <c r="D1228" s="88">
        <f>D1229</f>
        <v>5</v>
      </c>
      <c r="E1228" s="88">
        <v>0</v>
      </c>
      <c r="F1228" s="88">
        <v>0</v>
      </c>
      <c r="G1228" s="88">
        <v>0</v>
      </c>
      <c r="H1228" s="88">
        <v>0</v>
      </c>
      <c r="I1228" s="88">
        <v>0</v>
      </c>
    </row>
    <row r="1229" spans="1:9" s="198" customFormat="1" x14ac:dyDescent="0.2">
      <c r="A1229" s="229"/>
      <c r="B1229" s="29" t="s">
        <v>320</v>
      </c>
      <c r="C1229" s="88">
        <f t="shared" si="186"/>
        <v>5</v>
      </c>
      <c r="D1229" s="88">
        <v>5</v>
      </c>
      <c r="E1229" s="88">
        <v>0</v>
      </c>
      <c r="F1229" s="88">
        <v>0</v>
      </c>
      <c r="G1229" s="88">
        <v>0</v>
      </c>
      <c r="H1229" s="88">
        <v>0</v>
      </c>
      <c r="I1229" s="88">
        <v>0</v>
      </c>
    </row>
    <row r="1230" spans="1:9" s="129" customFormat="1" x14ac:dyDescent="0.2">
      <c r="A1230" s="228" t="s">
        <v>698</v>
      </c>
      <c r="B1230" s="27" t="s">
        <v>319</v>
      </c>
      <c r="C1230" s="88">
        <f t="shared" si="186"/>
        <v>25</v>
      </c>
      <c r="D1230" s="88">
        <f>D1231</f>
        <v>25</v>
      </c>
      <c r="E1230" s="88">
        <v>0</v>
      </c>
      <c r="F1230" s="88">
        <v>0</v>
      </c>
      <c r="G1230" s="88">
        <v>0</v>
      </c>
      <c r="H1230" s="88">
        <v>0</v>
      </c>
      <c r="I1230" s="88">
        <v>0</v>
      </c>
    </row>
    <row r="1231" spans="1:9" s="129" customFormat="1" x14ac:dyDescent="0.2">
      <c r="A1231" s="229"/>
      <c r="B1231" s="29" t="s">
        <v>320</v>
      </c>
      <c r="C1231" s="88">
        <f t="shared" si="186"/>
        <v>25</v>
      </c>
      <c r="D1231" s="88">
        <v>25</v>
      </c>
      <c r="E1231" s="88">
        <v>0</v>
      </c>
      <c r="F1231" s="88">
        <v>0</v>
      </c>
      <c r="G1231" s="88">
        <v>0</v>
      </c>
      <c r="H1231" s="88">
        <v>0</v>
      </c>
      <c r="I1231" s="88">
        <v>0</v>
      </c>
    </row>
    <row r="1232" spans="1:9" s="129" customFormat="1" x14ac:dyDescent="0.2">
      <c r="A1232" s="228" t="s">
        <v>699</v>
      </c>
      <c r="B1232" s="27" t="s">
        <v>319</v>
      </c>
      <c r="C1232" s="88">
        <f t="shared" si="186"/>
        <v>20</v>
      </c>
      <c r="D1232" s="88">
        <f>D1233</f>
        <v>20</v>
      </c>
      <c r="E1232" s="88">
        <v>0</v>
      </c>
      <c r="F1232" s="88">
        <v>0</v>
      </c>
      <c r="G1232" s="88">
        <v>0</v>
      </c>
      <c r="H1232" s="88">
        <v>0</v>
      </c>
      <c r="I1232" s="88">
        <v>0</v>
      </c>
    </row>
    <row r="1233" spans="1:9" s="129" customFormat="1" x14ac:dyDescent="0.2">
      <c r="A1233" s="229"/>
      <c r="B1233" s="29" t="s">
        <v>320</v>
      </c>
      <c r="C1233" s="88">
        <f t="shared" si="186"/>
        <v>20</v>
      </c>
      <c r="D1233" s="88">
        <v>20</v>
      </c>
      <c r="E1233" s="88">
        <v>0</v>
      </c>
      <c r="F1233" s="88">
        <v>0</v>
      </c>
      <c r="G1233" s="88">
        <v>0</v>
      </c>
      <c r="H1233" s="88">
        <v>0</v>
      </c>
      <c r="I1233" s="88">
        <v>0</v>
      </c>
    </row>
    <row r="1234" spans="1:9" s="198" customFormat="1" x14ac:dyDescent="0.2">
      <c r="A1234" s="97" t="s">
        <v>273</v>
      </c>
      <c r="B1234" s="171" t="s">
        <v>319</v>
      </c>
      <c r="C1234" s="172">
        <f t="shared" si="186"/>
        <v>130</v>
      </c>
      <c r="D1234" s="172">
        <f>D1235</f>
        <v>0</v>
      </c>
      <c r="E1234" s="172">
        <f>E1236+E1238</f>
        <v>130</v>
      </c>
      <c r="F1234" s="172">
        <f>F1235</f>
        <v>0</v>
      </c>
      <c r="G1234" s="172">
        <f>G1235</f>
        <v>0</v>
      </c>
      <c r="H1234" s="172">
        <f>H1235</f>
        <v>0</v>
      </c>
      <c r="I1234" s="172">
        <f>I1235</f>
        <v>0</v>
      </c>
    </row>
    <row r="1235" spans="1:9" s="198" customFormat="1" x14ac:dyDescent="0.2">
      <c r="A1235" s="50"/>
      <c r="B1235" s="174" t="s">
        <v>320</v>
      </c>
      <c r="C1235" s="172">
        <f t="shared" si="186"/>
        <v>130</v>
      </c>
      <c r="D1235" s="172">
        <v>0</v>
      </c>
      <c r="E1235" s="172">
        <f>E1237+E1239</f>
        <v>130</v>
      </c>
      <c r="F1235" s="172">
        <v>0</v>
      </c>
      <c r="G1235" s="172">
        <v>0</v>
      </c>
      <c r="H1235" s="172">
        <v>0</v>
      </c>
      <c r="I1235" s="172">
        <v>0</v>
      </c>
    </row>
    <row r="1236" spans="1:9" s="129" customFormat="1" ht="15" x14ac:dyDescent="0.25">
      <c r="A1236" s="284" t="s">
        <v>269</v>
      </c>
      <c r="B1236" s="27" t="s">
        <v>319</v>
      </c>
      <c r="C1236" s="88">
        <f t="shared" si="186"/>
        <v>100</v>
      </c>
      <c r="D1236" s="88">
        <v>0</v>
      </c>
      <c r="E1236" s="59">
        <f>E1237</f>
        <v>100</v>
      </c>
      <c r="F1236" s="88">
        <v>0</v>
      </c>
      <c r="G1236" s="88">
        <v>0</v>
      </c>
      <c r="H1236" s="88">
        <v>0</v>
      </c>
      <c r="I1236" s="88">
        <v>0</v>
      </c>
    </row>
    <row r="1237" spans="1:9" s="129" customFormat="1" x14ac:dyDescent="0.2">
      <c r="A1237" s="11"/>
      <c r="B1237" s="29" t="s">
        <v>320</v>
      </c>
      <c r="C1237" s="88">
        <f t="shared" si="186"/>
        <v>100</v>
      </c>
      <c r="D1237" s="88">
        <v>0</v>
      </c>
      <c r="E1237" s="59">
        <v>100</v>
      </c>
      <c r="F1237" s="88">
        <v>0</v>
      </c>
      <c r="G1237" s="88">
        <v>0</v>
      </c>
      <c r="H1237" s="88">
        <v>0</v>
      </c>
      <c r="I1237" s="88">
        <v>0</v>
      </c>
    </row>
    <row r="1238" spans="1:9" s="129" customFormat="1" ht="15" x14ac:dyDescent="0.25">
      <c r="A1238" s="284" t="s">
        <v>270</v>
      </c>
      <c r="B1238" s="27" t="s">
        <v>319</v>
      </c>
      <c r="C1238" s="88">
        <f t="shared" si="186"/>
        <v>30</v>
      </c>
      <c r="D1238" s="88">
        <v>0</v>
      </c>
      <c r="E1238" s="59">
        <f>E1239</f>
        <v>30</v>
      </c>
      <c r="F1238" s="88">
        <v>0</v>
      </c>
      <c r="G1238" s="88">
        <v>0</v>
      </c>
      <c r="H1238" s="88">
        <v>0</v>
      </c>
      <c r="I1238" s="88">
        <v>0</v>
      </c>
    </row>
    <row r="1239" spans="1:9" s="129" customFormat="1" x14ac:dyDescent="0.2">
      <c r="A1239" s="11"/>
      <c r="B1239" s="29" t="s">
        <v>320</v>
      </c>
      <c r="C1239" s="88">
        <f t="shared" si="186"/>
        <v>30</v>
      </c>
      <c r="D1239" s="88">
        <v>0</v>
      </c>
      <c r="E1239" s="59">
        <v>30</v>
      </c>
      <c r="F1239" s="88">
        <v>0</v>
      </c>
      <c r="G1239" s="88">
        <v>0</v>
      </c>
      <c r="H1239" s="88">
        <v>0</v>
      </c>
      <c r="I1239" s="88">
        <v>0</v>
      </c>
    </row>
    <row r="1240" spans="1:9" s="129" customFormat="1" ht="14.25" x14ac:dyDescent="0.2">
      <c r="A1240" s="362" t="s">
        <v>274</v>
      </c>
      <c r="B1240" s="27" t="s">
        <v>319</v>
      </c>
      <c r="C1240" s="172">
        <f t="shared" si="186"/>
        <v>7</v>
      </c>
      <c r="D1240" s="172">
        <f>D1241</f>
        <v>0</v>
      </c>
      <c r="E1240" s="172">
        <f>E1242</f>
        <v>7</v>
      </c>
      <c r="F1240" s="172">
        <f>F1241</f>
        <v>0</v>
      </c>
      <c r="G1240" s="172">
        <f>G1241</f>
        <v>0</v>
      </c>
      <c r="H1240" s="172">
        <f>H1241</f>
        <v>0</v>
      </c>
      <c r="I1240" s="172">
        <f>I1241</f>
        <v>0</v>
      </c>
    </row>
    <row r="1241" spans="1:9" s="129" customFormat="1" x14ac:dyDescent="0.2">
      <c r="A1241" s="344"/>
      <c r="B1241" s="29" t="s">
        <v>320</v>
      </c>
      <c r="C1241" s="172">
        <f t="shared" si="186"/>
        <v>7</v>
      </c>
      <c r="D1241" s="172">
        <v>0</v>
      </c>
      <c r="E1241" s="172">
        <f>E1243</f>
        <v>7</v>
      </c>
      <c r="F1241" s="172">
        <v>0</v>
      </c>
      <c r="G1241" s="172">
        <v>0</v>
      </c>
      <c r="H1241" s="172">
        <v>0</v>
      </c>
      <c r="I1241" s="172">
        <v>0</v>
      </c>
    </row>
    <row r="1242" spans="1:9" s="129" customFormat="1" ht="15" x14ac:dyDescent="0.25">
      <c r="A1242" s="284" t="s">
        <v>438</v>
      </c>
      <c r="B1242" s="27" t="s">
        <v>319</v>
      </c>
      <c r="C1242" s="88">
        <f t="shared" si="186"/>
        <v>7</v>
      </c>
      <c r="D1242" s="88">
        <v>0</v>
      </c>
      <c r="E1242" s="59">
        <f>E1243</f>
        <v>7</v>
      </c>
      <c r="F1242" s="88">
        <v>0</v>
      </c>
      <c r="G1242" s="88">
        <v>0</v>
      </c>
      <c r="H1242" s="88">
        <v>0</v>
      </c>
      <c r="I1242" s="88">
        <v>0</v>
      </c>
    </row>
    <row r="1243" spans="1:9" s="129" customFormat="1" x14ac:dyDescent="0.2">
      <c r="A1243" s="11"/>
      <c r="B1243" s="29" t="s">
        <v>320</v>
      </c>
      <c r="C1243" s="88">
        <f t="shared" si="186"/>
        <v>7</v>
      </c>
      <c r="D1243" s="88">
        <v>0</v>
      </c>
      <c r="E1243" s="59">
        <v>7</v>
      </c>
      <c r="F1243" s="88">
        <v>0</v>
      </c>
      <c r="G1243" s="88">
        <v>0</v>
      </c>
      <c r="H1243" s="88">
        <v>0</v>
      </c>
      <c r="I1243" s="88">
        <v>0</v>
      </c>
    </row>
    <row r="1244" spans="1:9" s="168" customFormat="1" x14ac:dyDescent="0.2">
      <c r="A1244" s="189" t="s">
        <v>354</v>
      </c>
      <c r="B1244" s="166" t="s">
        <v>319</v>
      </c>
      <c r="C1244" s="167">
        <f t="shared" si="186"/>
        <v>142</v>
      </c>
      <c r="D1244" s="190">
        <f>D1246+D1250</f>
        <v>134</v>
      </c>
      <c r="E1244" s="190">
        <f>E1245</f>
        <v>8</v>
      </c>
      <c r="F1244" s="190">
        <f t="shared" ref="F1244:I1245" si="188">F1246</f>
        <v>0</v>
      </c>
      <c r="G1244" s="190">
        <f t="shared" si="188"/>
        <v>0</v>
      </c>
      <c r="H1244" s="190">
        <f t="shared" si="188"/>
        <v>0</v>
      </c>
      <c r="I1244" s="190">
        <f t="shared" si="188"/>
        <v>0</v>
      </c>
    </row>
    <row r="1245" spans="1:9" s="168" customFormat="1" x14ac:dyDescent="0.2">
      <c r="A1245" s="188"/>
      <c r="B1245" s="169" t="s">
        <v>320</v>
      </c>
      <c r="C1245" s="167">
        <f t="shared" si="186"/>
        <v>142</v>
      </c>
      <c r="D1245" s="190">
        <f>D1247+D1251</f>
        <v>134</v>
      </c>
      <c r="E1245" s="190">
        <f>E1247+E1251</f>
        <v>8</v>
      </c>
      <c r="F1245" s="190">
        <f t="shared" si="188"/>
        <v>0</v>
      </c>
      <c r="G1245" s="190">
        <f t="shared" si="188"/>
        <v>0</v>
      </c>
      <c r="H1245" s="190">
        <f t="shared" si="188"/>
        <v>0</v>
      </c>
      <c r="I1245" s="190">
        <f t="shared" si="188"/>
        <v>0</v>
      </c>
    </row>
    <row r="1246" spans="1:9" s="168" customFormat="1" x14ac:dyDescent="0.2">
      <c r="A1246" s="301" t="s">
        <v>180</v>
      </c>
      <c r="B1246" s="166" t="s">
        <v>319</v>
      </c>
      <c r="C1246" s="167">
        <f t="shared" ref="C1246:I1246" si="189">C1247</f>
        <v>8</v>
      </c>
      <c r="D1246" s="167">
        <f t="shared" si="189"/>
        <v>0</v>
      </c>
      <c r="E1246" s="167">
        <f t="shared" si="189"/>
        <v>8</v>
      </c>
      <c r="F1246" s="167">
        <f t="shared" si="189"/>
        <v>0</v>
      </c>
      <c r="G1246" s="167">
        <f t="shared" si="189"/>
        <v>0</v>
      </c>
      <c r="H1246" s="167">
        <f t="shared" si="189"/>
        <v>0</v>
      </c>
      <c r="I1246" s="167">
        <f t="shared" si="189"/>
        <v>0</v>
      </c>
    </row>
    <row r="1247" spans="1:9" s="168" customFormat="1" x14ac:dyDescent="0.2">
      <c r="A1247" s="50"/>
      <c r="B1247" s="169" t="s">
        <v>320</v>
      </c>
      <c r="C1247" s="167">
        <f>D1247+E1247+F1247+G1247+H1247+I1247</f>
        <v>8</v>
      </c>
      <c r="D1247" s="167">
        <v>0</v>
      </c>
      <c r="E1247" s="167">
        <f>E1249</f>
        <v>8</v>
      </c>
      <c r="F1247" s="167">
        <v>0</v>
      </c>
      <c r="G1247" s="167">
        <v>0</v>
      </c>
      <c r="H1247" s="167">
        <v>0</v>
      </c>
      <c r="I1247" s="167">
        <v>0</v>
      </c>
    </row>
    <row r="1248" spans="1:9" s="129" customFormat="1" ht="15" x14ac:dyDescent="0.25">
      <c r="A1248" s="300" t="s">
        <v>179</v>
      </c>
      <c r="B1248" s="105" t="s">
        <v>319</v>
      </c>
      <c r="C1248" s="107">
        <f>C1249</f>
        <v>8</v>
      </c>
      <c r="D1248" s="107">
        <v>0</v>
      </c>
      <c r="E1248" s="59">
        <v>8</v>
      </c>
      <c r="F1248" s="107">
        <v>0</v>
      </c>
      <c r="G1248" s="107">
        <v>0</v>
      </c>
      <c r="H1248" s="107">
        <v>0</v>
      </c>
      <c r="I1248" s="107">
        <v>0</v>
      </c>
    </row>
    <row r="1249" spans="1:9" s="129" customFormat="1" x14ac:dyDescent="0.2">
      <c r="A1249" s="11"/>
      <c r="B1249" s="109" t="s">
        <v>320</v>
      </c>
      <c r="C1249" s="107">
        <f>D1249+E1249+F1249+G1249+H1249+I1249</f>
        <v>8</v>
      </c>
      <c r="D1249" s="107">
        <v>0</v>
      </c>
      <c r="E1249" s="59">
        <v>8</v>
      </c>
      <c r="F1249" s="107">
        <v>0</v>
      </c>
      <c r="G1249" s="107">
        <v>0</v>
      </c>
      <c r="H1249" s="107">
        <v>0</v>
      </c>
      <c r="I1249" s="107">
        <v>0</v>
      </c>
    </row>
    <row r="1250" spans="1:9" s="168" customFormat="1" x14ac:dyDescent="0.2">
      <c r="A1250" s="193" t="s">
        <v>662</v>
      </c>
      <c r="B1250" s="171" t="s">
        <v>319</v>
      </c>
      <c r="C1250" s="172">
        <f t="shared" si="186"/>
        <v>134</v>
      </c>
      <c r="D1250" s="172">
        <f t="shared" ref="D1250:I1250" si="190">D1251</f>
        <v>134</v>
      </c>
      <c r="E1250" s="172">
        <f t="shared" si="190"/>
        <v>0</v>
      </c>
      <c r="F1250" s="172">
        <f t="shared" si="190"/>
        <v>0</v>
      </c>
      <c r="G1250" s="172">
        <f t="shared" si="190"/>
        <v>0</v>
      </c>
      <c r="H1250" s="172">
        <f t="shared" si="190"/>
        <v>0</v>
      </c>
      <c r="I1250" s="172">
        <f t="shared" si="190"/>
        <v>0</v>
      </c>
    </row>
    <row r="1251" spans="1:9" s="168" customFormat="1" x14ac:dyDescent="0.2">
      <c r="A1251" s="185"/>
      <c r="B1251" s="174" t="s">
        <v>320</v>
      </c>
      <c r="C1251" s="172">
        <f t="shared" si="186"/>
        <v>134</v>
      </c>
      <c r="D1251" s="172">
        <f>D1253+D1257+D1259+D1261</f>
        <v>134</v>
      </c>
      <c r="E1251" s="172">
        <f>E1253+E1255+E1257+E1259+E1261</f>
        <v>0</v>
      </c>
      <c r="F1251" s="172">
        <v>0</v>
      </c>
      <c r="G1251" s="172">
        <v>0</v>
      </c>
      <c r="H1251" s="172">
        <v>0</v>
      </c>
      <c r="I1251" s="172">
        <v>0</v>
      </c>
    </row>
    <row r="1252" spans="1:9" s="129" customFormat="1" x14ac:dyDescent="0.2">
      <c r="A1252" s="145" t="s">
        <v>20</v>
      </c>
      <c r="B1252" s="105" t="s">
        <v>319</v>
      </c>
      <c r="C1252" s="107">
        <f t="shared" si="186"/>
        <v>4</v>
      </c>
      <c r="D1252" s="107">
        <f>D1253</f>
        <v>4</v>
      </c>
      <c r="E1252" s="107">
        <v>0</v>
      </c>
      <c r="F1252" s="107">
        <v>0</v>
      </c>
      <c r="G1252" s="107">
        <v>0</v>
      </c>
      <c r="H1252" s="107">
        <v>0</v>
      </c>
      <c r="I1252" s="107">
        <v>0</v>
      </c>
    </row>
    <row r="1253" spans="1:9" s="129" customFormat="1" x14ac:dyDescent="0.2">
      <c r="A1253" s="146"/>
      <c r="B1253" s="109" t="s">
        <v>320</v>
      </c>
      <c r="C1253" s="107">
        <f t="shared" si="186"/>
        <v>4</v>
      </c>
      <c r="D1253" s="107">
        <v>4</v>
      </c>
      <c r="E1253" s="107">
        <v>0</v>
      </c>
      <c r="F1253" s="107">
        <v>0</v>
      </c>
      <c r="G1253" s="107">
        <v>0</v>
      </c>
      <c r="H1253" s="107">
        <v>0</v>
      </c>
      <c r="I1253" s="107">
        <v>0</v>
      </c>
    </row>
    <row r="1254" spans="1:9" s="129" customFormat="1" x14ac:dyDescent="0.2">
      <c r="A1254" s="228" t="s">
        <v>700</v>
      </c>
      <c r="B1254" s="27" t="s">
        <v>319</v>
      </c>
      <c r="C1254" s="88">
        <f t="shared" si="186"/>
        <v>61</v>
      </c>
      <c r="D1254" s="88">
        <f>D1255</f>
        <v>61</v>
      </c>
      <c r="E1254" s="88">
        <v>0</v>
      </c>
      <c r="F1254" s="88">
        <v>0</v>
      </c>
      <c r="G1254" s="88">
        <v>0</v>
      </c>
      <c r="H1254" s="88">
        <v>0</v>
      </c>
      <c r="I1254" s="88">
        <v>0</v>
      </c>
    </row>
    <row r="1255" spans="1:9" s="129" customFormat="1" x14ac:dyDescent="0.2">
      <c r="A1255" s="229"/>
      <c r="B1255" s="29" t="s">
        <v>320</v>
      </c>
      <c r="C1255" s="88">
        <f t="shared" si="186"/>
        <v>61</v>
      </c>
      <c r="D1255" s="88">
        <v>61</v>
      </c>
      <c r="E1255" s="88">
        <v>0</v>
      </c>
      <c r="F1255" s="88">
        <v>0</v>
      </c>
      <c r="G1255" s="88">
        <v>0</v>
      </c>
      <c r="H1255" s="88">
        <v>0</v>
      </c>
      <c r="I1255" s="88">
        <v>0</v>
      </c>
    </row>
    <row r="1256" spans="1:9" s="129" customFormat="1" hidden="1" x14ac:dyDescent="0.2">
      <c r="A1256" s="145" t="s">
        <v>701</v>
      </c>
      <c r="B1256" s="105" t="s">
        <v>319</v>
      </c>
      <c r="C1256" s="107">
        <f t="shared" si="186"/>
        <v>0</v>
      </c>
      <c r="D1256" s="107">
        <v>0</v>
      </c>
      <c r="E1256" s="107">
        <f>E1257</f>
        <v>0</v>
      </c>
      <c r="F1256" s="107">
        <v>0</v>
      </c>
      <c r="G1256" s="107">
        <v>0</v>
      </c>
      <c r="H1256" s="107">
        <v>0</v>
      </c>
      <c r="I1256" s="107">
        <v>0</v>
      </c>
    </row>
    <row r="1257" spans="1:9" s="129" customFormat="1" hidden="1" x14ac:dyDescent="0.2">
      <c r="A1257" s="146"/>
      <c r="B1257" s="109" t="s">
        <v>320</v>
      </c>
      <c r="C1257" s="107">
        <f t="shared" si="186"/>
        <v>0</v>
      </c>
      <c r="D1257" s="107">
        <v>0</v>
      </c>
      <c r="E1257" s="107">
        <f>138-138</f>
        <v>0</v>
      </c>
      <c r="F1257" s="107">
        <v>0</v>
      </c>
      <c r="G1257" s="107">
        <v>0</v>
      </c>
      <c r="H1257" s="107">
        <v>0</v>
      </c>
      <c r="I1257" s="107">
        <v>0</v>
      </c>
    </row>
    <row r="1258" spans="1:9" s="129" customFormat="1" x14ac:dyDescent="0.2">
      <c r="A1258" s="145" t="s">
        <v>6</v>
      </c>
      <c r="B1258" s="105" t="s">
        <v>319</v>
      </c>
      <c r="C1258" s="107">
        <f t="shared" si="186"/>
        <v>40</v>
      </c>
      <c r="D1258" s="107">
        <f>D1259</f>
        <v>40</v>
      </c>
      <c r="E1258" s="107">
        <v>0</v>
      </c>
      <c r="F1258" s="107">
        <v>0</v>
      </c>
      <c r="G1258" s="107">
        <v>0</v>
      </c>
      <c r="H1258" s="107">
        <v>0</v>
      </c>
      <c r="I1258" s="107">
        <v>0</v>
      </c>
    </row>
    <row r="1259" spans="1:9" s="129" customFormat="1" x14ac:dyDescent="0.2">
      <c r="A1259" s="146"/>
      <c r="B1259" s="109" t="s">
        <v>320</v>
      </c>
      <c r="C1259" s="107">
        <f t="shared" si="186"/>
        <v>40</v>
      </c>
      <c r="D1259" s="107">
        <v>40</v>
      </c>
      <c r="E1259" s="107">
        <v>0</v>
      </c>
      <c r="F1259" s="107">
        <v>0</v>
      </c>
      <c r="G1259" s="107">
        <v>0</v>
      </c>
      <c r="H1259" s="107">
        <v>0</v>
      </c>
      <c r="I1259" s="107">
        <v>0</v>
      </c>
    </row>
    <row r="1260" spans="1:9" s="129" customFormat="1" x14ac:dyDescent="0.2">
      <c r="A1260" s="145" t="s">
        <v>7</v>
      </c>
      <c r="B1260" s="105" t="s">
        <v>319</v>
      </c>
      <c r="C1260" s="107">
        <f t="shared" si="186"/>
        <v>90</v>
      </c>
      <c r="D1260" s="107">
        <f>D1261</f>
        <v>90</v>
      </c>
      <c r="E1260" s="107">
        <f>E1261</f>
        <v>0</v>
      </c>
      <c r="F1260" s="107">
        <v>0</v>
      </c>
      <c r="G1260" s="107">
        <v>0</v>
      </c>
      <c r="H1260" s="107">
        <v>0</v>
      </c>
      <c r="I1260" s="107">
        <v>0</v>
      </c>
    </row>
    <row r="1261" spans="1:9" s="129" customFormat="1" x14ac:dyDescent="0.2">
      <c r="A1261" s="146"/>
      <c r="B1261" s="109" t="s">
        <v>320</v>
      </c>
      <c r="C1261" s="107">
        <f t="shared" si="186"/>
        <v>90</v>
      </c>
      <c r="D1261" s="107">
        <v>90</v>
      </c>
      <c r="E1261" s="107">
        <v>0</v>
      </c>
      <c r="F1261" s="107">
        <v>0</v>
      </c>
      <c r="G1261" s="107">
        <v>0</v>
      </c>
      <c r="H1261" s="107">
        <v>0</v>
      </c>
      <c r="I1261" s="107">
        <v>0</v>
      </c>
    </row>
    <row r="1262" spans="1:9" s="168" customFormat="1" x14ac:dyDescent="0.2">
      <c r="A1262" s="134" t="s">
        <v>356</v>
      </c>
      <c r="B1262" s="166" t="s">
        <v>319</v>
      </c>
      <c r="C1262" s="167">
        <f t="shared" si="186"/>
        <v>924</v>
      </c>
      <c r="D1262" s="167">
        <f t="shared" ref="D1262:I1262" si="191">D1263</f>
        <v>2</v>
      </c>
      <c r="E1262" s="167">
        <f t="shared" si="191"/>
        <v>922</v>
      </c>
      <c r="F1262" s="167">
        <f t="shared" si="191"/>
        <v>0</v>
      </c>
      <c r="G1262" s="167">
        <f t="shared" si="191"/>
        <v>0</v>
      </c>
      <c r="H1262" s="167">
        <f t="shared" si="191"/>
        <v>0</v>
      </c>
      <c r="I1262" s="167">
        <f t="shared" si="191"/>
        <v>0</v>
      </c>
    </row>
    <row r="1263" spans="1:9" s="168" customFormat="1" x14ac:dyDescent="0.2">
      <c r="A1263" s="188"/>
      <c r="B1263" s="169" t="s">
        <v>320</v>
      </c>
      <c r="C1263" s="167">
        <f t="shared" si="186"/>
        <v>924</v>
      </c>
      <c r="D1263" s="167">
        <f>D1265+D1269+D1277</f>
        <v>2</v>
      </c>
      <c r="E1263" s="167">
        <f>E1265+E1269+E1273+E1277</f>
        <v>922</v>
      </c>
      <c r="F1263" s="167">
        <v>0</v>
      </c>
      <c r="G1263" s="167">
        <v>0</v>
      </c>
      <c r="H1263" s="167">
        <v>0</v>
      </c>
      <c r="I1263" s="167">
        <v>0</v>
      </c>
    </row>
    <row r="1264" spans="1:9" s="168" customFormat="1" x14ac:dyDescent="0.2">
      <c r="A1264" s="202" t="s">
        <v>240</v>
      </c>
      <c r="B1264" s="166" t="s">
        <v>319</v>
      </c>
      <c r="C1264" s="167">
        <f t="shared" si="186"/>
        <v>2</v>
      </c>
      <c r="D1264" s="167">
        <f>D1266</f>
        <v>2</v>
      </c>
      <c r="E1264" s="167">
        <f t="shared" ref="E1264:I1265" si="192">E1266</f>
        <v>0</v>
      </c>
      <c r="F1264" s="167">
        <f t="shared" si="192"/>
        <v>0</v>
      </c>
      <c r="G1264" s="167">
        <f t="shared" si="192"/>
        <v>0</v>
      </c>
      <c r="H1264" s="167">
        <f t="shared" si="192"/>
        <v>0</v>
      </c>
      <c r="I1264" s="167">
        <f t="shared" si="192"/>
        <v>0</v>
      </c>
    </row>
    <row r="1265" spans="1:9" s="168" customFormat="1" x14ac:dyDescent="0.2">
      <c r="A1265" s="188"/>
      <c r="B1265" s="169" t="s">
        <v>320</v>
      </c>
      <c r="C1265" s="167">
        <f t="shared" si="186"/>
        <v>2</v>
      </c>
      <c r="D1265" s="167">
        <f>D1267</f>
        <v>2</v>
      </c>
      <c r="E1265" s="167">
        <f t="shared" si="192"/>
        <v>0</v>
      </c>
      <c r="F1265" s="167">
        <f t="shared" si="192"/>
        <v>0</v>
      </c>
      <c r="G1265" s="167">
        <f t="shared" si="192"/>
        <v>0</v>
      </c>
      <c r="H1265" s="167">
        <f t="shared" si="192"/>
        <v>0</v>
      </c>
      <c r="I1265" s="167">
        <f t="shared" si="192"/>
        <v>0</v>
      </c>
    </row>
    <row r="1266" spans="1:9" s="129" customFormat="1" x14ac:dyDescent="0.2">
      <c r="A1266" s="117" t="s">
        <v>443</v>
      </c>
      <c r="B1266" s="105" t="s">
        <v>319</v>
      </c>
      <c r="C1266" s="107">
        <f t="shared" si="186"/>
        <v>2</v>
      </c>
      <c r="D1266" s="107">
        <v>2</v>
      </c>
      <c r="E1266" s="106">
        <v>0</v>
      </c>
      <c r="F1266" s="107">
        <v>0</v>
      </c>
      <c r="G1266" s="107">
        <v>0</v>
      </c>
      <c r="H1266" s="107">
        <v>0</v>
      </c>
      <c r="I1266" s="107">
        <v>0</v>
      </c>
    </row>
    <row r="1267" spans="1:9" s="129" customFormat="1" x14ac:dyDescent="0.2">
      <c r="A1267" s="133"/>
      <c r="B1267" s="109" t="s">
        <v>320</v>
      </c>
      <c r="C1267" s="107">
        <f t="shared" si="186"/>
        <v>2</v>
      </c>
      <c r="D1267" s="107">
        <v>2</v>
      </c>
      <c r="E1267" s="106">
        <v>0</v>
      </c>
      <c r="F1267" s="107">
        <v>0</v>
      </c>
      <c r="G1267" s="107">
        <v>0</v>
      </c>
      <c r="H1267" s="107">
        <v>0</v>
      </c>
      <c r="I1267" s="107">
        <v>0</v>
      </c>
    </row>
    <row r="1268" spans="1:9" s="168" customFormat="1" x14ac:dyDescent="0.2">
      <c r="A1268" s="202" t="s">
        <v>241</v>
      </c>
      <c r="B1268" s="166" t="s">
        <v>319</v>
      </c>
      <c r="C1268" s="167">
        <f t="shared" si="186"/>
        <v>2</v>
      </c>
      <c r="D1268" s="167">
        <f>D1270</f>
        <v>0</v>
      </c>
      <c r="E1268" s="167">
        <f t="shared" ref="E1268:I1269" si="193">E1270</f>
        <v>2</v>
      </c>
      <c r="F1268" s="167">
        <f t="shared" si="193"/>
        <v>0</v>
      </c>
      <c r="G1268" s="167">
        <f t="shared" si="193"/>
        <v>0</v>
      </c>
      <c r="H1268" s="167">
        <f t="shared" si="193"/>
        <v>0</v>
      </c>
      <c r="I1268" s="167">
        <f t="shared" si="193"/>
        <v>0</v>
      </c>
    </row>
    <row r="1269" spans="1:9" s="168" customFormat="1" x14ac:dyDescent="0.2">
      <c r="A1269" s="188"/>
      <c r="B1269" s="169" t="s">
        <v>320</v>
      </c>
      <c r="C1269" s="167">
        <f t="shared" si="186"/>
        <v>2</v>
      </c>
      <c r="D1269" s="167">
        <f>D1271</f>
        <v>0</v>
      </c>
      <c r="E1269" s="167">
        <f t="shared" si="193"/>
        <v>2</v>
      </c>
      <c r="F1269" s="167">
        <f t="shared" si="193"/>
        <v>0</v>
      </c>
      <c r="G1269" s="167">
        <f t="shared" si="193"/>
        <v>0</v>
      </c>
      <c r="H1269" s="167">
        <f t="shared" si="193"/>
        <v>0</v>
      </c>
      <c r="I1269" s="167">
        <f t="shared" si="193"/>
        <v>0</v>
      </c>
    </row>
    <row r="1270" spans="1:9" s="129" customFormat="1" ht="15" x14ac:dyDescent="0.25">
      <c r="A1270" s="284" t="s">
        <v>236</v>
      </c>
      <c r="B1270" s="105"/>
      <c r="C1270" s="107">
        <f>D1270+E1270+F1270+G1270+H1270+I1270</f>
        <v>2</v>
      </c>
      <c r="D1270" s="107">
        <f t="shared" ref="D1270:I1270" si="194">D1271</f>
        <v>0</v>
      </c>
      <c r="E1270" s="59">
        <f t="shared" si="194"/>
        <v>2</v>
      </c>
      <c r="F1270" s="107">
        <f t="shared" si="194"/>
        <v>0</v>
      </c>
      <c r="G1270" s="107">
        <f t="shared" si="194"/>
        <v>0</v>
      </c>
      <c r="H1270" s="107">
        <f t="shared" si="194"/>
        <v>0</v>
      </c>
      <c r="I1270" s="107">
        <f t="shared" si="194"/>
        <v>0</v>
      </c>
    </row>
    <row r="1271" spans="1:9" s="129" customFormat="1" x14ac:dyDescent="0.2">
      <c r="A1271" s="133"/>
      <c r="B1271" s="109"/>
      <c r="C1271" s="107">
        <f>D1271+E1271+F1271+G1271+H1271+I1271</f>
        <v>2</v>
      </c>
      <c r="D1271" s="107">
        <v>0</v>
      </c>
      <c r="E1271" s="59">
        <v>2</v>
      </c>
      <c r="F1271" s="107">
        <v>0</v>
      </c>
      <c r="G1271" s="107">
        <v>0</v>
      </c>
      <c r="H1271" s="107">
        <v>0</v>
      </c>
      <c r="I1271" s="107">
        <v>0</v>
      </c>
    </row>
    <row r="1272" spans="1:9" s="168" customFormat="1" x14ac:dyDescent="0.2">
      <c r="A1272" s="202" t="s">
        <v>242</v>
      </c>
      <c r="B1272" s="166" t="s">
        <v>319</v>
      </c>
      <c r="C1272" s="167">
        <f t="shared" si="186"/>
        <v>2</v>
      </c>
      <c r="D1272" s="167">
        <f t="shared" ref="D1272:I1272" si="195">D1273</f>
        <v>2</v>
      </c>
      <c r="E1272" s="167">
        <f t="shared" si="195"/>
        <v>0</v>
      </c>
      <c r="F1272" s="167">
        <f t="shared" si="195"/>
        <v>0</v>
      </c>
      <c r="G1272" s="167">
        <f t="shared" si="195"/>
        <v>0</v>
      </c>
      <c r="H1272" s="167">
        <f t="shared" si="195"/>
        <v>0</v>
      </c>
      <c r="I1272" s="167">
        <f t="shared" si="195"/>
        <v>0</v>
      </c>
    </row>
    <row r="1273" spans="1:9" s="168" customFormat="1" x14ac:dyDescent="0.2">
      <c r="A1273" s="188"/>
      <c r="B1273" s="169" t="s">
        <v>320</v>
      </c>
      <c r="C1273" s="167">
        <f t="shared" si="186"/>
        <v>2</v>
      </c>
      <c r="D1273" s="167">
        <f t="shared" ref="D1273:I1273" si="196">D1275</f>
        <v>2</v>
      </c>
      <c r="E1273" s="167">
        <f t="shared" si="196"/>
        <v>0</v>
      </c>
      <c r="F1273" s="167">
        <f t="shared" si="196"/>
        <v>0</v>
      </c>
      <c r="G1273" s="167">
        <f t="shared" si="196"/>
        <v>0</v>
      </c>
      <c r="H1273" s="167">
        <f t="shared" si="196"/>
        <v>0</v>
      </c>
      <c r="I1273" s="167">
        <f t="shared" si="196"/>
        <v>0</v>
      </c>
    </row>
    <row r="1274" spans="1:9" s="129" customFormat="1" x14ac:dyDescent="0.2">
      <c r="A1274" s="117" t="s">
        <v>560</v>
      </c>
      <c r="B1274" s="105" t="s">
        <v>319</v>
      </c>
      <c r="C1274" s="107">
        <f t="shared" si="186"/>
        <v>2</v>
      </c>
      <c r="D1274" s="107">
        <f>D1275</f>
        <v>2</v>
      </c>
      <c r="E1274" s="106">
        <v>0</v>
      </c>
      <c r="F1274" s="107">
        <v>0</v>
      </c>
      <c r="G1274" s="107">
        <v>0</v>
      </c>
      <c r="H1274" s="107">
        <v>0</v>
      </c>
      <c r="I1274" s="107">
        <v>0</v>
      </c>
    </row>
    <row r="1275" spans="1:9" s="129" customFormat="1" x14ac:dyDescent="0.2">
      <c r="A1275" s="133"/>
      <c r="B1275" s="109" t="s">
        <v>320</v>
      </c>
      <c r="C1275" s="107">
        <f t="shared" si="186"/>
        <v>2</v>
      </c>
      <c r="D1275" s="107">
        <v>2</v>
      </c>
      <c r="E1275" s="106">
        <v>0</v>
      </c>
      <c r="F1275" s="107">
        <v>0</v>
      </c>
      <c r="G1275" s="107">
        <v>0</v>
      </c>
      <c r="H1275" s="107">
        <v>0</v>
      </c>
      <c r="I1275" s="107">
        <v>0</v>
      </c>
    </row>
    <row r="1276" spans="1:9" s="168" customFormat="1" x14ac:dyDescent="0.2">
      <c r="A1276" s="301" t="s">
        <v>243</v>
      </c>
      <c r="B1276" s="166" t="s">
        <v>319</v>
      </c>
      <c r="C1276" s="167">
        <f>C1277</f>
        <v>920</v>
      </c>
      <c r="D1276" s="167">
        <v>0</v>
      </c>
      <c r="E1276" s="167">
        <f>E1277</f>
        <v>920</v>
      </c>
      <c r="F1276" s="167">
        <v>0</v>
      </c>
      <c r="G1276" s="167">
        <v>0</v>
      </c>
      <c r="H1276" s="167">
        <v>0</v>
      </c>
      <c r="I1276" s="167">
        <v>0</v>
      </c>
    </row>
    <row r="1277" spans="1:9" s="168" customFormat="1" x14ac:dyDescent="0.2">
      <c r="A1277" s="50"/>
      <c r="B1277" s="169" t="s">
        <v>320</v>
      </c>
      <c r="C1277" s="167">
        <f>D1277+E1277+F1277+G1277+H1277+I1277</f>
        <v>920</v>
      </c>
      <c r="D1277" s="167">
        <v>0</v>
      </c>
      <c r="E1277" s="167">
        <f>E1279</f>
        <v>920</v>
      </c>
      <c r="F1277" s="167">
        <v>0</v>
      </c>
      <c r="G1277" s="167">
        <v>0</v>
      </c>
      <c r="H1277" s="167">
        <v>0</v>
      </c>
      <c r="I1277" s="167">
        <v>0</v>
      </c>
    </row>
    <row r="1278" spans="1:9" s="129" customFormat="1" ht="15" x14ac:dyDescent="0.25">
      <c r="A1278" s="302" t="s">
        <v>174</v>
      </c>
      <c r="B1278" s="105" t="s">
        <v>319</v>
      </c>
      <c r="C1278" s="107">
        <f>C1279</f>
        <v>920</v>
      </c>
      <c r="D1278" s="107">
        <v>0</v>
      </c>
      <c r="E1278" s="88">
        <f>E1279</f>
        <v>920</v>
      </c>
      <c r="F1278" s="107">
        <v>0</v>
      </c>
      <c r="G1278" s="107">
        <v>0</v>
      </c>
      <c r="H1278" s="107">
        <v>0</v>
      </c>
      <c r="I1278" s="107">
        <v>0</v>
      </c>
    </row>
    <row r="1279" spans="1:9" s="129" customFormat="1" x14ac:dyDescent="0.2">
      <c r="A1279" s="24"/>
      <c r="B1279" s="109" t="s">
        <v>320</v>
      </c>
      <c r="C1279" s="107">
        <f>D1279+E1279+F1279+G1279+H1279+I1279</f>
        <v>920</v>
      </c>
      <c r="D1279" s="107">
        <v>0</v>
      </c>
      <c r="E1279" s="88">
        <v>920</v>
      </c>
      <c r="F1279" s="107">
        <v>0</v>
      </c>
      <c r="G1279" s="107">
        <v>0</v>
      </c>
      <c r="H1279" s="107">
        <v>0</v>
      </c>
      <c r="I1279" s="107">
        <v>0</v>
      </c>
    </row>
    <row r="1280" spans="1:9" x14ac:dyDescent="0.2">
      <c r="A1280" s="501" t="s">
        <v>387</v>
      </c>
      <c r="B1280" s="502"/>
      <c r="C1280" s="502"/>
      <c r="D1280" s="502"/>
      <c r="E1280" s="502"/>
      <c r="F1280" s="502"/>
      <c r="G1280" s="502"/>
      <c r="H1280" s="502"/>
      <c r="I1280" s="503"/>
    </row>
    <row r="1281" spans="1:9" x14ac:dyDescent="0.2">
      <c r="A1281" s="34" t="s">
        <v>322</v>
      </c>
      <c r="B1281" s="245" t="s">
        <v>319</v>
      </c>
      <c r="C1281" s="59">
        <f t="shared" ref="C1281:C1328" si="197">D1281+E1281+F1281+G1281+H1281+I1281</f>
        <v>1452.4960000000001</v>
      </c>
      <c r="D1281" s="59">
        <f t="shared" ref="D1281:I1282" si="198">D1283+D1411</f>
        <v>903.49599999999998</v>
      </c>
      <c r="E1281" s="59">
        <f t="shared" si="198"/>
        <v>549</v>
      </c>
      <c r="F1281" s="59">
        <f t="shared" si="198"/>
        <v>0</v>
      </c>
      <c r="G1281" s="59">
        <f t="shared" si="198"/>
        <v>0</v>
      </c>
      <c r="H1281" s="59">
        <f t="shared" si="198"/>
        <v>0</v>
      </c>
      <c r="I1281" s="59">
        <f t="shared" si="198"/>
        <v>0</v>
      </c>
    </row>
    <row r="1282" spans="1:9" x14ac:dyDescent="0.2">
      <c r="A1282" s="24" t="s">
        <v>347</v>
      </c>
      <c r="B1282" s="246" t="s">
        <v>320</v>
      </c>
      <c r="C1282" s="59">
        <f t="shared" si="197"/>
        <v>1452.4960000000001</v>
      </c>
      <c r="D1282" s="59">
        <f t="shared" si="198"/>
        <v>903.49599999999998</v>
      </c>
      <c r="E1282" s="59">
        <f t="shared" si="198"/>
        <v>549</v>
      </c>
      <c r="F1282" s="59">
        <f t="shared" si="198"/>
        <v>0</v>
      </c>
      <c r="G1282" s="59">
        <f t="shared" si="198"/>
        <v>0</v>
      </c>
      <c r="H1282" s="59">
        <f t="shared" si="198"/>
        <v>0</v>
      </c>
      <c r="I1282" s="59">
        <f t="shared" si="198"/>
        <v>0</v>
      </c>
    </row>
    <row r="1283" spans="1:9" s="120" customFormat="1" x14ac:dyDescent="0.2">
      <c r="A1283" s="65" t="s">
        <v>335</v>
      </c>
      <c r="B1283" s="171" t="s">
        <v>319</v>
      </c>
      <c r="C1283" s="172">
        <f t="shared" si="197"/>
        <v>960.85599999999999</v>
      </c>
      <c r="D1283" s="172">
        <f>D1285</f>
        <v>798.85599999999999</v>
      </c>
      <c r="E1283" s="172">
        <f t="shared" ref="E1283:I1286" si="199">E1285</f>
        <v>162</v>
      </c>
      <c r="F1283" s="172">
        <f t="shared" si="199"/>
        <v>0</v>
      </c>
      <c r="G1283" s="172">
        <f t="shared" si="199"/>
        <v>0</v>
      </c>
      <c r="H1283" s="172">
        <f t="shared" si="199"/>
        <v>0</v>
      </c>
      <c r="I1283" s="172">
        <f t="shared" si="199"/>
        <v>0</v>
      </c>
    </row>
    <row r="1284" spans="1:9" s="120" customFormat="1" x14ac:dyDescent="0.2">
      <c r="A1284" s="173" t="s">
        <v>357</v>
      </c>
      <c r="B1284" s="174" t="s">
        <v>320</v>
      </c>
      <c r="C1284" s="172">
        <f t="shared" si="197"/>
        <v>960.85599999999999</v>
      </c>
      <c r="D1284" s="172">
        <f>D1286</f>
        <v>798.85599999999999</v>
      </c>
      <c r="E1284" s="172">
        <f t="shared" si="199"/>
        <v>162</v>
      </c>
      <c r="F1284" s="172">
        <f t="shared" si="199"/>
        <v>0</v>
      </c>
      <c r="G1284" s="172">
        <f t="shared" si="199"/>
        <v>0</v>
      </c>
      <c r="H1284" s="172">
        <f t="shared" si="199"/>
        <v>0</v>
      </c>
      <c r="I1284" s="172">
        <f t="shared" si="199"/>
        <v>0</v>
      </c>
    </row>
    <row r="1285" spans="1:9" x14ac:dyDescent="0.2">
      <c r="A1285" s="21" t="s">
        <v>385</v>
      </c>
      <c r="B1285" s="8" t="s">
        <v>319</v>
      </c>
      <c r="C1285" s="59">
        <f t="shared" si="197"/>
        <v>960.85599999999999</v>
      </c>
      <c r="D1285" s="59">
        <f>D1287</f>
        <v>798.85599999999999</v>
      </c>
      <c r="E1285" s="59">
        <f t="shared" si="199"/>
        <v>162</v>
      </c>
      <c r="F1285" s="59">
        <f t="shared" si="199"/>
        <v>0</v>
      </c>
      <c r="G1285" s="59">
        <f t="shared" si="199"/>
        <v>0</v>
      </c>
      <c r="H1285" s="59">
        <f t="shared" si="199"/>
        <v>0</v>
      </c>
      <c r="I1285" s="59">
        <f t="shared" si="199"/>
        <v>0</v>
      </c>
    </row>
    <row r="1286" spans="1:9" x14ac:dyDescent="0.2">
      <c r="A1286" s="18"/>
      <c r="B1286" s="246" t="s">
        <v>320</v>
      </c>
      <c r="C1286" s="59">
        <f t="shared" si="197"/>
        <v>960.85599999999999</v>
      </c>
      <c r="D1286" s="59">
        <f>D1288</f>
        <v>798.85599999999999</v>
      </c>
      <c r="E1286" s="59">
        <f t="shared" si="199"/>
        <v>162</v>
      </c>
      <c r="F1286" s="59">
        <f t="shared" si="199"/>
        <v>0</v>
      </c>
      <c r="G1286" s="59">
        <f t="shared" si="199"/>
        <v>0</v>
      </c>
      <c r="H1286" s="59">
        <f t="shared" si="199"/>
        <v>0</v>
      </c>
      <c r="I1286" s="59">
        <f t="shared" si="199"/>
        <v>0</v>
      </c>
    </row>
    <row r="1287" spans="1:9" x14ac:dyDescent="0.2">
      <c r="A1287" s="34" t="s">
        <v>355</v>
      </c>
      <c r="B1287" s="245" t="s">
        <v>319</v>
      </c>
      <c r="C1287" s="59">
        <f t="shared" si="197"/>
        <v>960.85599999999999</v>
      </c>
      <c r="D1287" s="59">
        <f t="shared" ref="D1287:I1288" si="200">D1289+D1359+D1377</f>
        <v>798.85599999999999</v>
      </c>
      <c r="E1287" s="59">
        <f t="shared" si="200"/>
        <v>162</v>
      </c>
      <c r="F1287" s="59">
        <f t="shared" si="200"/>
        <v>0</v>
      </c>
      <c r="G1287" s="59">
        <f t="shared" si="200"/>
        <v>0</v>
      </c>
      <c r="H1287" s="59">
        <f t="shared" si="200"/>
        <v>0</v>
      </c>
      <c r="I1287" s="59">
        <f t="shared" si="200"/>
        <v>0</v>
      </c>
    </row>
    <row r="1288" spans="1:9" x14ac:dyDescent="0.2">
      <c r="A1288" s="11"/>
      <c r="B1288" s="246" t="s">
        <v>320</v>
      </c>
      <c r="C1288" s="59">
        <f t="shared" si="197"/>
        <v>960.85599999999999</v>
      </c>
      <c r="D1288" s="59">
        <f t="shared" si="200"/>
        <v>798.85599999999999</v>
      </c>
      <c r="E1288" s="59">
        <f t="shared" si="200"/>
        <v>162</v>
      </c>
      <c r="F1288" s="59">
        <f t="shared" si="200"/>
        <v>0</v>
      </c>
      <c r="G1288" s="59">
        <f t="shared" si="200"/>
        <v>0</v>
      </c>
      <c r="H1288" s="59">
        <f t="shared" si="200"/>
        <v>0</v>
      </c>
      <c r="I1288" s="59">
        <f t="shared" si="200"/>
        <v>0</v>
      </c>
    </row>
    <row r="1289" spans="1:9" s="120" customFormat="1" x14ac:dyDescent="0.2">
      <c r="A1289" s="177" t="s">
        <v>351</v>
      </c>
      <c r="B1289" s="171" t="s">
        <v>319</v>
      </c>
      <c r="C1289" s="172">
        <f>D1289+E1289+F1289+G1289+H1289+I1289</f>
        <v>803.85599999999999</v>
      </c>
      <c r="D1289" s="172">
        <f>D1290</f>
        <v>686.85599999999999</v>
      </c>
      <c r="E1289" s="172">
        <f>E1323+E1329+E1341</f>
        <v>117</v>
      </c>
      <c r="F1289" s="172">
        <f>F1290</f>
        <v>0</v>
      </c>
      <c r="G1289" s="172">
        <f>G1290</f>
        <v>0</v>
      </c>
      <c r="H1289" s="172">
        <f>H1290</f>
        <v>0</v>
      </c>
      <c r="I1289" s="172">
        <f>I1290</f>
        <v>0</v>
      </c>
    </row>
    <row r="1290" spans="1:9" s="120" customFormat="1" x14ac:dyDescent="0.2">
      <c r="A1290" s="173"/>
      <c r="B1290" s="174" t="s">
        <v>320</v>
      </c>
      <c r="C1290" s="172">
        <f t="shared" si="197"/>
        <v>803.85599999999999</v>
      </c>
      <c r="D1290" s="172">
        <f>D1292+D1314+D1324+D1330+D1342+D1352</f>
        <v>686.85599999999999</v>
      </c>
      <c r="E1290" s="172">
        <f>E1324+E1330+E1342</f>
        <v>117</v>
      </c>
      <c r="F1290" s="172">
        <v>0</v>
      </c>
      <c r="G1290" s="172">
        <v>0</v>
      </c>
      <c r="H1290" s="172">
        <v>0</v>
      </c>
      <c r="I1290" s="172">
        <v>0</v>
      </c>
    </row>
    <row r="1291" spans="1:9" s="168" customFormat="1" ht="25.5" x14ac:dyDescent="0.2">
      <c r="A1291" s="202" t="s">
        <v>358</v>
      </c>
      <c r="B1291" s="166" t="s">
        <v>319</v>
      </c>
      <c r="C1291" s="167">
        <f t="shared" si="197"/>
        <v>426.4</v>
      </c>
      <c r="D1291" s="167">
        <f t="shared" ref="D1291:I1291" si="201">D1292</f>
        <v>426.4</v>
      </c>
      <c r="E1291" s="167">
        <f t="shared" si="201"/>
        <v>0</v>
      </c>
      <c r="F1291" s="167">
        <f t="shared" si="201"/>
        <v>0</v>
      </c>
      <c r="G1291" s="167">
        <f t="shared" si="201"/>
        <v>0</v>
      </c>
      <c r="H1291" s="167">
        <f t="shared" si="201"/>
        <v>0</v>
      </c>
      <c r="I1291" s="167">
        <f t="shared" si="201"/>
        <v>0</v>
      </c>
    </row>
    <row r="1292" spans="1:9" s="168" customFormat="1" x14ac:dyDescent="0.2">
      <c r="A1292" s="188"/>
      <c r="B1292" s="169" t="s">
        <v>320</v>
      </c>
      <c r="C1292" s="167">
        <f t="shared" si="197"/>
        <v>426.4</v>
      </c>
      <c r="D1292" s="167">
        <f>D1294+D1296+D1298+D1300+D1302+D1304+D1306+D1308+D1310+D1312</f>
        <v>426.4</v>
      </c>
      <c r="E1292" s="167">
        <v>0</v>
      </c>
      <c r="F1292" s="167">
        <v>0</v>
      </c>
      <c r="G1292" s="167">
        <v>0</v>
      </c>
      <c r="H1292" s="167">
        <v>0</v>
      </c>
      <c r="I1292" s="167">
        <v>0</v>
      </c>
    </row>
    <row r="1293" spans="1:9" s="128" customFormat="1" ht="25.5" x14ac:dyDescent="0.2">
      <c r="A1293" s="403" t="s">
        <v>667</v>
      </c>
      <c r="B1293" s="105" t="s">
        <v>319</v>
      </c>
      <c r="C1293" s="107">
        <f t="shared" si="197"/>
        <v>8.9</v>
      </c>
      <c r="D1293" s="107" t="str">
        <f>D1294</f>
        <v>8,9</v>
      </c>
      <c r="E1293" s="107">
        <v>0</v>
      </c>
      <c r="F1293" s="107">
        <v>0</v>
      </c>
      <c r="G1293" s="107">
        <v>0</v>
      </c>
      <c r="H1293" s="107">
        <v>0</v>
      </c>
      <c r="I1293" s="107">
        <v>0</v>
      </c>
    </row>
    <row r="1294" spans="1:9" s="128" customFormat="1" x14ac:dyDescent="0.2">
      <c r="A1294" s="140"/>
      <c r="B1294" s="109" t="s">
        <v>320</v>
      </c>
      <c r="C1294" s="107">
        <f t="shared" si="197"/>
        <v>8.9</v>
      </c>
      <c r="D1294" s="107" t="s">
        <v>284</v>
      </c>
      <c r="E1294" s="107">
        <v>0</v>
      </c>
      <c r="F1294" s="107">
        <v>0</v>
      </c>
      <c r="G1294" s="107">
        <v>0</v>
      </c>
      <c r="H1294" s="107">
        <v>0</v>
      </c>
      <c r="I1294" s="107">
        <v>0</v>
      </c>
    </row>
    <row r="1295" spans="1:9" s="128" customFormat="1" ht="25.5" x14ac:dyDescent="0.2">
      <c r="A1295" s="403" t="s">
        <v>668</v>
      </c>
      <c r="B1295" s="105" t="s">
        <v>319</v>
      </c>
      <c r="C1295" s="107">
        <f t="shared" si="197"/>
        <v>87</v>
      </c>
      <c r="D1295" s="107">
        <v>87</v>
      </c>
      <c r="E1295" s="107">
        <v>0</v>
      </c>
      <c r="F1295" s="107">
        <v>0</v>
      </c>
      <c r="G1295" s="107">
        <v>0</v>
      </c>
      <c r="H1295" s="107">
        <v>0</v>
      </c>
      <c r="I1295" s="107">
        <v>0</v>
      </c>
    </row>
    <row r="1296" spans="1:9" s="128" customFormat="1" x14ac:dyDescent="0.2">
      <c r="A1296" s="140"/>
      <c r="B1296" s="109" t="s">
        <v>320</v>
      </c>
      <c r="C1296" s="107">
        <f t="shared" si="197"/>
        <v>87</v>
      </c>
      <c r="D1296" s="107">
        <v>87</v>
      </c>
      <c r="E1296" s="107">
        <v>0</v>
      </c>
      <c r="F1296" s="107">
        <v>0</v>
      </c>
      <c r="G1296" s="107">
        <v>0</v>
      </c>
      <c r="H1296" s="107">
        <v>0</v>
      </c>
      <c r="I1296" s="107">
        <v>0</v>
      </c>
    </row>
    <row r="1297" spans="1:9" s="128" customFormat="1" ht="25.5" x14ac:dyDescent="0.2">
      <c r="A1297" s="403" t="s">
        <v>681</v>
      </c>
      <c r="B1297" s="105" t="s">
        <v>319</v>
      </c>
      <c r="C1297" s="107">
        <f t="shared" si="197"/>
        <v>12</v>
      </c>
      <c r="D1297" s="107">
        <v>12</v>
      </c>
      <c r="E1297" s="107">
        <v>0</v>
      </c>
      <c r="F1297" s="107">
        <v>0</v>
      </c>
      <c r="G1297" s="107">
        <v>0</v>
      </c>
      <c r="H1297" s="107">
        <v>0</v>
      </c>
      <c r="I1297" s="107">
        <v>0</v>
      </c>
    </row>
    <row r="1298" spans="1:9" s="128" customFormat="1" x14ac:dyDescent="0.2">
      <c r="A1298" s="140"/>
      <c r="B1298" s="109" t="s">
        <v>320</v>
      </c>
      <c r="C1298" s="107">
        <f t="shared" si="197"/>
        <v>12</v>
      </c>
      <c r="D1298" s="107">
        <v>12</v>
      </c>
      <c r="E1298" s="107">
        <v>0</v>
      </c>
      <c r="F1298" s="107">
        <v>0</v>
      </c>
      <c r="G1298" s="107">
        <v>0</v>
      </c>
      <c r="H1298" s="107">
        <v>0</v>
      </c>
      <c r="I1298" s="107">
        <v>0</v>
      </c>
    </row>
    <row r="1299" spans="1:9" s="222" customFormat="1" ht="25.5" x14ac:dyDescent="0.2">
      <c r="A1299" s="104" t="s">
        <v>669</v>
      </c>
      <c r="B1299" s="27" t="s">
        <v>319</v>
      </c>
      <c r="C1299" s="88">
        <f t="shared" si="197"/>
        <v>69</v>
      </c>
      <c r="D1299" s="88">
        <v>69</v>
      </c>
      <c r="E1299" s="88">
        <v>0</v>
      </c>
      <c r="F1299" s="88">
        <v>0</v>
      </c>
      <c r="G1299" s="88">
        <v>0</v>
      </c>
      <c r="H1299" s="88">
        <v>0</v>
      </c>
      <c r="I1299" s="88">
        <v>0</v>
      </c>
    </row>
    <row r="1300" spans="1:9" s="222" customFormat="1" x14ac:dyDescent="0.2">
      <c r="A1300" s="24"/>
      <c r="B1300" s="29" t="s">
        <v>320</v>
      </c>
      <c r="C1300" s="88">
        <f t="shared" si="197"/>
        <v>69</v>
      </c>
      <c r="D1300" s="88">
        <v>69</v>
      </c>
      <c r="E1300" s="88">
        <v>0</v>
      </c>
      <c r="F1300" s="88">
        <v>0</v>
      </c>
      <c r="G1300" s="88">
        <v>0</v>
      </c>
      <c r="H1300" s="88">
        <v>0</v>
      </c>
      <c r="I1300" s="88">
        <v>0</v>
      </c>
    </row>
    <row r="1301" spans="1:9" s="222" customFormat="1" ht="25.5" x14ac:dyDescent="0.2">
      <c r="A1301" s="104" t="s">
        <v>702</v>
      </c>
      <c r="B1301" s="27" t="s">
        <v>319</v>
      </c>
      <c r="C1301" s="88">
        <f t="shared" si="197"/>
        <v>50</v>
      </c>
      <c r="D1301" s="88">
        <v>50</v>
      </c>
      <c r="E1301" s="88">
        <v>0</v>
      </c>
      <c r="F1301" s="88">
        <v>0</v>
      </c>
      <c r="G1301" s="88">
        <v>0</v>
      </c>
      <c r="H1301" s="88">
        <v>0</v>
      </c>
      <c r="I1301" s="88">
        <v>0</v>
      </c>
    </row>
    <row r="1302" spans="1:9" s="222" customFormat="1" x14ac:dyDescent="0.2">
      <c r="A1302" s="24"/>
      <c r="B1302" s="29" t="s">
        <v>320</v>
      </c>
      <c r="C1302" s="88">
        <f t="shared" si="197"/>
        <v>50</v>
      </c>
      <c r="D1302" s="88">
        <v>50</v>
      </c>
      <c r="E1302" s="88">
        <v>0</v>
      </c>
      <c r="F1302" s="88">
        <v>0</v>
      </c>
      <c r="G1302" s="88">
        <v>0</v>
      </c>
      <c r="H1302" s="88">
        <v>0</v>
      </c>
      <c r="I1302" s="88">
        <v>0</v>
      </c>
    </row>
    <row r="1303" spans="1:9" s="222" customFormat="1" x14ac:dyDescent="0.2">
      <c r="A1303" s="104" t="s">
        <v>703</v>
      </c>
      <c r="B1303" s="27" t="s">
        <v>319</v>
      </c>
      <c r="C1303" s="88">
        <f t="shared" si="197"/>
        <v>64</v>
      </c>
      <c r="D1303" s="88">
        <v>64</v>
      </c>
      <c r="E1303" s="88">
        <v>0</v>
      </c>
      <c r="F1303" s="88">
        <v>0</v>
      </c>
      <c r="G1303" s="88">
        <v>0</v>
      </c>
      <c r="H1303" s="88">
        <v>0</v>
      </c>
      <c r="I1303" s="88">
        <v>0</v>
      </c>
    </row>
    <row r="1304" spans="1:9" s="222" customFormat="1" x14ac:dyDescent="0.2">
      <c r="A1304" s="24"/>
      <c r="B1304" s="29" t="s">
        <v>320</v>
      </c>
      <c r="C1304" s="88">
        <f t="shared" si="197"/>
        <v>64</v>
      </c>
      <c r="D1304" s="88">
        <v>64</v>
      </c>
      <c r="E1304" s="88">
        <v>0</v>
      </c>
      <c r="F1304" s="88">
        <v>0</v>
      </c>
      <c r="G1304" s="88">
        <v>0</v>
      </c>
      <c r="H1304" s="88">
        <v>0</v>
      </c>
      <c r="I1304" s="88">
        <v>0</v>
      </c>
    </row>
    <row r="1305" spans="1:9" s="222" customFormat="1" ht="25.5" x14ac:dyDescent="0.2">
      <c r="A1305" s="104" t="s">
        <v>54</v>
      </c>
      <c r="B1305" s="27" t="s">
        <v>319</v>
      </c>
      <c r="C1305" s="88">
        <f t="shared" si="197"/>
        <v>41</v>
      </c>
      <c r="D1305" s="88">
        <v>41</v>
      </c>
      <c r="E1305" s="88">
        <v>0</v>
      </c>
      <c r="F1305" s="88">
        <v>0</v>
      </c>
      <c r="G1305" s="88">
        <v>0</v>
      </c>
      <c r="H1305" s="88">
        <v>0</v>
      </c>
      <c r="I1305" s="88">
        <v>0</v>
      </c>
    </row>
    <row r="1306" spans="1:9" s="222" customFormat="1" x14ac:dyDescent="0.2">
      <c r="A1306" s="24"/>
      <c r="B1306" s="29" t="s">
        <v>320</v>
      </c>
      <c r="C1306" s="88">
        <f t="shared" si="197"/>
        <v>41</v>
      </c>
      <c r="D1306" s="88">
        <v>41</v>
      </c>
      <c r="E1306" s="88">
        <v>0</v>
      </c>
      <c r="F1306" s="88">
        <v>0</v>
      </c>
      <c r="G1306" s="88">
        <v>0</v>
      </c>
      <c r="H1306" s="88">
        <v>0</v>
      </c>
      <c r="I1306" s="88">
        <v>0</v>
      </c>
    </row>
    <row r="1307" spans="1:9" s="222" customFormat="1" x14ac:dyDescent="0.2">
      <c r="A1307" s="104" t="s">
        <v>38</v>
      </c>
      <c r="B1307" s="27" t="s">
        <v>319</v>
      </c>
      <c r="C1307" s="88">
        <f t="shared" si="197"/>
        <v>46</v>
      </c>
      <c r="D1307" s="88">
        <v>46</v>
      </c>
      <c r="E1307" s="88">
        <v>0</v>
      </c>
      <c r="F1307" s="88">
        <v>0</v>
      </c>
      <c r="G1307" s="88">
        <v>0</v>
      </c>
      <c r="H1307" s="88">
        <v>0</v>
      </c>
      <c r="I1307" s="88">
        <v>0</v>
      </c>
    </row>
    <row r="1308" spans="1:9" s="222" customFormat="1" x14ac:dyDescent="0.2">
      <c r="A1308" s="24"/>
      <c r="B1308" s="29" t="s">
        <v>320</v>
      </c>
      <c r="C1308" s="88">
        <f t="shared" si="197"/>
        <v>46</v>
      </c>
      <c r="D1308" s="88">
        <v>46</v>
      </c>
      <c r="E1308" s="88">
        <v>0</v>
      </c>
      <c r="F1308" s="88">
        <v>0</v>
      </c>
      <c r="G1308" s="88">
        <v>0</v>
      </c>
      <c r="H1308" s="88">
        <v>0</v>
      </c>
      <c r="I1308" s="88">
        <v>0</v>
      </c>
    </row>
    <row r="1309" spans="1:9" s="222" customFormat="1" x14ac:dyDescent="0.2">
      <c r="A1309" s="104" t="s">
        <v>39</v>
      </c>
      <c r="B1309" s="27" t="s">
        <v>319</v>
      </c>
      <c r="C1309" s="88">
        <f t="shared" si="197"/>
        <v>3.5</v>
      </c>
      <c r="D1309" s="88" t="s">
        <v>285</v>
      </c>
      <c r="E1309" s="88">
        <v>0</v>
      </c>
      <c r="F1309" s="88">
        <v>0</v>
      </c>
      <c r="G1309" s="88">
        <v>0</v>
      </c>
      <c r="H1309" s="88">
        <v>0</v>
      </c>
      <c r="I1309" s="88">
        <v>0</v>
      </c>
    </row>
    <row r="1310" spans="1:9" s="222" customFormat="1" x14ac:dyDescent="0.2">
      <c r="A1310" s="24"/>
      <c r="B1310" s="29" t="s">
        <v>320</v>
      </c>
      <c r="C1310" s="88">
        <f t="shared" si="197"/>
        <v>3.5</v>
      </c>
      <c r="D1310" s="88" t="s">
        <v>285</v>
      </c>
      <c r="E1310" s="88">
        <v>0</v>
      </c>
      <c r="F1310" s="88">
        <v>0</v>
      </c>
      <c r="G1310" s="88">
        <v>0</v>
      </c>
      <c r="H1310" s="88">
        <v>0</v>
      </c>
      <c r="I1310" s="88">
        <v>0</v>
      </c>
    </row>
    <row r="1311" spans="1:9" s="222" customFormat="1" x14ac:dyDescent="0.2">
      <c r="A1311" s="104" t="s">
        <v>52</v>
      </c>
      <c r="B1311" s="27" t="s">
        <v>319</v>
      </c>
      <c r="C1311" s="88">
        <f t="shared" si="197"/>
        <v>45</v>
      </c>
      <c r="D1311" s="88">
        <v>45</v>
      </c>
      <c r="E1311" s="88">
        <v>0</v>
      </c>
      <c r="F1311" s="88">
        <v>0</v>
      </c>
      <c r="G1311" s="88">
        <v>0</v>
      </c>
      <c r="H1311" s="88">
        <v>0</v>
      </c>
      <c r="I1311" s="88">
        <v>0</v>
      </c>
    </row>
    <row r="1312" spans="1:9" s="222" customFormat="1" x14ac:dyDescent="0.2">
      <c r="A1312" s="24"/>
      <c r="B1312" s="29" t="s">
        <v>320</v>
      </c>
      <c r="C1312" s="88">
        <f t="shared" si="197"/>
        <v>45</v>
      </c>
      <c r="D1312" s="88">
        <v>45</v>
      </c>
      <c r="E1312" s="88">
        <v>0</v>
      </c>
      <c r="F1312" s="88">
        <v>0</v>
      </c>
      <c r="G1312" s="88">
        <v>0</v>
      </c>
      <c r="H1312" s="88">
        <v>0</v>
      </c>
      <c r="I1312" s="88">
        <v>0</v>
      </c>
    </row>
    <row r="1313" spans="1:9" s="204" customFormat="1" ht="25.5" x14ac:dyDescent="0.2">
      <c r="A1313" s="202" t="s">
        <v>297</v>
      </c>
      <c r="B1313" s="166" t="s">
        <v>319</v>
      </c>
      <c r="C1313" s="167">
        <f t="shared" si="197"/>
        <v>109.82599999999999</v>
      </c>
      <c r="D1313" s="167">
        <f>D1315+D1317+D1319+D1321</f>
        <v>109.82599999999999</v>
      </c>
      <c r="E1313" s="167">
        <f>E1314</f>
        <v>0</v>
      </c>
      <c r="F1313" s="167">
        <f t="shared" ref="F1313:I1314" si="202">F1315+F1317</f>
        <v>0</v>
      </c>
      <c r="G1313" s="167">
        <f t="shared" si="202"/>
        <v>0</v>
      </c>
      <c r="H1313" s="167">
        <f t="shared" si="202"/>
        <v>0</v>
      </c>
      <c r="I1313" s="167">
        <f t="shared" si="202"/>
        <v>0</v>
      </c>
    </row>
    <row r="1314" spans="1:9" s="204" customFormat="1" x14ac:dyDescent="0.2">
      <c r="A1314" s="201"/>
      <c r="B1314" s="169" t="s">
        <v>320</v>
      </c>
      <c r="C1314" s="167">
        <f t="shared" si="197"/>
        <v>109.82599999999999</v>
      </c>
      <c r="D1314" s="167">
        <f>D1316+D1318+D1320+D1322</f>
        <v>109.82599999999999</v>
      </c>
      <c r="E1314" s="167">
        <f>E1316+E1318+E1320+E1322</f>
        <v>0</v>
      </c>
      <c r="F1314" s="167">
        <f t="shared" si="202"/>
        <v>0</v>
      </c>
      <c r="G1314" s="167">
        <f t="shared" si="202"/>
        <v>0</v>
      </c>
      <c r="H1314" s="167">
        <f t="shared" si="202"/>
        <v>0</v>
      </c>
      <c r="I1314" s="167">
        <f t="shared" si="202"/>
        <v>0</v>
      </c>
    </row>
    <row r="1315" spans="1:9" s="128" customFormat="1" x14ac:dyDescent="0.2">
      <c r="A1315" s="403" t="s">
        <v>568</v>
      </c>
      <c r="B1315" s="105" t="s">
        <v>319</v>
      </c>
      <c r="C1315" s="107">
        <f t="shared" si="197"/>
        <v>17</v>
      </c>
      <c r="D1315" s="107">
        <v>17</v>
      </c>
      <c r="E1315" s="107">
        <v>0</v>
      </c>
      <c r="F1315" s="107">
        <v>0</v>
      </c>
      <c r="G1315" s="107">
        <v>0</v>
      </c>
      <c r="H1315" s="107">
        <v>0</v>
      </c>
      <c r="I1315" s="107">
        <v>0</v>
      </c>
    </row>
    <row r="1316" spans="1:9" s="128" customFormat="1" x14ac:dyDescent="0.2">
      <c r="A1316" s="147"/>
      <c r="B1316" s="109" t="s">
        <v>320</v>
      </c>
      <c r="C1316" s="107">
        <f t="shared" si="197"/>
        <v>17</v>
      </c>
      <c r="D1316" s="107">
        <v>17</v>
      </c>
      <c r="E1316" s="107">
        <v>0</v>
      </c>
      <c r="F1316" s="107">
        <v>0</v>
      </c>
      <c r="G1316" s="107">
        <v>0</v>
      </c>
      <c r="H1316" s="107">
        <v>0</v>
      </c>
      <c r="I1316" s="107">
        <v>0</v>
      </c>
    </row>
    <row r="1317" spans="1:9" s="222" customFormat="1" x14ac:dyDescent="0.2">
      <c r="A1317" s="104" t="s">
        <v>569</v>
      </c>
      <c r="B1317" s="27" t="s">
        <v>319</v>
      </c>
      <c r="C1317" s="88">
        <f t="shared" si="197"/>
        <v>34.5</v>
      </c>
      <c r="D1317" s="88">
        <f>D1318</f>
        <v>34.5</v>
      </c>
      <c r="E1317" s="88">
        <v>0</v>
      </c>
      <c r="F1317" s="88">
        <v>0</v>
      </c>
      <c r="G1317" s="88">
        <v>0</v>
      </c>
      <c r="H1317" s="88">
        <v>0</v>
      </c>
      <c r="I1317" s="88">
        <v>0</v>
      </c>
    </row>
    <row r="1318" spans="1:9" s="222" customFormat="1" x14ac:dyDescent="0.2">
      <c r="A1318" s="252"/>
      <c r="B1318" s="29" t="s">
        <v>320</v>
      </c>
      <c r="C1318" s="88">
        <f t="shared" si="197"/>
        <v>34.5</v>
      </c>
      <c r="D1318" s="88">
        <f>55-20.5</f>
        <v>34.5</v>
      </c>
      <c r="E1318" s="88">
        <v>0</v>
      </c>
      <c r="F1318" s="88">
        <v>0</v>
      </c>
      <c r="G1318" s="88">
        <v>0</v>
      </c>
      <c r="H1318" s="88">
        <v>0</v>
      </c>
      <c r="I1318" s="88">
        <v>0</v>
      </c>
    </row>
    <row r="1319" spans="1:9" s="222" customFormat="1" x14ac:dyDescent="0.2">
      <c r="A1319" s="104" t="s">
        <v>40</v>
      </c>
      <c r="B1319" s="27" t="s">
        <v>319</v>
      </c>
      <c r="C1319" s="88">
        <f t="shared" si="197"/>
        <v>18.326000000000001</v>
      </c>
      <c r="D1319" s="88">
        <f>D1320</f>
        <v>18.326000000000001</v>
      </c>
      <c r="E1319" s="88">
        <v>0</v>
      </c>
      <c r="F1319" s="88">
        <v>0</v>
      </c>
      <c r="G1319" s="88">
        <v>0</v>
      </c>
      <c r="H1319" s="88">
        <v>0</v>
      </c>
      <c r="I1319" s="88">
        <v>0</v>
      </c>
    </row>
    <row r="1320" spans="1:9" s="222" customFormat="1" x14ac:dyDescent="0.2">
      <c r="A1320" s="252"/>
      <c r="B1320" s="29" t="s">
        <v>320</v>
      </c>
      <c r="C1320" s="88">
        <f t="shared" si="197"/>
        <v>18.326000000000001</v>
      </c>
      <c r="D1320" s="88">
        <v>18.326000000000001</v>
      </c>
      <c r="E1320" s="88">
        <v>0</v>
      </c>
      <c r="F1320" s="88">
        <v>0</v>
      </c>
      <c r="G1320" s="88">
        <v>0</v>
      </c>
      <c r="H1320" s="88">
        <v>0</v>
      </c>
      <c r="I1320" s="88">
        <v>0</v>
      </c>
    </row>
    <row r="1321" spans="1:9" s="222" customFormat="1" x14ac:dyDescent="0.2">
      <c r="A1321" s="104" t="s">
        <v>41</v>
      </c>
      <c r="B1321" s="27" t="s">
        <v>319</v>
      </c>
      <c r="C1321" s="88">
        <f t="shared" si="197"/>
        <v>40</v>
      </c>
      <c r="D1321" s="88">
        <f>D1322</f>
        <v>40</v>
      </c>
      <c r="E1321" s="88">
        <v>0</v>
      </c>
      <c r="F1321" s="88">
        <v>0</v>
      </c>
      <c r="G1321" s="88">
        <v>0</v>
      </c>
      <c r="H1321" s="88">
        <v>0</v>
      </c>
      <c r="I1321" s="88">
        <v>0</v>
      </c>
    </row>
    <row r="1322" spans="1:9" s="222" customFormat="1" x14ac:dyDescent="0.2">
      <c r="A1322" s="252"/>
      <c r="B1322" s="29" t="s">
        <v>320</v>
      </c>
      <c r="C1322" s="88">
        <f t="shared" si="197"/>
        <v>40</v>
      </c>
      <c r="D1322" s="88">
        <v>40</v>
      </c>
      <c r="E1322" s="88">
        <v>0</v>
      </c>
      <c r="F1322" s="88">
        <v>0</v>
      </c>
      <c r="G1322" s="88">
        <v>0</v>
      </c>
      <c r="H1322" s="88">
        <v>0</v>
      </c>
      <c r="I1322" s="88">
        <v>0</v>
      </c>
    </row>
    <row r="1323" spans="1:9" s="204" customFormat="1" x14ac:dyDescent="0.2">
      <c r="A1323" s="202" t="s">
        <v>298</v>
      </c>
      <c r="B1323" s="166" t="s">
        <v>319</v>
      </c>
      <c r="C1323" s="167">
        <f t="shared" si="197"/>
        <v>22</v>
      </c>
      <c r="D1323" s="167">
        <f>D1325+D1327</f>
        <v>18</v>
      </c>
      <c r="E1323" s="167">
        <f t="shared" ref="E1323:I1324" si="203">E1325+E1327</f>
        <v>4</v>
      </c>
      <c r="F1323" s="167">
        <f t="shared" si="203"/>
        <v>0</v>
      </c>
      <c r="G1323" s="167">
        <f t="shared" si="203"/>
        <v>0</v>
      </c>
      <c r="H1323" s="167">
        <f t="shared" si="203"/>
        <v>0</v>
      </c>
      <c r="I1323" s="167">
        <f t="shared" si="203"/>
        <v>0</v>
      </c>
    </row>
    <row r="1324" spans="1:9" s="204" customFormat="1" x14ac:dyDescent="0.2">
      <c r="A1324" s="201"/>
      <c r="B1324" s="169" t="s">
        <v>320</v>
      </c>
      <c r="C1324" s="167">
        <f t="shared" si="197"/>
        <v>22</v>
      </c>
      <c r="D1324" s="167">
        <f>D1326+D1328</f>
        <v>18</v>
      </c>
      <c r="E1324" s="167">
        <f t="shared" si="203"/>
        <v>4</v>
      </c>
      <c r="F1324" s="167">
        <f t="shared" si="203"/>
        <v>0</v>
      </c>
      <c r="G1324" s="167">
        <f t="shared" si="203"/>
        <v>0</v>
      </c>
      <c r="H1324" s="167">
        <f t="shared" si="203"/>
        <v>0</v>
      </c>
      <c r="I1324" s="167">
        <f t="shared" si="203"/>
        <v>0</v>
      </c>
    </row>
    <row r="1325" spans="1:9" s="128" customFormat="1" ht="15" x14ac:dyDescent="0.25">
      <c r="A1325" s="284" t="s">
        <v>186</v>
      </c>
      <c r="B1325" s="105" t="s">
        <v>319</v>
      </c>
      <c r="C1325" s="107">
        <f>C1326</f>
        <v>4</v>
      </c>
      <c r="D1325" s="107">
        <v>0</v>
      </c>
      <c r="E1325" s="59">
        <f>E1326</f>
        <v>4</v>
      </c>
      <c r="F1325" s="107">
        <v>0</v>
      </c>
      <c r="G1325" s="107">
        <v>0</v>
      </c>
      <c r="H1325" s="107">
        <v>0</v>
      </c>
      <c r="I1325" s="107">
        <v>0</v>
      </c>
    </row>
    <row r="1326" spans="1:9" s="128" customFormat="1" x14ac:dyDescent="0.2">
      <c r="A1326" s="147"/>
      <c r="B1326" s="109" t="s">
        <v>320</v>
      </c>
      <c r="C1326" s="107">
        <f>D1326+E1326+F1326+G1326+H1326+I1326</f>
        <v>4</v>
      </c>
      <c r="D1326" s="107">
        <v>0</v>
      </c>
      <c r="E1326" s="59">
        <v>4</v>
      </c>
      <c r="F1326" s="107">
        <v>0</v>
      </c>
      <c r="G1326" s="107">
        <v>0</v>
      </c>
      <c r="H1326" s="107">
        <v>0</v>
      </c>
      <c r="I1326" s="107">
        <v>0</v>
      </c>
    </row>
    <row r="1327" spans="1:9" s="128" customFormat="1" x14ac:dyDescent="0.2">
      <c r="A1327" s="403" t="s">
        <v>419</v>
      </c>
      <c r="B1327" s="105" t="s">
        <v>319</v>
      </c>
      <c r="C1327" s="107">
        <f t="shared" si="197"/>
        <v>18</v>
      </c>
      <c r="D1327" s="107">
        <f>D1328</f>
        <v>18</v>
      </c>
      <c r="E1327" s="107">
        <v>0</v>
      </c>
      <c r="F1327" s="107">
        <v>0</v>
      </c>
      <c r="G1327" s="107">
        <v>0</v>
      </c>
      <c r="H1327" s="107">
        <v>0</v>
      </c>
      <c r="I1327" s="107">
        <v>0</v>
      </c>
    </row>
    <row r="1328" spans="1:9" s="128" customFormat="1" x14ac:dyDescent="0.2">
      <c r="A1328" s="147"/>
      <c r="B1328" s="109" t="s">
        <v>320</v>
      </c>
      <c r="C1328" s="107">
        <f t="shared" si="197"/>
        <v>18</v>
      </c>
      <c r="D1328" s="107">
        <v>18</v>
      </c>
      <c r="E1328" s="107">
        <v>0</v>
      </c>
      <c r="F1328" s="107">
        <v>0</v>
      </c>
      <c r="G1328" s="107">
        <v>0</v>
      </c>
      <c r="H1328" s="107">
        <v>0</v>
      </c>
      <c r="I1328" s="107">
        <v>0</v>
      </c>
    </row>
    <row r="1329" spans="1:9" s="204" customFormat="1" x14ac:dyDescent="0.2">
      <c r="A1329" s="202" t="s">
        <v>299</v>
      </c>
      <c r="B1329" s="166" t="s">
        <v>319</v>
      </c>
      <c r="C1329" s="167">
        <f>D1329+E1329+F1329+G1329+H1329+I1329</f>
        <v>84.82</v>
      </c>
      <c r="D1329" s="167" t="str">
        <f>D1330</f>
        <v>42,82</v>
      </c>
      <c r="E1329" s="167">
        <f>E1330</f>
        <v>42</v>
      </c>
      <c r="F1329" s="167">
        <f t="shared" ref="F1329:I1330" si="204">F1333+F1335+F1337+F1339+F1341</f>
        <v>0</v>
      </c>
      <c r="G1329" s="167">
        <f t="shared" si="204"/>
        <v>0</v>
      </c>
      <c r="H1329" s="167">
        <f t="shared" si="204"/>
        <v>0</v>
      </c>
      <c r="I1329" s="167">
        <f t="shared" si="204"/>
        <v>0</v>
      </c>
    </row>
    <row r="1330" spans="1:9" s="204" customFormat="1" x14ac:dyDescent="0.2">
      <c r="A1330" s="201"/>
      <c r="B1330" s="169" t="s">
        <v>320</v>
      </c>
      <c r="C1330" s="167">
        <f>D1330+E1330+F1330+G1330+H1330+I1330</f>
        <v>84.82</v>
      </c>
      <c r="D1330" s="167" t="s">
        <v>193</v>
      </c>
      <c r="E1330" s="167">
        <f>E1332+E1334</f>
        <v>42</v>
      </c>
      <c r="F1330" s="167">
        <f t="shared" si="204"/>
        <v>0</v>
      </c>
      <c r="G1330" s="167">
        <f t="shared" si="204"/>
        <v>0</v>
      </c>
      <c r="H1330" s="167">
        <f t="shared" si="204"/>
        <v>0</v>
      </c>
      <c r="I1330" s="167">
        <f t="shared" si="204"/>
        <v>0</v>
      </c>
    </row>
    <row r="1331" spans="1:9" s="128" customFormat="1" ht="15" x14ac:dyDescent="0.25">
      <c r="A1331" s="284" t="s">
        <v>194</v>
      </c>
      <c r="B1331" s="105" t="s">
        <v>319</v>
      </c>
      <c r="C1331" s="107">
        <f>C1332</f>
        <v>35</v>
      </c>
      <c r="D1331" s="107">
        <v>0</v>
      </c>
      <c r="E1331" s="59">
        <f>E1332</f>
        <v>35</v>
      </c>
      <c r="F1331" s="107">
        <v>0</v>
      </c>
      <c r="G1331" s="107">
        <v>0</v>
      </c>
      <c r="H1331" s="107">
        <v>0</v>
      </c>
      <c r="I1331" s="107">
        <v>0</v>
      </c>
    </row>
    <row r="1332" spans="1:9" s="128" customFormat="1" x14ac:dyDescent="0.2">
      <c r="A1332" s="11"/>
      <c r="B1332" s="109" t="s">
        <v>320</v>
      </c>
      <c r="C1332" s="107">
        <f>D1332+E1332+F1332+G1332+H1332+I1332</f>
        <v>35</v>
      </c>
      <c r="D1332" s="107">
        <v>0</v>
      </c>
      <c r="E1332" s="59">
        <v>35</v>
      </c>
      <c r="F1332" s="107">
        <v>0</v>
      </c>
      <c r="G1332" s="107">
        <v>0</v>
      </c>
      <c r="H1332" s="107">
        <v>0</v>
      </c>
      <c r="I1332" s="107">
        <v>0</v>
      </c>
    </row>
    <row r="1333" spans="1:9" s="128" customFormat="1" ht="15" x14ac:dyDescent="0.25">
      <c r="A1333" s="284" t="s">
        <v>195</v>
      </c>
      <c r="B1333" s="105" t="s">
        <v>319</v>
      </c>
      <c r="C1333" s="107">
        <f>C1334</f>
        <v>7</v>
      </c>
      <c r="D1333" s="107">
        <v>0</v>
      </c>
      <c r="E1333" s="59">
        <f>E1334</f>
        <v>7</v>
      </c>
      <c r="F1333" s="107">
        <v>0</v>
      </c>
      <c r="G1333" s="107">
        <v>0</v>
      </c>
      <c r="H1333" s="107">
        <v>0</v>
      </c>
      <c r="I1333" s="107">
        <v>0</v>
      </c>
    </row>
    <row r="1334" spans="1:9" s="128" customFormat="1" x14ac:dyDescent="0.2">
      <c r="A1334" s="11"/>
      <c r="B1334" s="109" t="s">
        <v>320</v>
      </c>
      <c r="C1334" s="107">
        <f>D1334+E1334+F1334+G1334+H1334+I1334</f>
        <v>7</v>
      </c>
      <c r="D1334" s="107">
        <v>0</v>
      </c>
      <c r="E1334" s="59">
        <v>7</v>
      </c>
      <c r="F1334" s="107">
        <v>0</v>
      </c>
      <c r="G1334" s="107">
        <v>0</v>
      </c>
      <c r="H1334" s="107">
        <v>0</v>
      </c>
      <c r="I1334" s="107">
        <v>0</v>
      </c>
    </row>
    <row r="1335" spans="1:9" s="128" customFormat="1" x14ac:dyDescent="0.2">
      <c r="A1335" s="403" t="s">
        <v>498</v>
      </c>
      <c r="B1335" s="105" t="s">
        <v>319</v>
      </c>
      <c r="C1335" s="306" t="str">
        <f>C1336</f>
        <v>15,08</v>
      </c>
      <c r="D1335" s="107" t="str">
        <f>D1336</f>
        <v>15,08</v>
      </c>
      <c r="E1335" s="107">
        <v>0</v>
      </c>
      <c r="F1335" s="107">
        <v>0</v>
      </c>
      <c r="G1335" s="107">
        <v>0</v>
      </c>
      <c r="H1335" s="107">
        <v>0</v>
      </c>
      <c r="I1335" s="107">
        <v>0</v>
      </c>
    </row>
    <row r="1336" spans="1:9" s="128" customFormat="1" x14ac:dyDescent="0.2">
      <c r="A1336" s="147"/>
      <c r="B1336" s="109" t="s">
        <v>320</v>
      </c>
      <c r="C1336" s="306" t="s">
        <v>190</v>
      </c>
      <c r="D1336" s="107" t="s">
        <v>190</v>
      </c>
      <c r="E1336" s="107">
        <v>0</v>
      </c>
      <c r="F1336" s="107">
        <v>0</v>
      </c>
      <c r="G1336" s="107">
        <v>0</v>
      </c>
      <c r="H1336" s="107">
        <v>0</v>
      </c>
      <c r="I1336" s="107">
        <v>0</v>
      </c>
    </row>
    <row r="1337" spans="1:9" s="128" customFormat="1" x14ac:dyDescent="0.2">
      <c r="A1337" s="403" t="s">
        <v>566</v>
      </c>
      <c r="B1337" s="105" t="s">
        <v>319</v>
      </c>
      <c r="C1337" s="107" t="str">
        <f>C1338</f>
        <v>17,39</v>
      </c>
      <c r="D1337" s="107" t="str">
        <f>D1338</f>
        <v>17,39</v>
      </c>
      <c r="E1337" s="107">
        <v>0</v>
      </c>
      <c r="F1337" s="107">
        <v>0</v>
      </c>
      <c r="G1337" s="107">
        <v>0</v>
      </c>
      <c r="H1337" s="107">
        <v>0</v>
      </c>
      <c r="I1337" s="107">
        <v>0</v>
      </c>
    </row>
    <row r="1338" spans="1:9" s="128" customFormat="1" x14ac:dyDescent="0.2">
      <c r="A1338" s="147"/>
      <c r="B1338" s="109" t="s">
        <v>320</v>
      </c>
      <c r="C1338" s="107" t="s">
        <v>191</v>
      </c>
      <c r="D1338" s="107" t="s">
        <v>191</v>
      </c>
      <c r="E1338" s="107">
        <v>0</v>
      </c>
      <c r="F1338" s="107">
        <v>0</v>
      </c>
      <c r="G1338" s="107">
        <v>0</v>
      </c>
      <c r="H1338" s="107">
        <v>0</v>
      </c>
      <c r="I1338" s="107">
        <v>0</v>
      </c>
    </row>
    <row r="1339" spans="1:9" s="128" customFormat="1" x14ac:dyDescent="0.2">
      <c r="A1339" s="403" t="s">
        <v>567</v>
      </c>
      <c r="B1339" s="105" t="s">
        <v>319</v>
      </c>
      <c r="C1339" s="107" t="str">
        <f>C1340</f>
        <v>10,35</v>
      </c>
      <c r="D1339" s="107" t="str">
        <f>D1340</f>
        <v>10,35</v>
      </c>
      <c r="E1339" s="107">
        <v>0</v>
      </c>
      <c r="F1339" s="107">
        <v>0</v>
      </c>
      <c r="G1339" s="107">
        <v>0</v>
      </c>
      <c r="H1339" s="107">
        <v>0</v>
      </c>
      <c r="I1339" s="107">
        <v>0</v>
      </c>
    </row>
    <row r="1340" spans="1:9" s="128" customFormat="1" x14ac:dyDescent="0.2">
      <c r="A1340" s="147"/>
      <c r="B1340" s="109" t="s">
        <v>320</v>
      </c>
      <c r="C1340" s="107" t="s">
        <v>192</v>
      </c>
      <c r="D1340" s="107" t="s">
        <v>192</v>
      </c>
      <c r="E1340" s="107">
        <v>0</v>
      </c>
      <c r="F1340" s="107">
        <v>0</v>
      </c>
      <c r="G1340" s="107">
        <v>0</v>
      </c>
      <c r="H1340" s="107">
        <v>0</v>
      </c>
      <c r="I1340" s="107">
        <v>0</v>
      </c>
    </row>
    <row r="1341" spans="1:9" s="204" customFormat="1" ht="25.5" x14ac:dyDescent="0.2">
      <c r="A1341" s="202" t="s">
        <v>300</v>
      </c>
      <c r="B1341" s="166" t="s">
        <v>319</v>
      </c>
      <c r="C1341" s="167">
        <f t="shared" ref="C1341:I1341" si="205">C1342</f>
        <v>104.81</v>
      </c>
      <c r="D1341" s="167">
        <f t="shared" si="205"/>
        <v>33.81</v>
      </c>
      <c r="E1341" s="167">
        <f t="shared" si="205"/>
        <v>71</v>
      </c>
      <c r="F1341" s="167">
        <f t="shared" si="205"/>
        <v>0</v>
      </c>
      <c r="G1341" s="167">
        <f t="shared" si="205"/>
        <v>0</v>
      </c>
      <c r="H1341" s="167">
        <f t="shared" si="205"/>
        <v>0</v>
      </c>
      <c r="I1341" s="167">
        <f t="shared" si="205"/>
        <v>0</v>
      </c>
    </row>
    <row r="1342" spans="1:9" s="204" customFormat="1" x14ac:dyDescent="0.2">
      <c r="A1342" s="201"/>
      <c r="B1342" s="169" t="s">
        <v>320</v>
      </c>
      <c r="C1342" s="167">
        <f>D1342+E1342+F1342+G1342+H1342+I1342</f>
        <v>104.81</v>
      </c>
      <c r="D1342" s="167">
        <f>D1344+D1346+D1348+D1350</f>
        <v>33.81</v>
      </c>
      <c r="E1342" s="167">
        <f>E1348+E1350</f>
        <v>71</v>
      </c>
      <c r="F1342" s="167">
        <v>0</v>
      </c>
      <c r="G1342" s="167">
        <v>0</v>
      </c>
      <c r="H1342" s="167">
        <v>0</v>
      </c>
      <c r="I1342" s="167">
        <v>0</v>
      </c>
    </row>
    <row r="1343" spans="1:9" s="222" customFormat="1" x14ac:dyDescent="0.2">
      <c r="A1343" s="104" t="s">
        <v>500</v>
      </c>
      <c r="B1343" s="27" t="s">
        <v>319</v>
      </c>
      <c r="C1343" s="88" t="str">
        <f>D1343</f>
        <v>29,64</v>
      </c>
      <c r="D1343" s="88" t="str">
        <f>D1344</f>
        <v>29,64</v>
      </c>
      <c r="E1343" s="88">
        <v>0</v>
      </c>
      <c r="F1343" s="88">
        <v>0</v>
      </c>
      <c r="G1343" s="88">
        <v>0</v>
      </c>
      <c r="H1343" s="88">
        <v>0</v>
      </c>
      <c r="I1343" s="88">
        <v>0</v>
      </c>
    </row>
    <row r="1344" spans="1:9" s="222" customFormat="1" x14ac:dyDescent="0.2">
      <c r="A1344" s="252"/>
      <c r="B1344" s="29" t="s">
        <v>320</v>
      </c>
      <c r="C1344" s="88" t="str">
        <f>D1344</f>
        <v>29,64</v>
      </c>
      <c r="D1344" s="88" t="s">
        <v>199</v>
      </c>
      <c r="E1344" s="88">
        <v>0</v>
      </c>
      <c r="F1344" s="88">
        <v>0</v>
      </c>
      <c r="G1344" s="88">
        <v>0</v>
      </c>
      <c r="H1344" s="88">
        <v>0</v>
      </c>
      <c r="I1344" s="88">
        <v>0</v>
      </c>
    </row>
    <row r="1345" spans="1:9" s="222" customFormat="1" x14ac:dyDescent="0.2">
      <c r="A1345" s="104" t="s">
        <v>42</v>
      </c>
      <c r="B1345" s="27" t="s">
        <v>319</v>
      </c>
      <c r="C1345" s="88" t="str">
        <f>D1345</f>
        <v>4,17</v>
      </c>
      <c r="D1345" s="88" t="str">
        <f>D1346</f>
        <v>4,17</v>
      </c>
      <c r="E1345" s="88">
        <v>0</v>
      </c>
      <c r="F1345" s="88">
        <v>0</v>
      </c>
      <c r="G1345" s="88">
        <v>0</v>
      </c>
      <c r="H1345" s="88">
        <v>0</v>
      </c>
      <c r="I1345" s="88">
        <v>0</v>
      </c>
    </row>
    <row r="1346" spans="1:9" s="222" customFormat="1" x14ac:dyDescent="0.2">
      <c r="A1346" s="252"/>
      <c r="B1346" s="29" t="s">
        <v>320</v>
      </c>
      <c r="C1346" s="88" t="str">
        <f>D1346</f>
        <v>4,17</v>
      </c>
      <c r="D1346" s="88" t="s">
        <v>200</v>
      </c>
      <c r="E1346" s="88">
        <v>0</v>
      </c>
      <c r="F1346" s="88">
        <v>0</v>
      </c>
      <c r="G1346" s="88">
        <v>0</v>
      </c>
      <c r="H1346" s="88">
        <v>0</v>
      </c>
      <c r="I1346" s="88">
        <v>0</v>
      </c>
    </row>
    <row r="1347" spans="1:9" s="222" customFormat="1" ht="15" x14ac:dyDescent="0.25">
      <c r="A1347" s="284" t="s">
        <v>499</v>
      </c>
      <c r="B1347" s="27" t="s">
        <v>319</v>
      </c>
      <c r="C1347" s="88">
        <f>C1348</f>
        <v>61</v>
      </c>
      <c r="D1347" s="88">
        <v>0</v>
      </c>
      <c r="E1347" s="59">
        <v>61</v>
      </c>
      <c r="F1347" s="88">
        <v>0</v>
      </c>
      <c r="G1347" s="88">
        <v>0</v>
      </c>
      <c r="H1347" s="88">
        <v>0</v>
      </c>
      <c r="I1347" s="88">
        <v>0</v>
      </c>
    </row>
    <row r="1348" spans="1:9" s="222" customFormat="1" x14ac:dyDescent="0.2">
      <c r="A1348" s="11"/>
      <c r="B1348" s="29" t="s">
        <v>320</v>
      </c>
      <c r="C1348" s="88">
        <f>D1348+E1348+F1348+G1348+H1348+I1348</f>
        <v>61</v>
      </c>
      <c r="D1348" s="88">
        <v>0</v>
      </c>
      <c r="E1348" s="59">
        <v>61</v>
      </c>
      <c r="F1348" s="88">
        <v>0</v>
      </c>
      <c r="G1348" s="88">
        <v>0</v>
      </c>
      <c r="H1348" s="88">
        <v>0</v>
      </c>
      <c r="I1348" s="88">
        <v>0</v>
      </c>
    </row>
    <row r="1349" spans="1:9" s="222" customFormat="1" ht="15" x14ac:dyDescent="0.25">
      <c r="A1349" s="284" t="s">
        <v>201</v>
      </c>
      <c r="B1349" s="27" t="s">
        <v>319</v>
      </c>
      <c r="C1349" s="88">
        <f>C1350</f>
        <v>10</v>
      </c>
      <c r="D1349" s="88">
        <v>0</v>
      </c>
      <c r="E1349" s="59">
        <v>10</v>
      </c>
      <c r="F1349" s="88">
        <v>0</v>
      </c>
      <c r="G1349" s="88">
        <v>0</v>
      </c>
      <c r="H1349" s="88">
        <v>0</v>
      </c>
      <c r="I1349" s="88">
        <v>0</v>
      </c>
    </row>
    <row r="1350" spans="1:9" s="222" customFormat="1" x14ac:dyDescent="0.2">
      <c r="A1350" s="11"/>
      <c r="B1350" s="29" t="s">
        <v>320</v>
      </c>
      <c r="C1350" s="88">
        <f>D1350+E1350+F1350+G1350+H1350+I1350</f>
        <v>10</v>
      </c>
      <c r="D1350" s="88">
        <v>0</v>
      </c>
      <c r="E1350" s="59">
        <v>10</v>
      </c>
      <c r="F1350" s="88">
        <v>0</v>
      </c>
      <c r="G1350" s="88">
        <v>0</v>
      </c>
      <c r="H1350" s="88">
        <v>0</v>
      </c>
      <c r="I1350" s="88">
        <v>0</v>
      </c>
    </row>
    <row r="1351" spans="1:9" s="204" customFormat="1" x14ac:dyDescent="0.2">
      <c r="A1351" s="341" t="s">
        <v>301</v>
      </c>
      <c r="B1351" s="368" t="s">
        <v>319</v>
      </c>
      <c r="C1351" s="277">
        <f t="shared" ref="C1351:C1418" si="206">D1351+E1351+F1351+G1351+H1351+I1351</f>
        <v>56</v>
      </c>
      <c r="D1351" s="277">
        <f>D1353+D1355+D1357</f>
        <v>56</v>
      </c>
      <c r="E1351" s="277">
        <f>E1353+E1355+E1357</f>
        <v>0</v>
      </c>
      <c r="F1351" s="277">
        <f>F1352</f>
        <v>0</v>
      </c>
      <c r="G1351" s="277">
        <f>G1352</f>
        <v>0</v>
      </c>
      <c r="H1351" s="277">
        <f>H1352</f>
        <v>0</v>
      </c>
      <c r="I1351" s="277">
        <f>I1352</f>
        <v>0</v>
      </c>
    </row>
    <row r="1352" spans="1:9" s="204" customFormat="1" x14ac:dyDescent="0.2">
      <c r="A1352" s="364"/>
      <c r="B1352" s="369" t="s">
        <v>320</v>
      </c>
      <c r="C1352" s="277">
        <f t="shared" si="206"/>
        <v>56</v>
      </c>
      <c r="D1352" s="277">
        <f>D1354+D1356+D1358</f>
        <v>56</v>
      </c>
      <c r="E1352" s="277">
        <f>E1354+E1356+E1358</f>
        <v>0</v>
      </c>
      <c r="F1352" s="277">
        <f>F1354+F1356+F1358</f>
        <v>0</v>
      </c>
      <c r="G1352" s="277">
        <f>G1354+G1356+G1358</f>
        <v>0</v>
      </c>
      <c r="H1352" s="277">
        <f>H1354+H1356+H1358</f>
        <v>0</v>
      </c>
      <c r="I1352" s="277">
        <f>I1354+I1356+I1358</f>
        <v>0</v>
      </c>
    </row>
    <row r="1353" spans="1:9" s="224" customFormat="1" x14ac:dyDescent="0.2">
      <c r="A1353" s="290" t="s">
        <v>563</v>
      </c>
      <c r="B1353" s="311" t="s">
        <v>319</v>
      </c>
      <c r="C1353" s="297">
        <f t="shared" si="206"/>
        <v>30</v>
      </c>
      <c r="D1353" s="297">
        <v>30</v>
      </c>
      <c r="E1353" s="297">
        <v>0</v>
      </c>
      <c r="F1353" s="297">
        <v>0</v>
      </c>
      <c r="G1353" s="297">
        <v>0</v>
      </c>
      <c r="H1353" s="297">
        <v>0</v>
      </c>
      <c r="I1353" s="297">
        <v>0</v>
      </c>
    </row>
    <row r="1354" spans="1:9" s="224" customFormat="1" x14ac:dyDescent="0.2">
      <c r="A1354" s="367"/>
      <c r="B1354" s="313" t="s">
        <v>320</v>
      </c>
      <c r="C1354" s="297">
        <f t="shared" si="206"/>
        <v>30</v>
      </c>
      <c r="D1354" s="297">
        <v>30</v>
      </c>
      <c r="E1354" s="297">
        <v>0</v>
      </c>
      <c r="F1354" s="297">
        <v>0</v>
      </c>
      <c r="G1354" s="297">
        <v>0</v>
      </c>
      <c r="H1354" s="297">
        <v>0</v>
      </c>
      <c r="I1354" s="297">
        <v>0</v>
      </c>
    </row>
    <row r="1355" spans="1:9" s="224" customFormat="1" x14ac:dyDescent="0.2">
      <c r="A1355" s="290" t="s">
        <v>564</v>
      </c>
      <c r="B1355" s="311" t="s">
        <v>319</v>
      </c>
      <c r="C1355" s="297">
        <f t="shared" si="206"/>
        <v>18</v>
      </c>
      <c r="D1355" s="297">
        <v>18</v>
      </c>
      <c r="E1355" s="297">
        <v>0</v>
      </c>
      <c r="F1355" s="297">
        <v>0</v>
      </c>
      <c r="G1355" s="297">
        <v>0</v>
      </c>
      <c r="H1355" s="297">
        <v>0</v>
      </c>
      <c r="I1355" s="297">
        <v>0</v>
      </c>
    </row>
    <row r="1356" spans="1:9" s="224" customFormat="1" x14ac:dyDescent="0.2">
      <c r="A1356" s="367"/>
      <c r="B1356" s="313" t="s">
        <v>320</v>
      </c>
      <c r="C1356" s="297">
        <f t="shared" si="206"/>
        <v>18</v>
      </c>
      <c r="D1356" s="297">
        <v>18</v>
      </c>
      <c r="E1356" s="297">
        <v>0</v>
      </c>
      <c r="F1356" s="297">
        <v>0</v>
      </c>
      <c r="G1356" s="297">
        <v>0</v>
      </c>
      <c r="H1356" s="297">
        <v>0</v>
      </c>
      <c r="I1356" s="297">
        <v>0</v>
      </c>
    </row>
    <row r="1357" spans="1:9" s="224" customFormat="1" x14ac:dyDescent="0.2">
      <c r="A1357" s="290" t="s">
        <v>497</v>
      </c>
      <c r="B1357" s="311" t="s">
        <v>319</v>
      </c>
      <c r="C1357" s="297">
        <f t="shared" si="206"/>
        <v>8</v>
      </c>
      <c r="D1357" s="297">
        <v>8</v>
      </c>
      <c r="E1357" s="297">
        <v>0</v>
      </c>
      <c r="F1357" s="297">
        <v>0</v>
      </c>
      <c r="G1357" s="297">
        <v>0</v>
      </c>
      <c r="H1357" s="297">
        <v>0</v>
      </c>
      <c r="I1357" s="297">
        <v>0</v>
      </c>
    </row>
    <row r="1358" spans="1:9" s="224" customFormat="1" x14ac:dyDescent="0.2">
      <c r="A1358" s="367"/>
      <c r="B1358" s="313" t="s">
        <v>320</v>
      </c>
      <c r="C1358" s="297">
        <f t="shared" si="206"/>
        <v>8</v>
      </c>
      <c r="D1358" s="297">
        <v>8</v>
      </c>
      <c r="E1358" s="297">
        <v>0</v>
      </c>
      <c r="F1358" s="297">
        <v>0</v>
      </c>
      <c r="G1358" s="297">
        <v>0</v>
      </c>
      <c r="H1358" s="297">
        <v>0</v>
      </c>
      <c r="I1358" s="297">
        <v>0</v>
      </c>
    </row>
    <row r="1359" spans="1:9" s="168" customFormat="1" ht="25.5" x14ac:dyDescent="0.2">
      <c r="A1359" s="202" t="s">
        <v>354</v>
      </c>
      <c r="B1359" s="166" t="s">
        <v>319</v>
      </c>
      <c r="C1359" s="167">
        <f t="shared" si="206"/>
        <v>99.5</v>
      </c>
      <c r="D1359" s="167">
        <f>D1361+D1365+D1373</f>
        <v>68.5</v>
      </c>
      <c r="E1359" s="167">
        <f t="shared" ref="E1359:I1360" si="207">E1361+E1365+E1373</f>
        <v>31</v>
      </c>
      <c r="F1359" s="167">
        <f t="shared" si="207"/>
        <v>0</v>
      </c>
      <c r="G1359" s="167">
        <f t="shared" si="207"/>
        <v>0</v>
      </c>
      <c r="H1359" s="167">
        <f t="shared" si="207"/>
        <v>0</v>
      </c>
      <c r="I1359" s="167">
        <f t="shared" si="207"/>
        <v>0</v>
      </c>
    </row>
    <row r="1360" spans="1:9" s="168" customFormat="1" x14ac:dyDescent="0.2">
      <c r="A1360" s="188"/>
      <c r="B1360" s="169" t="s">
        <v>320</v>
      </c>
      <c r="C1360" s="167">
        <f t="shared" si="206"/>
        <v>99.5</v>
      </c>
      <c r="D1360" s="167">
        <f>D1362+D1366+D1374</f>
        <v>68.5</v>
      </c>
      <c r="E1360" s="167">
        <f t="shared" si="207"/>
        <v>31</v>
      </c>
      <c r="F1360" s="167">
        <f t="shared" si="207"/>
        <v>0</v>
      </c>
      <c r="G1360" s="167">
        <f t="shared" si="207"/>
        <v>0</v>
      </c>
      <c r="H1360" s="167">
        <f t="shared" si="207"/>
        <v>0</v>
      </c>
      <c r="I1360" s="167">
        <f t="shared" si="207"/>
        <v>0</v>
      </c>
    </row>
    <row r="1361" spans="1:9" s="168" customFormat="1" ht="25.5" x14ac:dyDescent="0.2">
      <c r="A1361" s="202" t="s">
        <v>420</v>
      </c>
      <c r="B1361" s="166" t="s">
        <v>319</v>
      </c>
      <c r="C1361" s="167">
        <f t="shared" si="206"/>
        <v>8.5</v>
      </c>
      <c r="D1361" s="167" t="str">
        <f>D1363</f>
        <v>8,5</v>
      </c>
      <c r="E1361" s="167">
        <f>E1362</f>
        <v>0</v>
      </c>
      <c r="F1361" s="167">
        <f t="shared" ref="F1361:I1362" si="208">F1363</f>
        <v>0</v>
      </c>
      <c r="G1361" s="167">
        <f t="shared" si="208"/>
        <v>0</v>
      </c>
      <c r="H1361" s="167">
        <f t="shared" si="208"/>
        <v>0</v>
      </c>
      <c r="I1361" s="167">
        <f t="shared" si="208"/>
        <v>0</v>
      </c>
    </row>
    <row r="1362" spans="1:9" s="168" customFormat="1" x14ac:dyDescent="0.2">
      <c r="A1362" s="188"/>
      <c r="B1362" s="169" t="s">
        <v>320</v>
      </c>
      <c r="C1362" s="167">
        <f t="shared" si="206"/>
        <v>8.5</v>
      </c>
      <c r="D1362" s="167" t="str">
        <f>D1364</f>
        <v>8,5</v>
      </c>
      <c r="E1362" s="167">
        <f>E1364</f>
        <v>0</v>
      </c>
      <c r="F1362" s="167">
        <f t="shared" si="208"/>
        <v>0</v>
      </c>
      <c r="G1362" s="167">
        <f t="shared" si="208"/>
        <v>0</v>
      </c>
      <c r="H1362" s="167">
        <f t="shared" si="208"/>
        <v>0</v>
      </c>
      <c r="I1362" s="167">
        <f t="shared" si="208"/>
        <v>0</v>
      </c>
    </row>
    <row r="1363" spans="1:9" s="129" customFormat="1" x14ac:dyDescent="0.2">
      <c r="A1363" s="117" t="s">
        <v>8</v>
      </c>
      <c r="B1363" s="105" t="s">
        <v>319</v>
      </c>
      <c r="C1363" s="107">
        <f>D1363+E1363+F1363+G1363+H1363+I1363</f>
        <v>8.5</v>
      </c>
      <c r="D1363" s="107" t="s">
        <v>286</v>
      </c>
      <c r="E1363" s="106">
        <v>0</v>
      </c>
      <c r="F1363" s="107">
        <v>0</v>
      </c>
      <c r="G1363" s="107">
        <v>0</v>
      </c>
      <c r="H1363" s="107">
        <v>0</v>
      </c>
      <c r="I1363" s="107">
        <v>0</v>
      </c>
    </row>
    <row r="1364" spans="1:9" s="129" customFormat="1" x14ac:dyDescent="0.2">
      <c r="A1364" s="133"/>
      <c r="B1364" s="109" t="s">
        <v>320</v>
      </c>
      <c r="C1364" s="107">
        <f>D1364+E1364+F1364+G1364+H1364+I1364</f>
        <v>8.5</v>
      </c>
      <c r="D1364" s="107" t="s">
        <v>286</v>
      </c>
      <c r="E1364" s="106">
        <v>0</v>
      </c>
      <c r="F1364" s="107">
        <v>0</v>
      </c>
      <c r="G1364" s="107">
        <v>0</v>
      </c>
      <c r="H1364" s="107">
        <v>0</v>
      </c>
      <c r="I1364" s="107">
        <v>0</v>
      </c>
    </row>
    <row r="1365" spans="1:9" s="168" customFormat="1" x14ac:dyDescent="0.2">
      <c r="A1365" s="199" t="s">
        <v>630</v>
      </c>
      <c r="B1365" s="166" t="s">
        <v>319</v>
      </c>
      <c r="C1365" s="167">
        <f t="shared" si="206"/>
        <v>42</v>
      </c>
      <c r="D1365" s="167">
        <f>D1367</f>
        <v>11</v>
      </c>
      <c r="E1365" s="167">
        <f>E1367+E1369+E1371</f>
        <v>31</v>
      </c>
      <c r="F1365" s="167">
        <f t="shared" ref="F1365:I1366" si="209">F1367</f>
        <v>0</v>
      </c>
      <c r="G1365" s="167">
        <f t="shared" si="209"/>
        <v>0</v>
      </c>
      <c r="H1365" s="167">
        <f t="shared" si="209"/>
        <v>0</v>
      </c>
      <c r="I1365" s="167">
        <f t="shared" si="209"/>
        <v>0</v>
      </c>
    </row>
    <row r="1366" spans="1:9" s="168" customFormat="1" x14ac:dyDescent="0.2">
      <c r="A1366" s="188"/>
      <c r="B1366" s="169" t="s">
        <v>320</v>
      </c>
      <c r="C1366" s="167">
        <f t="shared" si="206"/>
        <v>42</v>
      </c>
      <c r="D1366" s="167">
        <f>D1368</f>
        <v>11</v>
      </c>
      <c r="E1366" s="167">
        <f>E1368+E1370+E1372</f>
        <v>31</v>
      </c>
      <c r="F1366" s="167">
        <f t="shared" si="209"/>
        <v>0</v>
      </c>
      <c r="G1366" s="167">
        <f t="shared" si="209"/>
        <v>0</v>
      </c>
      <c r="H1366" s="167">
        <f t="shared" si="209"/>
        <v>0</v>
      </c>
      <c r="I1366" s="167">
        <f t="shared" si="209"/>
        <v>0</v>
      </c>
    </row>
    <row r="1367" spans="1:9" s="132" customFormat="1" x14ac:dyDescent="0.2">
      <c r="A1367" s="141" t="s">
        <v>631</v>
      </c>
      <c r="B1367" s="163" t="s">
        <v>319</v>
      </c>
      <c r="C1367" s="101">
        <f t="shared" si="206"/>
        <v>11</v>
      </c>
      <c r="D1367" s="101">
        <v>11</v>
      </c>
      <c r="E1367" s="101">
        <v>0</v>
      </c>
      <c r="F1367" s="101">
        <v>0</v>
      </c>
      <c r="G1367" s="101">
        <v>0</v>
      </c>
      <c r="H1367" s="101">
        <v>0</v>
      </c>
      <c r="I1367" s="101">
        <v>0</v>
      </c>
    </row>
    <row r="1368" spans="1:9" s="132" customFormat="1" x14ac:dyDescent="0.2">
      <c r="A1368" s="144"/>
      <c r="B1368" s="165" t="s">
        <v>320</v>
      </c>
      <c r="C1368" s="101">
        <f t="shared" si="206"/>
        <v>11</v>
      </c>
      <c r="D1368" s="101">
        <v>11</v>
      </c>
      <c r="E1368" s="101">
        <v>0</v>
      </c>
      <c r="F1368" s="101">
        <v>0</v>
      </c>
      <c r="G1368" s="101">
        <v>0</v>
      </c>
      <c r="H1368" s="101">
        <v>0</v>
      </c>
      <c r="I1368" s="101">
        <v>0</v>
      </c>
    </row>
    <row r="1369" spans="1:9" s="288" customFormat="1" x14ac:dyDescent="0.2">
      <c r="A1369" s="74" t="s">
        <v>28</v>
      </c>
      <c r="B1369" s="72" t="s">
        <v>319</v>
      </c>
      <c r="C1369" s="73">
        <f t="shared" si="206"/>
        <v>3</v>
      </c>
      <c r="D1369" s="73">
        <v>3</v>
      </c>
      <c r="E1369" s="73">
        <v>0</v>
      </c>
      <c r="F1369" s="73">
        <v>0</v>
      </c>
      <c r="G1369" s="73">
        <v>0</v>
      </c>
      <c r="H1369" s="73">
        <v>0</v>
      </c>
      <c r="I1369" s="73">
        <v>0</v>
      </c>
    </row>
    <row r="1370" spans="1:9" s="288" customFormat="1" x14ac:dyDescent="0.2">
      <c r="A1370" s="70"/>
      <c r="B1370" s="71" t="s">
        <v>320</v>
      </c>
      <c r="C1370" s="73">
        <f t="shared" si="206"/>
        <v>3</v>
      </c>
      <c r="D1370" s="73">
        <v>3</v>
      </c>
      <c r="E1370" s="73">
        <v>0</v>
      </c>
      <c r="F1370" s="73">
        <v>0</v>
      </c>
      <c r="G1370" s="73">
        <v>0</v>
      </c>
      <c r="H1370" s="73">
        <v>0</v>
      </c>
      <c r="I1370" s="73">
        <v>0</v>
      </c>
    </row>
    <row r="1371" spans="1:9" s="224" customFormat="1" x14ac:dyDescent="0.2">
      <c r="A1371" s="104" t="s">
        <v>275</v>
      </c>
      <c r="B1371" s="67" t="s">
        <v>319</v>
      </c>
      <c r="C1371" s="73">
        <f>D1371+E1371+F1371+G1371+H1371+I1371</f>
        <v>31</v>
      </c>
      <c r="D1371" s="73">
        <v>0</v>
      </c>
      <c r="E1371" s="73">
        <f>E1372</f>
        <v>31</v>
      </c>
      <c r="F1371" s="73">
        <v>0</v>
      </c>
      <c r="G1371" s="73">
        <v>0</v>
      </c>
      <c r="H1371" s="73">
        <v>0</v>
      </c>
      <c r="I1371" s="73">
        <v>0</v>
      </c>
    </row>
    <row r="1372" spans="1:9" s="224" customFormat="1" x14ac:dyDescent="0.2">
      <c r="A1372" s="103"/>
      <c r="B1372" s="67" t="s">
        <v>320</v>
      </c>
      <c r="C1372" s="73">
        <f>D1372+E1372+F1372+G1372+H1372+I1372</f>
        <v>31</v>
      </c>
      <c r="D1372" s="73">
        <v>0</v>
      </c>
      <c r="E1372" s="73">
        <v>31</v>
      </c>
      <c r="F1372" s="73">
        <v>0</v>
      </c>
      <c r="G1372" s="73">
        <v>0</v>
      </c>
      <c r="H1372" s="73">
        <v>0</v>
      </c>
      <c r="I1372" s="73">
        <v>0</v>
      </c>
    </row>
    <row r="1373" spans="1:9" s="310" customFormat="1" x14ac:dyDescent="0.2">
      <c r="A1373" s="371" t="s">
        <v>685</v>
      </c>
      <c r="B1373" s="372" t="s">
        <v>319</v>
      </c>
      <c r="C1373" s="373">
        <f t="shared" si="206"/>
        <v>49</v>
      </c>
      <c r="D1373" s="373">
        <f>D1375</f>
        <v>49</v>
      </c>
      <c r="E1373" s="373">
        <f t="shared" ref="E1373:I1374" si="210">E1375</f>
        <v>0</v>
      </c>
      <c r="F1373" s="373">
        <f t="shared" si="210"/>
        <v>0</v>
      </c>
      <c r="G1373" s="373">
        <f t="shared" si="210"/>
        <v>0</v>
      </c>
      <c r="H1373" s="373">
        <f t="shared" si="210"/>
        <v>0</v>
      </c>
      <c r="I1373" s="373">
        <f t="shared" si="210"/>
        <v>0</v>
      </c>
    </row>
    <row r="1374" spans="1:9" s="310" customFormat="1" x14ac:dyDescent="0.2">
      <c r="A1374" s="374"/>
      <c r="B1374" s="375" t="s">
        <v>320</v>
      </c>
      <c r="C1374" s="373">
        <f t="shared" si="206"/>
        <v>49</v>
      </c>
      <c r="D1374" s="373">
        <f>D1376</f>
        <v>49</v>
      </c>
      <c r="E1374" s="373">
        <f t="shared" si="210"/>
        <v>0</v>
      </c>
      <c r="F1374" s="373">
        <f t="shared" si="210"/>
        <v>0</v>
      </c>
      <c r="G1374" s="373">
        <f t="shared" si="210"/>
        <v>0</v>
      </c>
      <c r="H1374" s="373">
        <f t="shared" si="210"/>
        <v>0</v>
      </c>
      <c r="I1374" s="373">
        <f t="shared" si="210"/>
        <v>0</v>
      </c>
    </row>
    <row r="1375" spans="1:9" s="224" customFormat="1" x14ac:dyDescent="0.2">
      <c r="A1375" s="366" t="s">
        <v>686</v>
      </c>
      <c r="B1375" s="370" t="s">
        <v>319</v>
      </c>
      <c r="C1375" s="297">
        <f t="shared" si="206"/>
        <v>49</v>
      </c>
      <c r="D1375" s="297">
        <v>49</v>
      </c>
      <c r="E1375" s="297">
        <v>0</v>
      </c>
      <c r="F1375" s="297">
        <v>0</v>
      </c>
      <c r="G1375" s="297">
        <v>0</v>
      </c>
      <c r="H1375" s="297">
        <v>0</v>
      </c>
      <c r="I1375" s="297">
        <v>0</v>
      </c>
    </row>
    <row r="1376" spans="1:9" s="224" customFormat="1" x14ac:dyDescent="0.2">
      <c r="A1376" s="367"/>
      <c r="B1376" s="370" t="s">
        <v>320</v>
      </c>
      <c r="C1376" s="297">
        <f t="shared" si="206"/>
        <v>49</v>
      </c>
      <c r="D1376" s="297">
        <v>49</v>
      </c>
      <c r="E1376" s="297">
        <v>0</v>
      </c>
      <c r="F1376" s="297">
        <v>0</v>
      </c>
      <c r="G1376" s="297">
        <v>0</v>
      </c>
      <c r="H1376" s="297">
        <v>0</v>
      </c>
      <c r="I1376" s="297">
        <v>0</v>
      </c>
    </row>
    <row r="1377" spans="1:9" s="168" customFormat="1" x14ac:dyDescent="0.2">
      <c r="A1377" s="175" t="s">
        <v>352</v>
      </c>
      <c r="B1377" s="166" t="s">
        <v>319</v>
      </c>
      <c r="C1377" s="167">
        <f t="shared" si="206"/>
        <v>57.5</v>
      </c>
      <c r="D1377" s="167">
        <f t="shared" ref="D1377:I1377" si="211">D1379+D1387+D1395+D1403</f>
        <v>43.5</v>
      </c>
      <c r="E1377" s="167">
        <f t="shared" si="211"/>
        <v>14</v>
      </c>
      <c r="F1377" s="167">
        <f t="shared" si="211"/>
        <v>0</v>
      </c>
      <c r="G1377" s="167">
        <f t="shared" si="211"/>
        <v>0</v>
      </c>
      <c r="H1377" s="167">
        <f t="shared" si="211"/>
        <v>0</v>
      </c>
      <c r="I1377" s="167">
        <f t="shared" si="211"/>
        <v>0</v>
      </c>
    </row>
    <row r="1378" spans="1:9" s="168" customFormat="1" x14ac:dyDescent="0.2">
      <c r="A1378" s="188"/>
      <c r="B1378" s="169" t="s">
        <v>320</v>
      </c>
      <c r="C1378" s="167">
        <f t="shared" si="206"/>
        <v>57.5</v>
      </c>
      <c r="D1378" s="167">
        <f>D1380+D1388+D1396+D1404</f>
        <v>43.5</v>
      </c>
      <c r="E1378" s="167">
        <f>E1380+E1388+E1396+E1404</f>
        <v>14</v>
      </c>
      <c r="F1378" s="167">
        <f>F1380+F1388+F1396+F1404</f>
        <v>0</v>
      </c>
      <c r="G1378" s="167">
        <f>G1380+G1388+G1396+G1404</f>
        <v>0</v>
      </c>
      <c r="H1378" s="167">
        <f>H1380+H1388+H1396+H1404</f>
        <v>0</v>
      </c>
      <c r="I1378" s="167">
        <f>I1380+I1388</f>
        <v>0</v>
      </c>
    </row>
    <row r="1379" spans="1:9" s="168" customFormat="1" ht="14.25" x14ac:dyDescent="0.2">
      <c r="A1379" s="307" t="s">
        <v>196</v>
      </c>
      <c r="B1379" s="166" t="s">
        <v>319</v>
      </c>
      <c r="C1379" s="167">
        <f t="shared" ref="C1379:I1379" si="212">C1380</f>
        <v>4</v>
      </c>
      <c r="D1379" s="167">
        <f t="shared" si="212"/>
        <v>0</v>
      </c>
      <c r="E1379" s="167">
        <f t="shared" si="212"/>
        <v>4</v>
      </c>
      <c r="F1379" s="167">
        <f t="shared" si="212"/>
        <v>0</v>
      </c>
      <c r="G1379" s="167">
        <f t="shared" si="212"/>
        <v>0</v>
      </c>
      <c r="H1379" s="167">
        <f t="shared" si="212"/>
        <v>0</v>
      </c>
      <c r="I1379" s="167">
        <f t="shared" si="212"/>
        <v>0</v>
      </c>
    </row>
    <row r="1380" spans="1:9" s="168" customFormat="1" x14ac:dyDescent="0.2">
      <c r="A1380" s="188"/>
      <c r="B1380" s="169" t="s">
        <v>320</v>
      </c>
      <c r="C1380" s="167">
        <f>D1380+E1380+F1380+G1380+H1380+I1380</f>
        <v>4</v>
      </c>
      <c r="D1380" s="167">
        <v>0</v>
      </c>
      <c r="E1380" s="167">
        <f>E1382+E1384+E1386</f>
        <v>4</v>
      </c>
      <c r="F1380" s="167">
        <v>0</v>
      </c>
      <c r="G1380" s="167">
        <v>0</v>
      </c>
      <c r="H1380" s="167">
        <v>0</v>
      </c>
      <c r="I1380" s="167">
        <v>0</v>
      </c>
    </row>
    <row r="1381" spans="1:9" s="129" customFormat="1" ht="15" x14ac:dyDescent="0.25">
      <c r="A1381" s="285" t="s">
        <v>187</v>
      </c>
      <c r="B1381" s="305" t="s">
        <v>319</v>
      </c>
      <c r="C1381" s="106">
        <f>C1382</f>
        <v>1</v>
      </c>
      <c r="D1381" s="106">
        <v>0</v>
      </c>
      <c r="E1381" s="59">
        <f>E1382</f>
        <v>1</v>
      </c>
      <c r="F1381" s="106">
        <v>0</v>
      </c>
      <c r="G1381" s="106">
        <v>0</v>
      </c>
      <c r="H1381" s="106">
        <v>0</v>
      </c>
      <c r="I1381" s="106">
        <v>0</v>
      </c>
    </row>
    <row r="1382" spans="1:9" s="129" customFormat="1" x14ac:dyDescent="0.2">
      <c r="A1382" s="103"/>
      <c r="B1382" s="305" t="s">
        <v>320</v>
      </c>
      <c r="C1382" s="106">
        <f>D1382+E1382+F1382+G1382+H1382+I1382</f>
        <v>1</v>
      </c>
      <c r="D1382" s="106">
        <v>0</v>
      </c>
      <c r="E1382" s="59">
        <v>1</v>
      </c>
      <c r="F1382" s="106">
        <v>0</v>
      </c>
      <c r="G1382" s="106">
        <v>0</v>
      </c>
      <c r="H1382" s="106">
        <v>0</v>
      </c>
      <c r="I1382" s="106">
        <v>0</v>
      </c>
    </row>
    <row r="1383" spans="1:9" s="129" customFormat="1" ht="15" x14ac:dyDescent="0.25">
      <c r="A1383" s="285" t="s">
        <v>197</v>
      </c>
      <c r="B1383" s="305" t="s">
        <v>319</v>
      </c>
      <c r="C1383" s="106">
        <f>C1384</f>
        <v>1</v>
      </c>
      <c r="D1383" s="106">
        <v>0</v>
      </c>
      <c r="E1383" s="59">
        <f>E1384</f>
        <v>1</v>
      </c>
      <c r="F1383" s="106">
        <v>0</v>
      </c>
      <c r="G1383" s="106">
        <v>0</v>
      </c>
      <c r="H1383" s="106">
        <v>0</v>
      </c>
      <c r="I1383" s="106">
        <v>0</v>
      </c>
    </row>
    <row r="1384" spans="1:9" s="129" customFormat="1" x14ac:dyDescent="0.2">
      <c r="A1384" s="103"/>
      <c r="B1384" s="305" t="s">
        <v>320</v>
      </c>
      <c r="C1384" s="106">
        <f>D1384+E1384+F1384+G1384+H1384+I1384</f>
        <v>1</v>
      </c>
      <c r="D1384" s="106">
        <v>0</v>
      </c>
      <c r="E1384" s="59">
        <v>1</v>
      </c>
      <c r="F1384" s="106">
        <v>0</v>
      </c>
      <c r="G1384" s="106">
        <v>0</v>
      </c>
      <c r="H1384" s="106">
        <v>0</v>
      </c>
      <c r="I1384" s="106">
        <v>0</v>
      </c>
    </row>
    <row r="1385" spans="1:9" s="129" customFormat="1" ht="15" x14ac:dyDescent="0.25">
      <c r="A1385" s="285" t="s">
        <v>198</v>
      </c>
      <c r="B1385" s="305" t="s">
        <v>319</v>
      </c>
      <c r="C1385" s="106">
        <f>C1386</f>
        <v>2</v>
      </c>
      <c r="D1385" s="106">
        <v>0</v>
      </c>
      <c r="E1385" s="59">
        <f>E1386</f>
        <v>2</v>
      </c>
      <c r="F1385" s="106">
        <v>0</v>
      </c>
      <c r="G1385" s="106">
        <v>0</v>
      </c>
      <c r="H1385" s="106">
        <v>0</v>
      </c>
      <c r="I1385" s="106">
        <v>0</v>
      </c>
    </row>
    <row r="1386" spans="1:9" s="129" customFormat="1" x14ac:dyDescent="0.2">
      <c r="A1386" s="11"/>
      <c r="B1386" s="305" t="s">
        <v>320</v>
      </c>
      <c r="C1386" s="106">
        <f>D1386+E1386+F1386+G1386+H1386+I1386</f>
        <v>2</v>
      </c>
      <c r="D1386" s="106">
        <v>0</v>
      </c>
      <c r="E1386" s="59">
        <v>2</v>
      </c>
      <c r="F1386" s="106">
        <v>0</v>
      </c>
      <c r="G1386" s="106">
        <v>0</v>
      </c>
      <c r="H1386" s="106">
        <v>0</v>
      </c>
      <c r="I1386" s="106">
        <v>0</v>
      </c>
    </row>
    <row r="1387" spans="1:9" s="168" customFormat="1" ht="25.5" x14ac:dyDescent="0.2">
      <c r="A1387" s="202" t="s">
        <v>302</v>
      </c>
      <c r="B1387" s="166" t="s">
        <v>319</v>
      </c>
      <c r="C1387" s="167">
        <f t="shared" si="206"/>
        <v>43.5</v>
      </c>
      <c r="D1387" s="167">
        <f>D1389+D1391+D1393</f>
        <v>43.5</v>
      </c>
      <c r="E1387" s="167">
        <f>E1388</f>
        <v>0</v>
      </c>
      <c r="F1387" s="167">
        <f>F1388</f>
        <v>0</v>
      </c>
      <c r="G1387" s="167">
        <f>G1388</f>
        <v>0</v>
      </c>
      <c r="H1387" s="167">
        <f>H1388</f>
        <v>0</v>
      </c>
      <c r="I1387" s="167">
        <f>I1388</f>
        <v>0</v>
      </c>
    </row>
    <row r="1388" spans="1:9" s="168" customFormat="1" x14ac:dyDescent="0.2">
      <c r="A1388" s="188"/>
      <c r="B1388" s="169" t="s">
        <v>320</v>
      </c>
      <c r="C1388" s="167">
        <f t="shared" si="206"/>
        <v>43.5</v>
      </c>
      <c r="D1388" s="167">
        <f>D1390+D1392+D1394</f>
        <v>43.5</v>
      </c>
      <c r="E1388" s="167">
        <v>0</v>
      </c>
      <c r="F1388" s="167">
        <v>0</v>
      </c>
      <c r="G1388" s="167">
        <v>0</v>
      </c>
      <c r="H1388" s="167">
        <v>0</v>
      </c>
      <c r="I1388" s="167">
        <v>0</v>
      </c>
    </row>
    <row r="1389" spans="1:9" s="90" customFormat="1" x14ac:dyDescent="0.2">
      <c r="A1389" s="104" t="s">
        <v>43</v>
      </c>
      <c r="B1389" s="8" t="s">
        <v>319</v>
      </c>
      <c r="C1389" s="59">
        <f t="shared" si="206"/>
        <v>21</v>
      </c>
      <c r="D1389" s="59">
        <f>D1390</f>
        <v>21</v>
      </c>
      <c r="E1389" s="73">
        <v>0</v>
      </c>
      <c r="F1389" s="59">
        <v>0</v>
      </c>
      <c r="G1389" s="59">
        <v>0</v>
      </c>
      <c r="H1389" s="59">
        <v>0</v>
      </c>
      <c r="I1389" s="59">
        <v>0</v>
      </c>
    </row>
    <row r="1390" spans="1:9" s="90" customFormat="1" x14ac:dyDescent="0.2">
      <c r="A1390" s="11"/>
      <c r="B1390" s="8" t="s">
        <v>320</v>
      </c>
      <c r="C1390" s="59">
        <f t="shared" si="206"/>
        <v>21</v>
      </c>
      <c r="D1390" s="59">
        <v>21</v>
      </c>
      <c r="E1390" s="73">
        <v>0</v>
      </c>
      <c r="F1390" s="59">
        <v>0</v>
      </c>
      <c r="G1390" s="59">
        <v>0</v>
      </c>
      <c r="H1390" s="59">
        <v>0</v>
      </c>
      <c r="I1390" s="59">
        <v>0</v>
      </c>
    </row>
    <row r="1391" spans="1:9" s="90" customFormat="1" x14ac:dyDescent="0.2">
      <c r="A1391" s="104" t="s">
        <v>45</v>
      </c>
      <c r="B1391" s="8" t="s">
        <v>319</v>
      </c>
      <c r="C1391" s="59">
        <f t="shared" si="206"/>
        <v>21</v>
      </c>
      <c r="D1391" s="59">
        <f>D1392</f>
        <v>21</v>
      </c>
      <c r="E1391" s="73">
        <v>0</v>
      </c>
      <c r="F1391" s="59">
        <v>0</v>
      </c>
      <c r="G1391" s="59">
        <v>0</v>
      </c>
      <c r="H1391" s="59">
        <v>0</v>
      </c>
      <c r="I1391" s="59">
        <v>0</v>
      </c>
    </row>
    <row r="1392" spans="1:9" s="90" customFormat="1" x14ac:dyDescent="0.2">
      <c r="A1392" s="11"/>
      <c r="B1392" s="8" t="s">
        <v>320</v>
      </c>
      <c r="C1392" s="59">
        <f t="shared" si="206"/>
        <v>21</v>
      </c>
      <c r="D1392" s="59">
        <v>21</v>
      </c>
      <c r="E1392" s="73">
        <v>0</v>
      </c>
      <c r="F1392" s="59">
        <v>0</v>
      </c>
      <c r="G1392" s="59">
        <v>0</v>
      </c>
      <c r="H1392" s="59">
        <v>0</v>
      </c>
      <c r="I1392" s="59">
        <v>0</v>
      </c>
    </row>
    <row r="1393" spans="1:9" s="90" customFormat="1" x14ac:dyDescent="0.2">
      <c r="A1393" s="104" t="s">
        <v>44</v>
      </c>
      <c r="B1393" s="8" t="s">
        <v>319</v>
      </c>
      <c r="C1393" s="59">
        <f t="shared" si="206"/>
        <v>1.5</v>
      </c>
      <c r="D1393" s="59" t="str">
        <f>D1394</f>
        <v>1,5</v>
      </c>
      <c r="E1393" s="73">
        <v>0</v>
      </c>
      <c r="F1393" s="59">
        <v>0</v>
      </c>
      <c r="G1393" s="59">
        <v>0</v>
      </c>
      <c r="H1393" s="59">
        <v>0</v>
      </c>
      <c r="I1393" s="59">
        <v>0</v>
      </c>
    </row>
    <row r="1394" spans="1:9" s="90" customFormat="1" x14ac:dyDescent="0.2">
      <c r="A1394" s="11"/>
      <c r="B1394" s="8" t="s">
        <v>320</v>
      </c>
      <c r="C1394" s="59">
        <f t="shared" si="206"/>
        <v>1.5</v>
      </c>
      <c r="D1394" s="59" t="s">
        <v>283</v>
      </c>
      <c r="E1394" s="73">
        <v>0</v>
      </c>
      <c r="F1394" s="59">
        <v>0</v>
      </c>
      <c r="G1394" s="59">
        <v>0</v>
      </c>
      <c r="H1394" s="59">
        <v>0</v>
      </c>
      <c r="I1394" s="59">
        <v>0</v>
      </c>
    </row>
    <row r="1395" spans="1:9" s="204" customFormat="1" x14ac:dyDescent="0.2">
      <c r="A1395" s="97" t="s">
        <v>303</v>
      </c>
      <c r="B1395" s="166" t="s">
        <v>319</v>
      </c>
      <c r="C1395" s="167">
        <f>D1395+E1395+F1395+G1395+H1395+I1395</f>
        <v>8</v>
      </c>
      <c r="D1395" s="167">
        <f>D1396</f>
        <v>0</v>
      </c>
      <c r="E1395" s="167">
        <f>E1397+E1399+E1401</f>
        <v>8</v>
      </c>
      <c r="F1395" s="167">
        <f>F1396</f>
        <v>0</v>
      </c>
      <c r="G1395" s="167">
        <f>G1396</f>
        <v>0</v>
      </c>
      <c r="H1395" s="167">
        <f>H1396</f>
        <v>0</v>
      </c>
      <c r="I1395" s="167">
        <f>I1396</f>
        <v>0</v>
      </c>
    </row>
    <row r="1396" spans="1:9" s="204" customFormat="1" x14ac:dyDescent="0.2">
      <c r="A1396" s="201"/>
      <c r="B1396" s="169" t="s">
        <v>320</v>
      </c>
      <c r="C1396" s="167">
        <f>D1396+E1396+F1396+G1396+H1396+I1396</f>
        <v>8</v>
      </c>
      <c r="D1396" s="167">
        <v>0</v>
      </c>
      <c r="E1396" s="167">
        <f>E1398+E1400+E1402</f>
        <v>8</v>
      </c>
      <c r="F1396" s="167">
        <v>0</v>
      </c>
      <c r="G1396" s="167">
        <v>0</v>
      </c>
      <c r="H1396" s="167">
        <v>0</v>
      </c>
      <c r="I1396" s="167">
        <v>0</v>
      </c>
    </row>
    <row r="1397" spans="1:9" s="129" customFormat="1" x14ac:dyDescent="0.2">
      <c r="A1397" s="104" t="s">
        <v>276</v>
      </c>
      <c r="B1397" s="305" t="s">
        <v>319</v>
      </c>
      <c r="C1397" s="106">
        <f>D1397+E1397+F1397+G1397+H1397+I1397</f>
        <v>3.5</v>
      </c>
      <c r="D1397" s="106">
        <v>0</v>
      </c>
      <c r="E1397" s="59">
        <v>3.5</v>
      </c>
      <c r="F1397" s="106">
        <v>0</v>
      </c>
      <c r="G1397" s="106">
        <v>0</v>
      </c>
      <c r="H1397" s="106">
        <v>0</v>
      </c>
      <c r="I1397" s="106">
        <v>0</v>
      </c>
    </row>
    <row r="1398" spans="1:9" s="129" customFormat="1" x14ac:dyDescent="0.2">
      <c r="A1398" s="11"/>
      <c r="B1398" s="305" t="s">
        <v>320</v>
      </c>
      <c r="C1398" s="106">
        <f>D1398+E1398+F1398+G1398+H1398+I1398</f>
        <v>3.5</v>
      </c>
      <c r="D1398" s="106">
        <v>0</v>
      </c>
      <c r="E1398" s="59">
        <v>3.5</v>
      </c>
      <c r="F1398" s="106">
        <v>0</v>
      </c>
      <c r="G1398" s="106">
        <v>0</v>
      </c>
      <c r="H1398" s="106">
        <v>0</v>
      </c>
      <c r="I1398" s="106">
        <v>0</v>
      </c>
    </row>
    <row r="1399" spans="1:9" s="129" customFormat="1" x14ac:dyDescent="0.2">
      <c r="A1399" s="104" t="s">
        <v>277</v>
      </c>
      <c r="B1399" s="305" t="s">
        <v>319</v>
      </c>
      <c r="C1399" s="106">
        <f>D1399+E1399+F1399+G1399+H1399+I1399</f>
        <v>3.5</v>
      </c>
      <c r="D1399" s="106">
        <v>0</v>
      </c>
      <c r="E1399" s="59">
        <v>3.5</v>
      </c>
      <c r="F1399" s="106">
        <v>0</v>
      </c>
      <c r="G1399" s="106">
        <v>0</v>
      </c>
      <c r="H1399" s="106">
        <v>0</v>
      </c>
      <c r="I1399" s="106">
        <v>0</v>
      </c>
    </row>
    <row r="1400" spans="1:9" s="129" customFormat="1" x14ac:dyDescent="0.2">
      <c r="A1400" s="11"/>
      <c r="B1400" s="305" t="s">
        <v>320</v>
      </c>
      <c r="C1400" s="106">
        <f>D1400+E1400+H1400+I1400</f>
        <v>3.5</v>
      </c>
      <c r="D1400" s="106">
        <v>0</v>
      </c>
      <c r="E1400" s="59">
        <v>3.5</v>
      </c>
      <c r="F1400" s="106">
        <v>0</v>
      </c>
      <c r="G1400" s="106">
        <v>0</v>
      </c>
      <c r="H1400" s="106">
        <v>0</v>
      </c>
      <c r="I1400" s="106">
        <v>0</v>
      </c>
    </row>
    <row r="1401" spans="1:9" s="129" customFormat="1" x14ac:dyDescent="0.2">
      <c r="A1401" s="104" t="s">
        <v>278</v>
      </c>
      <c r="B1401" s="305" t="s">
        <v>319</v>
      </c>
      <c r="C1401" s="106">
        <f>D1401+E1401+F1401+G1401+H1401+I1401</f>
        <v>1</v>
      </c>
      <c r="D1401" s="106">
        <v>0</v>
      </c>
      <c r="E1401" s="59">
        <v>1</v>
      </c>
      <c r="F1401" s="106">
        <v>0</v>
      </c>
      <c r="G1401" s="106">
        <v>0</v>
      </c>
      <c r="H1401" s="106">
        <v>0</v>
      </c>
      <c r="I1401" s="106">
        <v>0</v>
      </c>
    </row>
    <row r="1402" spans="1:9" s="129" customFormat="1" x14ac:dyDescent="0.2">
      <c r="A1402" s="11"/>
      <c r="B1402" s="305" t="s">
        <v>320</v>
      </c>
      <c r="C1402" s="106">
        <f>D1402+E1402+F1402+I1402</f>
        <v>1</v>
      </c>
      <c r="D1402" s="106">
        <v>0</v>
      </c>
      <c r="E1402" s="59">
        <v>1</v>
      </c>
      <c r="F1402" s="106">
        <v>0</v>
      </c>
      <c r="G1402" s="106">
        <v>0</v>
      </c>
      <c r="H1402" s="106">
        <v>0</v>
      </c>
      <c r="I1402" s="106">
        <v>0</v>
      </c>
    </row>
    <row r="1403" spans="1:9" s="204" customFormat="1" x14ac:dyDescent="0.2">
      <c r="A1403" s="97" t="s">
        <v>455</v>
      </c>
      <c r="B1403" s="166" t="s">
        <v>319</v>
      </c>
      <c r="C1403" s="167">
        <f>D1403+E1403+F1403+G1403+H1403+I1403</f>
        <v>2</v>
      </c>
      <c r="D1403" s="167">
        <f>D1404</f>
        <v>0</v>
      </c>
      <c r="E1403" s="167">
        <f>E1405+E1407+E1409</f>
        <v>2</v>
      </c>
      <c r="F1403" s="167">
        <f>F1404</f>
        <v>0</v>
      </c>
      <c r="G1403" s="167">
        <f>G1404</f>
        <v>0</v>
      </c>
      <c r="H1403" s="167">
        <f>H1404</f>
        <v>0</v>
      </c>
      <c r="I1403" s="167">
        <f>I1404</f>
        <v>0</v>
      </c>
    </row>
    <row r="1404" spans="1:9" s="204" customFormat="1" x14ac:dyDescent="0.2">
      <c r="A1404" s="303"/>
      <c r="B1404" s="169" t="s">
        <v>320</v>
      </c>
      <c r="C1404" s="167">
        <f>D1404+E1404+F1404+G1404+H1404+I1404</f>
        <v>2</v>
      </c>
      <c r="D1404" s="167">
        <v>0</v>
      </c>
      <c r="E1404" s="167">
        <f>E1406+E1408+E1410</f>
        <v>2</v>
      </c>
      <c r="F1404" s="167">
        <v>0</v>
      </c>
      <c r="G1404" s="167">
        <v>0</v>
      </c>
      <c r="H1404" s="167">
        <v>0</v>
      </c>
      <c r="I1404" s="167">
        <v>0</v>
      </c>
    </row>
    <row r="1405" spans="1:9" s="129" customFormat="1" ht="15" x14ac:dyDescent="0.25">
      <c r="A1405" s="284" t="s">
        <v>187</v>
      </c>
      <c r="B1405" s="305" t="s">
        <v>319</v>
      </c>
      <c r="C1405" s="106">
        <f>C1406</f>
        <v>0.75</v>
      </c>
      <c r="D1405" s="106">
        <v>0</v>
      </c>
      <c r="E1405" s="59">
        <f>E1406</f>
        <v>0.75</v>
      </c>
      <c r="F1405" s="106">
        <v>0</v>
      </c>
      <c r="G1405" s="106">
        <v>0</v>
      </c>
      <c r="H1405" s="106">
        <v>0</v>
      </c>
      <c r="I1405" s="106">
        <v>0</v>
      </c>
    </row>
    <row r="1406" spans="1:9" s="129" customFormat="1" x14ac:dyDescent="0.2">
      <c r="A1406" s="103"/>
      <c r="B1406" s="305" t="s">
        <v>320</v>
      </c>
      <c r="C1406" s="106">
        <f>D1406+E1406+F1406+G1406+H1406+I1406</f>
        <v>0.75</v>
      </c>
      <c r="D1406" s="106">
        <v>0</v>
      </c>
      <c r="E1406" s="59">
        <v>0.75</v>
      </c>
      <c r="F1406" s="106">
        <v>0</v>
      </c>
      <c r="G1406" s="106">
        <v>0</v>
      </c>
      <c r="H1406" s="106">
        <v>0</v>
      </c>
      <c r="I1406" s="106">
        <v>0</v>
      </c>
    </row>
    <row r="1407" spans="1:9" s="129" customFormat="1" ht="15" x14ac:dyDescent="0.25">
      <c r="A1407" s="285" t="s">
        <v>188</v>
      </c>
      <c r="B1407" s="305" t="s">
        <v>319</v>
      </c>
      <c r="C1407" s="106">
        <f>C1408</f>
        <v>1.05</v>
      </c>
      <c r="D1407" s="106">
        <v>0</v>
      </c>
      <c r="E1407" s="59">
        <f>E1408</f>
        <v>1.05</v>
      </c>
      <c r="F1407" s="106">
        <v>0</v>
      </c>
      <c r="G1407" s="106">
        <v>0</v>
      </c>
      <c r="H1407" s="106">
        <v>0</v>
      </c>
      <c r="I1407" s="106">
        <v>0</v>
      </c>
    </row>
    <row r="1408" spans="1:9" s="129" customFormat="1" x14ac:dyDescent="0.2">
      <c r="A1408" s="11"/>
      <c r="B1408" s="305" t="s">
        <v>320</v>
      </c>
      <c r="C1408" s="106">
        <f>D1408+E1408+F1408+G1408+H1408+I1408</f>
        <v>1.05</v>
      </c>
      <c r="D1408" s="106">
        <v>0</v>
      </c>
      <c r="E1408" s="59">
        <v>1.05</v>
      </c>
      <c r="F1408" s="106">
        <v>0</v>
      </c>
      <c r="G1408" s="106">
        <v>0</v>
      </c>
      <c r="H1408" s="106">
        <v>0</v>
      </c>
      <c r="I1408" s="106">
        <v>0</v>
      </c>
    </row>
    <row r="1409" spans="1:9" s="129" customFormat="1" ht="15" x14ac:dyDescent="0.25">
      <c r="A1409" s="285" t="s">
        <v>278</v>
      </c>
      <c r="B1409" s="305" t="s">
        <v>319</v>
      </c>
      <c r="C1409" s="106">
        <f>C1410</f>
        <v>0.2</v>
      </c>
      <c r="D1409" s="106">
        <v>0</v>
      </c>
      <c r="E1409" s="59">
        <f>E1410</f>
        <v>0.2</v>
      </c>
      <c r="F1409" s="106">
        <v>0</v>
      </c>
      <c r="G1409" s="106">
        <v>0</v>
      </c>
      <c r="H1409" s="106">
        <v>0</v>
      </c>
      <c r="I1409" s="106">
        <v>0</v>
      </c>
    </row>
    <row r="1410" spans="1:9" s="129" customFormat="1" ht="15" x14ac:dyDescent="0.25">
      <c r="A1410" s="304"/>
      <c r="B1410" s="305" t="s">
        <v>320</v>
      </c>
      <c r="C1410" s="106">
        <f>D1410+E1410+F1410+G1410+H1410+I1410</f>
        <v>0.2</v>
      </c>
      <c r="D1410" s="106">
        <v>0</v>
      </c>
      <c r="E1410" s="59">
        <v>0.2</v>
      </c>
      <c r="F1410" s="106">
        <v>0</v>
      </c>
      <c r="G1410" s="106">
        <v>0</v>
      </c>
      <c r="H1410" s="106">
        <v>0</v>
      </c>
      <c r="I1410" s="106">
        <v>0</v>
      </c>
    </row>
    <row r="1411" spans="1:9" s="168" customFormat="1" x14ac:dyDescent="0.2">
      <c r="A1411" s="148" t="s">
        <v>334</v>
      </c>
      <c r="B1411" s="166" t="s">
        <v>319</v>
      </c>
      <c r="C1411" s="167">
        <f t="shared" si="206"/>
        <v>491.64</v>
      </c>
      <c r="D1411" s="167">
        <f>D1413</f>
        <v>104.64</v>
      </c>
      <c r="E1411" s="167">
        <f t="shared" ref="E1411:I1414" si="213">E1413</f>
        <v>387</v>
      </c>
      <c r="F1411" s="167">
        <f t="shared" si="213"/>
        <v>0</v>
      </c>
      <c r="G1411" s="167">
        <f t="shared" si="213"/>
        <v>0</v>
      </c>
      <c r="H1411" s="167">
        <f t="shared" si="213"/>
        <v>0</v>
      </c>
      <c r="I1411" s="167">
        <f t="shared" si="213"/>
        <v>0</v>
      </c>
    </row>
    <row r="1412" spans="1:9" s="168" customFormat="1" x14ac:dyDescent="0.2">
      <c r="A1412" s="206" t="s">
        <v>350</v>
      </c>
      <c r="B1412" s="169" t="s">
        <v>320</v>
      </c>
      <c r="C1412" s="167">
        <f t="shared" si="206"/>
        <v>491.64</v>
      </c>
      <c r="D1412" s="167">
        <f>D1414</f>
        <v>104.64</v>
      </c>
      <c r="E1412" s="167">
        <f t="shared" si="213"/>
        <v>387</v>
      </c>
      <c r="F1412" s="167">
        <f t="shared" si="213"/>
        <v>0</v>
      </c>
      <c r="G1412" s="167">
        <f t="shared" si="213"/>
        <v>0</v>
      </c>
      <c r="H1412" s="167">
        <f t="shared" si="213"/>
        <v>0</v>
      </c>
      <c r="I1412" s="167">
        <f t="shared" si="213"/>
        <v>0</v>
      </c>
    </row>
    <row r="1413" spans="1:9" s="129" customFormat="1" x14ac:dyDescent="0.2">
      <c r="A1413" s="114" t="s">
        <v>385</v>
      </c>
      <c r="B1413" s="115" t="s">
        <v>319</v>
      </c>
      <c r="C1413" s="106">
        <f t="shared" si="206"/>
        <v>491.64</v>
      </c>
      <c r="D1413" s="106">
        <f>D1415</f>
        <v>104.64</v>
      </c>
      <c r="E1413" s="106">
        <f t="shared" si="213"/>
        <v>387</v>
      </c>
      <c r="F1413" s="106">
        <f t="shared" si="213"/>
        <v>0</v>
      </c>
      <c r="G1413" s="106">
        <f t="shared" si="213"/>
        <v>0</v>
      </c>
      <c r="H1413" s="106">
        <f t="shared" si="213"/>
        <v>0</v>
      </c>
      <c r="I1413" s="106">
        <f t="shared" si="213"/>
        <v>0</v>
      </c>
    </row>
    <row r="1414" spans="1:9" s="129" customFormat="1" x14ac:dyDescent="0.2">
      <c r="A1414" s="116"/>
      <c r="B1414" s="256" t="s">
        <v>320</v>
      </c>
      <c r="C1414" s="106">
        <f t="shared" si="206"/>
        <v>491.64</v>
      </c>
      <c r="D1414" s="106">
        <f>D1416</f>
        <v>104.64</v>
      </c>
      <c r="E1414" s="106">
        <f t="shared" si="213"/>
        <v>387</v>
      </c>
      <c r="F1414" s="106">
        <f t="shared" si="213"/>
        <v>0</v>
      </c>
      <c r="G1414" s="106">
        <f t="shared" si="213"/>
        <v>0</v>
      </c>
      <c r="H1414" s="106">
        <f t="shared" si="213"/>
        <v>0</v>
      </c>
      <c r="I1414" s="106">
        <f t="shared" si="213"/>
        <v>0</v>
      </c>
    </row>
    <row r="1415" spans="1:9" s="129" customFormat="1" x14ac:dyDescent="0.2">
      <c r="A1415" s="117" t="s">
        <v>355</v>
      </c>
      <c r="B1415" s="105" t="s">
        <v>319</v>
      </c>
      <c r="C1415" s="106">
        <f t="shared" si="206"/>
        <v>491.64</v>
      </c>
      <c r="D1415" s="106">
        <f t="shared" ref="D1415:I1416" si="214">D1417+D1451+D1467</f>
        <v>104.64</v>
      </c>
      <c r="E1415" s="106">
        <f t="shared" si="214"/>
        <v>387</v>
      </c>
      <c r="F1415" s="106">
        <f t="shared" si="214"/>
        <v>0</v>
      </c>
      <c r="G1415" s="106">
        <f t="shared" si="214"/>
        <v>0</v>
      </c>
      <c r="H1415" s="106">
        <f t="shared" si="214"/>
        <v>0</v>
      </c>
      <c r="I1415" s="106">
        <f t="shared" si="214"/>
        <v>0</v>
      </c>
    </row>
    <row r="1416" spans="1:9" s="129" customFormat="1" x14ac:dyDescent="0.2">
      <c r="A1416" s="113"/>
      <c r="B1416" s="109" t="s">
        <v>320</v>
      </c>
      <c r="C1416" s="106">
        <f t="shared" si="206"/>
        <v>491.64</v>
      </c>
      <c r="D1416" s="106">
        <f t="shared" si="214"/>
        <v>104.64</v>
      </c>
      <c r="E1416" s="106">
        <f t="shared" si="214"/>
        <v>387</v>
      </c>
      <c r="F1416" s="106">
        <f t="shared" si="214"/>
        <v>0</v>
      </c>
      <c r="G1416" s="106">
        <f t="shared" si="214"/>
        <v>0</v>
      </c>
      <c r="H1416" s="106">
        <f t="shared" si="214"/>
        <v>0</v>
      </c>
      <c r="I1416" s="106">
        <f t="shared" si="214"/>
        <v>0</v>
      </c>
    </row>
    <row r="1417" spans="1:9" s="168" customFormat="1" x14ac:dyDescent="0.2">
      <c r="A1417" s="175" t="s">
        <v>351</v>
      </c>
      <c r="B1417" s="166" t="s">
        <v>319</v>
      </c>
      <c r="C1417" s="167">
        <f t="shared" si="206"/>
        <v>328.6</v>
      </c>
      <c r="D1417" s="167">
        <f t="shared" ref="D1417:I1418" si="215">D1419+D1433+D1441+D1445</f>
        <v>33.6</v>
      </c>
      <c r="E1417" s="167">
        <f t="shared" si="215"/>
        <v>295</v>
      </c>
      <c r="F1417" s="167">
        <f t="shared" si="215"/>
        <v>0</v>
      </c>
      <c r="G1417" s="167">
        <f t="shared" si="215"/>
        <v>0</v>
      </c>
      <c r="H1417" s="167">
        <f t="shared" si="215"/>
        <v>0</v>
      </c>
      <c r="I1417" s="167">
        <f t="shared" si="215"/>
        <v>0</v>
      </c>
    </row>
    <row r="1418" spans="1:9" s="168" customFormat="1" x14ac:dyDescent="0.2">
      <c r="A1418" s="188"/>
      <c r="B1418" s="169" t="s">
        <v>320</v>
      </c>
      <c r="C1418" s="167">
        <f t="shared" si="206"/>
        <v>328.6</v>
      </c>
      <c r="D1418" s="167">
        <f t="shared" si="215"/>
        <v>33.6</v>
      </c>
      <c r="E1418" s="167">
        <f t="shared" si="215"/>
        <v>295</v>
      </c>
      <c r="F1418" s="167">
        <f t="shared" si="215"/>
        <v>0</v>
      </c>
      <c r="G1418" s="167">
        <f t="shared" si="215"/>
        <v>0</v>
      </c>
      <c r="H1418" s="167">
        <f t="shared" si="215"/>
        <v>0</v>
      </c>
      <c r="I1418" s="167">
        <f t="shared" si="215"/>
        <v>0</v>
      </c>
    </row>
    <row r="1419" spans="1:9" s="204" customFormat="1" x14ac:dyDescent="0.2">
      <c r="A1419" s="202" t="s">
        <v>421</v>
      </c>
      <c r="B1419" s="166" t="s">
        <v>319</v>
      </c>
      <c r="C1419" s="167">
        <f t="shared" ref="C1419:C1476" si="216">D1419+E1419+F1419+G1419+H1419+I1419</f>
        <v>235</v>
      </c>
      <c r="D1419" s="167">
        <f>D1421</f>
        <v>0</v>
      </c>
      <c r="E1419" s="167">
        <f>E1420</f>
        <v>235</v>
      </c>
      <c r="F1419" s="167">
        <f t="shared" ref="F1419:I1420" si="217">F1421</f>
        <v>0</v>
      </c>
      <c r="G1419" s="167">
        <f t="shared" si="217"/>
        <v>0</v>
      </c>
      <c r="H1419" s="167">
        <f t="shared" si="217"/>
        <v>0</v>
      </c>
      <c r="I1419" s="167">
        <f t="shared" si="217"/>
        <v>0</v>
      </c>
    </row>
    <row r="1420" spans="1:9" s="204" customFormat="1" x14ac:dyDescent="0.2">
      <c r="A1420" s="188"/>
      <c r="B1420" s="169" t="s">
        <v>320</v>
      </c>
      <c r="C1420" s="167">
        <f t="shared" si="216"/>
        <v>235</v>
      </c>
      <c r="D1420" s="167">
        <f>D1422</f>
        <v>0</v>
      </c>
      <c r="E1420" s="167">
        <f>E1422+E1424+E1426+E1428+E1430+E1432</f>
        <v>235</v>
      </c>
      <c r="F1420" s="167">
        <f t="shared" si="217"/>
        <v>0</v>
      </c>
      <c r="G1420" s="167">
        <f t="shared" si="217"/>
        <v>0</v>
      </c>
      <c r="H1420" s="167">
        <f t="shared" si="217"/>
        <v>0</v>
      </c>
      <c r="I1420" s="167">
        <f t="shared" si="217"/>
        <v>0</v>
      </c>
    </row>
    <row r="1421" spans="1:9" s="128" customFormat="1" ht="15" x14ac:dyDescent="0.25">
      <c r="A1421" s="285" t="s">
        <v>228</v>
      </c>
      <c r="B1421" s="105" t="s">
        <v>319</v>
      </c>
      <c r="C1421" s="107">
        <f t="shared" si="216"/>
        <v>31</v>
      </c>
      <c r="D1421" s="107">
        <v>0</v>
      </c>
      <c r="E1421" s="59">
        <f>E1422</f>
        <v>31</v>
      </c>
      <c r="F1421" s="107">
        <v>0</v>
      </c>
      <c r="G1421" s="107">
        <v>0</v>
      </c>
      <c r="H1421" s="107">
        <v>0</v>
      </c>
      <c r="I1421" s="107">
        <v>0</v>
      </c>
    </row>
    <row r="1422" spans="1:9" s="128" customFormat="1" x14ac:dyDescent="0.2">
      <c r="A1422" s="11"/>
      <c r="B1422" s="109" t="s">
        <v>320</v>
      </c>
      <c r="C1422" s="107">
        <f t="shared" si="216"/>
        <v>31</v>
      </c>
      <c r="D1422" s="107">
        <v>0</v>
      </c>
      <c r="E1422" s="59">
        <v>31</v>
      </c>
      <c r="F1422" s="107">
        <v>0</v>
      </c>
      <c r="G1422" s="107">
        <v>0</v>
      </c>
      <c r="H1422" s="107">
        <v>0</v>
      </c>
      <c r="I1422" s="107">
        <v>0</v>
      </c>
    </row>
    <row r="1423" spans="1:9" s="222" customFormat="1" ht="15" x14ac:dyDescent="0.25">
      <c r="A1423" s="285" t="s">
        <v>229</v>
      </c>
      <c r="B1423" s="27" t="s">
        <v>319</v>
      </c>
      <c r="C1423" s="88">
        <f t="shared" si="216"/>
        <v>96</v>
      </c>
      <c r="D1423" s="88">
        <v>0</v>
      </c>
      <c r="E1423" s="59">
        <f>E1424</f>
        <v>96</v>
      </c>
      <c r="F1423" s="88">
        <v>0</v>
      </c>
      <c r="G1423" s="88">
        <v>0</v>
      </c>
      <c r="H1423" s="88">
        <v>0</v>
      </c>
      <c r="I1423" s="88">
        <v>0</v>
      </c>
    </row>
    <row r="1424" spans="1:9" s="222" customFormat="1" x14ac:dyDescent="0.2">
      <c r="A1424" s="11"/>
      <c r="B1424" s="29" t="s">
        <v>320</v>
      </c>
      <c r="C1424" s="88">
        <f t="shared" si="216"/>
        <v>96</v>
      </c>
      <c r="D1424" s="88">
        <v>0</v>
      </c>
      <c r="E1424" s="59">
        <v>96</v>
      </c>
      <c r="F1424" s="88">
        <v>0</v>
      </c>
      <c r="G1424" s="88">
        <v>0</v>
      </c>
      <c r="H1424" s="88">
        <v>0</v>
      </c>
      <c r="I1424" s="88">
        <v>0</v>
      </c>
    </row>
    <row r="1425" spans="1:9" s="222" customFormat="1" ht="15" x14ac:dyDescent="0.25">
      <c r="A1425" s="285" t="s">
        <v>230</v>
      </c>
      <c r="B1425" s="27" t="s">
        <v>319</v>
      </c>
      <c r="C1425" s="88">
        <f t="shared" si="216"/>
        <v>40</v>
      </c>
      <c r="D1425" s="88">
        <v>0</v>
      </c>
      <c r="E1425" s="59">
        <f>E1426</f>
        <v>40</v>
      </c>
      <c r="F1425" s="88">
        <v>0</v>
      </c>
      <c r="G1425" s="88">
        <v>0</v>
      </c>
      <c r="H1425" s="88">
        <v>0</v>
      </c>
      <c r="I1425" s="88">
        <v>0</v>
      </c>
    </row>
    <row r="1426" spans="1:9" s="222" customFormat="1" x14ac:dyDescent="0.2">
      <c r="A1426" s="11"/>
      <c r="B1426" s="29" t="s">
        <v>320</v>
      </c>
      <c r="C1426" s="88">
        <f t="shared" si="216"/>
        <v>40</v>
      </c>
      <c r="D1426" s="88">
        <v>0</v>
      </c>
      <c r="E1426" s="59">
        <v>40</v>
      </c>
      <c r="F1426" s="88">
        <v>0</v>
      </c>
      <c r="G1426" s="88">
        <v>0</v>
      </c>
      <c r="H1426" s="88">
        <v>0</v>
      </c>
      <c r="I1426" s="88">
        <v>0</v>
      </c>
    </row>
    <row r="1427" spans="1:9" s="222" customFormat="1" ht="15" x14ac:dyDescent="0.25">
      <c r="A1427" s="285" t="s">
        <v>313</v>
      </c>
      <c r="B1427" s="27" t="s">
        <v>319</v>
      </c>
      <c r="C1427" s="88">
        <f t="shared" si="216"/>
        <v>34</v>
      </c>
      <c r="D1427" s="88">
        <v>0</v>
      </c>
      <c r="E1427" s="59">
        <f>E1428</f>
        <v>34</v>
      </c>
      <c r="F1427" s="88">
        <v>0</v>
      </c>
      <c r="G1427" s="88">
        <v>0</v>
      </c>
      <c r="H1427" s="88">
        <v>0</v>
      </c>
      <c r="I1427" s="88">
        <v>0</v>
      </c>
    </row>
    <row r="1428" spans="1:9" s="222" customFormat="1" x14ac:dyDescent="0.2">
      <c r="A1428" s="11"/>
      <c r="B1428" s="29" t="s">
        <v>320</v>
      </c>
      <c r="C1428" s="88">
        <f t="shared" si="216"/>
        <v>34</v>
      </c>
      <c r="D1428" s="88">
        <v>0</v>
      </c>
      <c r="E1428" s="59">
        <v>34</v>
      </c>
      <c r="F1428" s="88">
        <v>0</v>
      </c>
      <c r="G1428" s="88">
        <v>0</v>
      </c>
      <c r="H1428" s="88">
        <v>0</v>
      </c>
      <c r="I1428" s="88">
        <v>0</v>
      </c>
    </row>
    <row r="1429" spans="1:9" s="222" customFormat="1" ht="15" x14ac:dyDescent="0.25">
      <c r="A1429" s="285" t="s">
        <v>312</v>
      </c>
      <c r="B1429" s="27" t="s">
        <v>319</v>
      </c>
      <c r="C1429" s="88">
        <f>C1430</f>
        <v>17</v>
      </c>
      <c r="D1429" s="88">
        <v>0</v>
      </c>
      <c r="E1429" s="59">
        <v>17</v>
      </c>
      <c r="F1429" s="88">
        <v>0</v>
      </c>
      <c r="G1429" s="88">
        <v>0</v>
      </c>
      <c r="H1429" s="88">
        <v>0</v>
      </c>
      <c r="I1429" s="88">
        <v>0</v>
      </c>
    </row>
    <row r="1430" spans="1:9" s="222" customFormat="1" x14ac:dyDescent="0.2">
      <c r="A1430" s="11"/>
      <c r="B1430" s="29" t="s">
        <v>320</v>
      </c>
      <c r="C1430" s="88">
        <f>D1430+E1430+F1430+G1430+H1430+I1430</f>
        <v>17</v>
      </c>
      <c r="D1430" s="88">
        <v>0</v>
      </c>
      <c r="E1430" s="59">
        <v>17</v>
      </c>
      <c r="F1430" s="88">
        <v>0</v>
      </c>
      <c r="G1430" s="88">
        <v>0</v>
      </c>
      <c r="H1430" s="88">
        <v>0</v>
      </c>
      <c r="I1430" s="88">
        <v>0</v>
      </c>
    </row>
    <row r="1431" spans="1:9" s="222" customFormat="1" ht="15" x14ac:dyDescent="0.25">
      <c r="A1431" s="285" t="s">
        <v>231</v>
      </c>
      <c r="B1431" s="27" t="s">
        <v>319</v>
      </c>
      <c r="C1431" s="88">
        <f>C1432</f>
        <v>17</v>
      </c>
      <c r="D1431" s="88">
        <v>0</v>
      </c>
      <c r="E1431" s="59">
        <v>17</v>
      </c>
      <c r="F1431" s="88">
        <v>0</v>
      </c>
      <c r="G1431" s="88">
        <v>0</v>
      </c>
      <c r="H1431" s="88">
        <v>0</v>
      </c>
      <c r="I1431" s="88">
        <v>0</v>
      </c>
    </row>
    <row r="1432" spans="1:9" s="222" customFormat="1" x14ac:dyDescent="0.2">
      <c r="A1432" s="11"/>
      <c r="B1432" s="29" t="s">
        <v>320</v>
      </c>
      <c r="C1432" s="88">
        <f>D1432+E1432+F1432+G1432+H1432+I1432</f>
        <v>17</v>
      </c>
      <c r="D1432" s="88">
        <v>0</v>
      </c>
      <c r="E1432" s="59">
        <v>17</v>
      </c>
      <c r="F1432" s="88">
        <v>0</v>
      </c>
      <c r="G1432" s="88">
        <v>0</v>
      </c>
      <c r="H1432" s="88">
        <v>0</v>
      </c>
      <c r="I1432" s="88">
        <v>0</v>
      </c>
    </row>
    <row r="1433" spans="1:9" s="204" customFormat="1" x14ac:dyDescent="0.2">
      <c r="A1433" s="341" t="s">
        <v>422</v>
      </c>
      <c r="B1433" s="368" t="s">
        <v>319</v>
      </c>
      <c r="C1433" s="277">
        <f t="shared" si="216"/>
        <v>28</v>
      </c>
      <c r="D1433" s="277">
        <f>D1435+D1437+D1439</f>
        <v>28</v>
      </c>
      <c r="E1433" s="277">
        <f t="shared" ref="E1433:I1434" si="218">E1435+E1437+E1439</f>
        <v>0</v>
      </c>
      <c r="F1433" s="277">
        <f t="shared" si="218"/>
        <v>0</v>
      </c>
      <c r="G1433" s="277">
        <f t="shared" si="218"/>
        <v>0</v>
      </c>
      <c r="H1433" s="277">
        <f t="shared" si="218"/>
        <v>0</v>
      </c>
      <c r="I1433" s="277">
        <f t="shared" si="218"/>
        <v>0</v>
      </c>
    </row>
    <row r="1434" spans="1:9" s="204" customFormat="1" x14ac:dyDescent="0.2">
      <c r="A1434" s="364"/>
      <c r="B1434" s="369" t="s">
        <v>320</v>
      </c>
      <c r="C1434" s="277">
        <f t="shared" si="216"/>
        <v>28</v>
      </c>
      <c r="D1434" s="277">
        <f>D1436+D1438+D1440</f>
        <v>28</v>
      </c>
      <c r="E1434" s="277">
        <f t="shared" si="218"/>
        <v>0</v>
      </c>
      <c r="F1434" s="277">
        <f t="shared" si="218"/>
        <v>0</v>
      </c>
      <c r="G1434" s="277">
        <f t="shared" si="218"/>
        <v>0</v>
      </c>
      <c r="H1434" s="277">
        <f t="shared" si="218"/>
        <v>0</v>
      </c>
      <c r="I1434" s="277">
        <f t="shared" si="218"/>
        <v>0</v>
      </c>
    </row>
    <row r="1435" spans="1:9" s="159" customFormat="1" x14ac:dyDescent="0.2">
      <c r="A1435" s="286" t="s">
        <v>446</v>
      </c>
      <c r="B1435" s="319" t="s">
        <v>319</v>
      </c>
      <c r="C1435" s="287">
        <f t="shared" si="216"/>
        <v>18</v>
      </c>
      <c r="D1435" s="287">
        <v>18</v>
      </c>
      <c r="E1435" s="287">
        <v>0</v>
      </c>
      <c r="F1435" s="287">
        <v>0</v>
      </c>
      <c r="G1435" s="287">
        <v>0</v>
      </c>
      <c r="H1435" s="287">
        <v>0</v>
      </c>
      <c r="I1435" s="287">
        <v>0</v>
      </c>
    </row>
    <row r="1436" spans="1:9" s="159" customFormat="1" x14ac:dyDescent="0.2">
      <c r="A1436" s="365"/>
      <c r="B1436" s="320" t="s">
        <v>320</v>
      </c>
      <c r="C1436" s="287">
        <f t="shared" si="216"/>
        <v>18</v>
      </c>
      <c r="D1436" s="287">
        <v>18</v>
      </c>
      <c r="E1436" s="287">
        <v>0</v>
      </c>
      <c r="F1436" s="287">
        <v>0</v>
      </c>
      <c r="G1436" s="287">
        <v>0</v>
      </c>
      <c r="H1436" s="287">
        <v>0</v>
      </c>
      <c r="I1436" s="287">
        <v>0</v>
      </c>
    </row>
    <row r="1437" spans="1:9" s="159" customFormat="1" x14ac:dyDescent="0.2">
      <c r="A1437" s="286" t="s">
        <v>423</v>
      </c>
      <c r="B1437" s="319" t="s">
        <v>319</v>
      </c>
      <c r="C1437" s="287">
        <f t="shared" si="216"/>
        <v>6</v>
      </c>
      <c r="D1437" s="287">
        <v>6</v>
      </c>
      <c r="E1437" s="287">
        <v>0</v>
      </c>
      <c r="F1437" s="287">
        <v>0</v>
      </c>
      <c r="G1437" s="287">
        <v>0</v>
      </c>
      <c r="H1437" s="287">
        <v>0</v>
      </c>
      <c r="I1437" s="287">
        <v>0</v>
      </c>
    </row>
    <row r="1438" spans="1:9" s="159" customFormat="1" x14ac:dyDescent="0.2">
      <c r="A1438" s="365"/>
      <c r="B1438" s="320" t="s">
        <v>320</v>
      </c>
      <c r="C1438" s="287">
        <f t="shared" si="216"/>
        <v>6</v>
      </c>
      <c r="D1438" s="287">
        <v>6</v>
      </c>
      <c r="E1438" s="287">
        <v>0</v>
      </c>
      <c r="F1438" s="287">
        <v>0</v>
      </c>
      <c r="G1438" s="287">
        <v>0</v>
      </c>
      <c r="H1438" s="287">
        <v>0</v>
      </c>
      <c r="I1438" s="287">
        <v>0</v>
      </c>
    </row>
    <row r="1439" spans="1:9" s="159" customFormat="1" x14ac:dyDescent="0.2">
      <c r="A1439" s="286" t="s">
        <v>424</v>
      </c>
      <c r="B1439" s="319" t="s">
        <v>319</v>
      </c>
      <c r="C1439" s="287">
        <f t="shared" si="216"/>
        <v>4</v>
      </c>
      <c r="D1439" s="287">
        <v>4</v>
      </c>
      <c r="E1439" s="287">
        <v>0</v>
      </c>
      <c r="F1439" s="287">
        <v>0</v>
      </c>
      <c r="G1439" s="287">
        <v>0</v>
      </c>
      <c r="H1439" s="287">
        <v>0</v>
      </c>
      <c r="I1439" s="287">
        <v>0</v>
      </c>
    </row>
    <row r="1440" spans="1:9" s="159" customFormat="1" x14ac:dyDescent="0.2">
      <c r="A1440" s="365"/>
      <c r="B1440" s="320" t="s">
        <v>320</v>
      </c>
      <c r="C1440" s="287">
        <f t="shared" si="216"/>
        <v>4</v>
      </c>
      <c r="D1440" s="287">
        <v>4</v>
      </c>
      <c r="E1440" s="287">
        <v>0</v>
      </c>
      <c r="F1440" s="287">
        <v>0</v>
      </c>
      <c r="G1440" s="287">
        <v>0</v>
      </c>
      <c r="H1440" s="287">
        <v>0</v>
      </c>
      <c r="I1440" s="287">
        <v>0</v>
      </c>
    </row>
    <row r="1441" spans="1:9" s="204" customFormat="1" x14ac:dyDescent="0.2">
      <c r="A1441" s="202" t="s">
        <v>473</v>
      </c>
      <c r="B1441" s="166" t="s">
        <v>319</v>
      </c>
      <c r="C1441" s="167">
        <f t="shared" si="216"/>
        <v>5.6</v>
      </c>
      <c r="D1441" s="167" t="str">
        <f>D1443</f>
        <v>5,6</v>
      </c>
      <c r="E1441" s="167">
        <f t="shared" ref="E1441:I1442" si="219">E1443</f>
        <v>0</v>
      </c>
      <c r="F1441" s="167">
        <f t="shared" si="219"/>
        <v>0</v>
      </c>
      <c r="G1441" s="167">
        <f t="shared" si="219"/>
        <v>0</v>
      </c>
      <c r="H1441" s="167">
        <f t="shared" si="219"/>
        <v>0</v>
      </c>
      <c r="I1441" s="167">
        <f t="shared" si="219"/>
        <v>0</v>
      </c>
    </row>
    <row r="1442" spans="1:9" s="204" customFormat="1" x14ac:dyDescent="0.2">
      <c r="A1442" s="188"/>
      <c r="B1442" s="169" t="s">
        <v>320</v>
      </c>
      <c r="C1442" s="167">
        <f t="shared" si="216"/>
        <v>5.6</v>
      </c>
      <c r="D1442" s="167" t="str">
        <f>D1444</f>
        <v>5,6</v>
      </c>
      <c r="E1442" s="167">
        <f t="shared" si="219"/>
        <v>0</v>
      </c>
      <c r="F1442" s="167">
        <f t="shared" si="219"/>
        <v>0</v>
      </c>
      <c r="G1442" s="167">
        <f t="shared" si="219"/>
        <v>0</v>
      </c>
      <c r="H1442" s="167">
        <f t="shared" si="219"/>
        <v>0</v>
      </c>
      <c r="I1442" s="167">
        <f t="shared" si="219"/>
        <v>0</v>
      </c>
    </row>
    <row r="1443" spans="1:9" s="128" customFormat="1" x14ac:dyDescent="0.2">
      <c r="A1443" s="403" t="s">
        <v>411</v>
      </c>
      <c r="B1443" s="105" t="s">
        <v>319</v>
      </c>
      <c r="C1443" s="107">
        <f t="shared" si="216"/>
        <v>5.6</v>
      </c>
      <c r="D1443" s="107" t="str">
        <f>D1444</f>
        <v>5,6</v>
      </c>
      <c r="E1443" s="107">
        <f>E1444</f>
        <v>0</v>
      </c>
      <c r="F1443" s="107">
        <v>0</v>
      </c>
      <c r="G1443" s="107">
        <v>0</v>
      </c>
      <c r="H1443" s="107">
        <v>0</v>
      </c>
      <c r="I1443" s="107">
        <v>0</v>
      </c>
    </row>
    <row r="1444" spans="1:9" s="128" customFormat="1" x14ac:dyDescent="0.2">
      <c r="A1444" s="133"/>
      <c r="B1444" s="109" t="s">
        <v>320</v>
      </c>
      <c r="C1444" s="107">
        <f>D1444+E1444+F1444+G1444+H1444+I1444</f>
        <v>5.6</v>
      </c>
      <c r="D1444" s="107" t="s">
        <v>279</v>
      </c>
      <c r="E1444" s="107">
        <v>0</v>
      </c>
      <c r="F1444" s="107">
        <v>0</v>
      </c>
      <c r="G1444" s="107">
        <v>0</v>
      </c>
      <c r="H1444" s="107">
        <v>0</v>
      </c>
      <c r="I1444" s="107">
        <v>0</v>
      </c>
    </row>
    <row r="1445" spans="1:9" s="204" customFormat="1" x14ac:dyDescent="0.2">
      <c r="A1445" s="202" t="s">
        <v>632</v>
      </c>
      <c r="B1445" s="166" t="s">
        <v>319</v>
      </c>
      <c r="C1445" s="167">
        <f t="shared" si="216"/>
        <v>60</v>
      </c>
      <c r="D1445" s="167">
        <f>D1447</f>
        <v>0</v>
      </c>
      <c r="E1445" s="167">
        <f>E1447+E1449</f>
        <v>60</v>
      </c>
      <c r="F1445" s="167">
        <f t="shared" ref="F1445:I1446" si="220">F1447</f>
        <v>0</v>
      </c>
      <c r="G1445" s="167">
        <f t="shared" si="220"/>
        <v>0</v>
      </c>
      <c r="H1445" s="167">
        <f t="shared" si="220"/>
        <v>0</v>
      </c>
      <c r="I1445" s="167">
        <f t="shared" si="220"/>
        <v>0</v>
      </c>
    </row>
    <row r="1446" spans="1:9" s="204" customFormat="1" x14ac:dyDescent="0.2">
      <c r="A1446" s="188"/>
      <c r="B1446" s="169" t="s">
        <v>320</v>
      </c>
      <c r="C1446" s="167">
        <f t="shared" si="216"/>
        <v>60</v>
      </c>
      <c r="D1446" s="167">
        <f>D1448</f>
        <v>0</v>
      </c>
      <c r="E1446" s="167">
        <f>E1448+E1450</f>
        <v>60</v>
      </c>
      <c r="F1446" s="167">
        <f t="shared" si="220"/>
        <v>0</v>
      </c>
      <c r="G1446" s="167">
        <f t="shared" si="220"/>
        <v>0</v>
      </c>
      <c r="H1446" s="167">
        <f t="shared" si="220"/>
        <v>0</v>
      </c>
      <c r="I1446" s="167">
        <f t="shared" si="220"/>
        <v>0</v>
      </c>
    </row>
    <row r="1447" spans="1:9" s="128" customFormat="1" ht="15" x14ac:dyDescent="0.25">
      <c r="A1447" s="284" t="s">
        <v>232</v>
      </c>
      <c r="B1447" s="105" t="s">
        <v>319</v>
      </c>
      <c r="C1447" s="107">
        <f>D1447+E1447+F1447+G1447+H1447+I1447</f>
        <v>32</v>
      </c>
      <c r="D1447" s="107">
        <v>0</v>
      </c>
      <c r="E1447" s="59">
        <f>E1448</f>
        <v>32</v>
      </c>
      <c r="F1447" s="107">
        <v>0</v>
      </c>
      <c r="G1447" s="107">
        <v>0</v>
      </c>
      <c r="H1447" s="107">
        <v>0</v>
      </c>
      <c r="I1447" s="107">
        <v>0</v>
      </c>
    </row>
    <row r="1448" spans="1:9" s="128" customFormat="1" x14ac:dyDescent="0.2">
      <c r="A1448" s="11"/>
      <c r="B1448" s="109" t="s">
        <v>320</v>
      </c>
      <c r="C1448" s="107">
        <f>D1448+E1448+F1448+G1448+H1448+I1448</f>
        <v>32</v>
      </c>
      <c r="D1448" s="107">
        <v>0</v>
      </c>
      <c r="E1448" s="59">
        <v>32</v>
      </c>
      <c r="F1448" s="107">
        <v>0</v>
      </c>
      <c r="G1448" s="107">
        <v>0</v>
      </c>
      <c r="H1448" s="107">
        <v>0</v>
      </c>
      <c r="I1448" s="107">
        <v>0</v>
      </c>
    </row>
    <row r="1449" spans="1:9" s="128" customFormat="1" ht="15" x14ac:dyDescent="0.25">
      <c r="A1449" s="284" t="s">
        <v>233</v>
      </c>
      <c r="B1449" s="105" t="s">
        <v>319</v>
      </c>
      <c r="C1449" s="107">
        <f>D1449+E1449+F1449+G1449+H1449+I1449</f>
        <v>28</v>
      </c>
      <c r="D1449" s="107">
        <v>0</v>
      </c>
      <c r="E1449" s="59">
        <f>E1450</f>
        <v>28</v>
      </c>
      <c r="F1449" s="107">
        <v>0</v>
      </c>
      <c r="G1449" s="107">
        <v>0</v>
      </c>
      <c r="H1449" s="107">
        <v>0</v>
      </c>
      <c r="I1449" s="107">
        <v>0</v>
      </c>
    </row>
    <row r="1450" spans="1:9" s="128" customFormat="1" x14ac:dyDescent="0.2">
      <c r="A1450" s="11"/>
      <c r="B1450" s="109" t="s">
        <v>320</v>
      </c>
      <c r="C1450" s="107">
        <f>D1450+E1450+F1450+G1450+H1450+I1450</f>
        <v>28</v>
      </c>
      <c r="D1450" s="107">
        <v>0</v>
      </c>
      <c r="E1450" s="59">
        <v>28</v>
      </c>
      <c r="F1450" s="107">
        <v>0</v>
      </c>
      <c r="G1450" s="107">
        <v>0</v>
      </c>
      <c r="H1450" s="107">
        <v>0</v>
      </c>
      <c r="I1450" s="107">
        <v>0</v>
      </c>
    </row>
    <row r="1451" spans="1:9" s="168" customFormat="1" x14ac:dyDescent="0.2">
      <c r="A1451" s="200" t="s">
        <v>354</v>
      </c>
      <c r="B1451" s="191" t="s">
        <v>319</v>
      </c>
      <c r="C1451" s="167">
        <f t="shared" si="216"/>
        <v>133.51999999999998</v>
      </c>
      <c r="D1451" s="167">
        <f t="shared" ref="D1451:I1451" si="221">D1452</f>
        <v>41.519999999999996</v>
      </c>
      <c r="E1451" s="167">
        <f t="shared" si="221"/>
        <v>92</v>
      </c>
      <c r="F1451" s="167">
        <f t="shared" si="221"/>
        <v>0</v>
      </c>
      <c r="G1451" s="167">
        <f t="shared" si="221"/>
        <v>0</v>
      </c>
      <c r="H1451" s="167">
        <f t="shared" si="221"/>
        <v>0</v>
      </c>
      <c r="I1451" s="167">
        <f t="shared" si="221"/>
        <v>0</v>
      </c>
    </row>
    <row r="1452" spans="1:9" s="168" customFormat="1" x14ac:dyDescent="0.2">
      <c r="A1452" s="197"/>
      <c r="B1452" s="191" t="s">
        <v>320</v>
      </c>
      <c r="C1452" s="167">
        <f t="shared" si="216"/>
        <v>133.51999999999998</v>
      </c>
      <c r="D1452" s="167">
        <f>D1454+D1468</f>
        <v>41.519999999999996</v>
      </c>
      <c r="E1452" s="167">
        <f>E1454+E1458+E1464</f>
        <v>92</v>
      </c>
      <c r="F1452" s="167">
        <f>F1454+F1458</f>
        <v>0</v>
      </c>
      <c r="G1452" s="167">
        <f>G1454+G1458</f>
        <v>0</v>
      </c>
      <c r="H1452" s="167">
        <f>H1454+H1458</f>
        <v>0</v>
      </c>
      <c r="I1452" s="167">
        <f>I1454+I1456</f>
        <v>0</v>
      </c>
    </row>
    <row r="1453" spans="1:9" s="168" customFormat="1" ht="14.25" x14ac:dyDescent="0.2">
      <c r="A1453" s="376" t="s">
        <v>281</v>
      </c>
      <c r="B1453" s="166" t="s">
        <v>319</v>
      </c>
      <c r="C1453" s="167">
        <f>D1453+E1453+F1453+G1453+H1453+I1453</f>
        <v>75</v>
      </c>
      <c r="D1453" s="167">
        <f>D1454</f>
        <v>12</v>
      </c>
      <c r="E1453" s="172">
        <f>E1455</f>
        <v>63</v>
      </c>
      <c r="F1453" s="167">
        <f>F1454</f>
        <v>0</v>
      </c>
      <c r="G1453" s="167">
        <f>G1454</f>
        <v>0</v>
      </c>
      <c r="H1453" s="167">
        <f>H1454</f>
        <v>0</v>
      </c>
      <c r="I1453" s="167">
        <f>I1454</f>
        <v>0</v>
      </c>
    </row>
    <row r="1454" spans="1:9" s="168" customFormat="1" x14ac:dyDescent="0.2">
      <c r="A1454" s="50"/>
      <c r="B1454" s="169" t="s">
        <v>320</v>
      </c>
      <c r="C1454" s="167">
        <f>D1454+E1454+F1454+G1454+H1454+I1454</f>
        <v>75</v>
      </c>
      <c r="D1454" s="167">
        <f>D1458</f>
        <v>12</v>
      </c>
      <c r="E1454" s="172">
        <f>E1456</f>
        <v>63</v>
      </c>
      <c r="F1454" s="167">
        <v>0</v>
      </c>
      <c r="G1454" s="167">
        <v>0</v>
      </c>
      <c r="H1454" s="167">
        <v>0</v>
      </c>
      <c r="I1454" s="167">
        <v>0</v>
      </c>
    </row>
    <row r="1455" spans="1:9" s="129" customFormat="1" ht="15" x14ac:dyDescent="0.25">
      <c r="A1455" s="284" t="s">
        <v>282</v>
      </c>
      <c r="B1455" s="105" t="s">
        <v>319</v>
      </c>
      <c r="C1455" s="106">
        <f>D1455+E1455+F1455+G1455+I1455</f>
        <v>63</v>
      </c>
      <c r="D1455" s="106">
        <v>0</v>
      </c>
      <c r="E1455" s="59">
        <f>E1456</f>
        <v>63</v>
      </c>
      <c r="F1455" s="106">
        <v>0</v>
      </c>
      <c r="G1455" s="106">
        <v>0</v>
      </c>
      <c r="H1455" s="106">
        <v>0</v>
      </c>
      <c r="I1455" s="106">
        <v>0</v>
      </c>
    </row>
    <row r="1456" spans="1:9" s="129" customFormat="1" x14ac:dyDescent="0.2">
      <c r="A1456" s="11"/>
      <c r="B1456" s="109" t="s">
        <v>320</v>
      </c>
      <c r="C1456" s="106">
        <f>D1456+E1456+F1456+G1456+H1456+I1456</f>
        <v>63</v>
      </c>
      <c r="D1456" s="106">
        <v>0</v>
      </c>
      <c r="E1456" s="59">
        <v>63</v>
      </c>
      <c r="F1456" s="106">
        <v>0</v>
      </c>
      <c r="G1456" s="106">
        <v>0</v>
      </c>
      <c r="H1456" s="106">
        <v>0</v>
      </c>
      <c r="I1456" s="106">
        <v>0</v>
      </c>
    </row>
    <row r="1457" spans="1:9" s="168" customFormat="1" x14ac:dyDescent="0.2">
      <c r="A1457" s="202" t="s">
        <v>280</v>
      </c>
      <c r="B1457" s="166" t="s">
        <v>319</v>
      </c>
      <c r="C1457" s="167">
        <f t="shared" si="216"/>
        <v>12</v>
      </c>
      <c r="D1457" s="167">
        <f>D1459+D1461</f>
        <v>12</v>
      </c>
      <c r="E1457" s="167">
        <f>E1458</f>
        <v>0</v>
      </c>
      <c r="F1457" s="167">
        <f t="shared" ref="F1457:I1458" si="222">F1459</f>
        <v>0</v>
      </c>
      <c r="G1457" s="167">
        <f t="shared" si="222"/>
        <v>0</v>
      </c>
      <c r="H1457" s="167">
        <f t="shared" si="222"/>
        <v>0</v>
      </c>
      <c r="I1457" s="167">
        <f t="shared" si="222"/>
        <v>0</v>
      </c>
    </row>
    <row r="1458" spans="1:9" s="168" customFormat="1" x14ac:dyDescent="0.2">
      <c r="A1458" s="188"/>
      <c r="B1458" s="169" t="s">
        <v>320</v>
      </c>
      <c r="C1458" s="167">
        <f t="shared" si="216"/>
        <v>12</v>
      </c>
      <c r="D1458" s="167">
        <f>D1460+D1462</f>
        <v>12</v>
      </c>
      <c r="E1458" s="167">
        <f>E1460+E1462</f>
        <v>0</v>
      </c>
      <c r="F1458" s="167">
        <f t="shared" si="222"/>
        <v>0</v>
      </c>
      <c r="G1458" s="167">
        <f t="shared" si="222"/>
        <v>0</v>
      </c>
      <c r="H1458" s="167">
        <f t="shared" si="222"/>
        <v>0</v>
      </c>
      <c r="I1458" s="167">
        <f t="shared" si="222"/>
        <v>0</v>
      </c>
    </row>
    <row r="1459" spans="1:9" s="129" customFormat="1" x14ac:dyDescent="0.2">
      <c r="A1459" s="403" t="s">
        <v>693</v>
      </c>
      <c r="B1459" s="105" t="s">
        <v>319</v>
      </c>
      <c r="C1459" s="106">
        <f t="shared" si="216"/>
        <v>9</v>
      </c>
      <c r="D1459" s="106">
        <f>D1460</f>
        <v>9</v>
      </c>
      <c r="E1459" s="149">
        <v>0</v>
      </c>
      <c r="F1459" s="106">
        <v>0</v>
      </c>
      <c r="G1459" s="106">
        <v>0</v>
      </c>
      <c r="H1459" s="106">
        <v>0</v>
      </c>
      <c r="I1459" s="106">
        <v>0</v>
      </c>
    </row>
    <row r="1460" spans="1:9" s="129" customFormat="1" x14ac:dyDescent="0.2">
      <c r="A1460" s="133"/>
      <c r="B1460" s="109" t="s">
        <v>320</v>
      </c>
      <c r="C1460" s="106">
        <f t="shared" si="216"/>
        <v>9</v>
      </c>
      <c r="D1460" s="106">
        <v>9</v>
      </c>
      <c r="E1460" s="149">
        <v>0</v>
      </c>
      <c r="F1460" s="106">
        <v>0</v>
      </c>
      <c r="G1460" s="106">
        <v>0</v>
      </c>
      <c r="H1460" s="106">
        <v>0</v>
      </c>
      <c r="I1460" s="106">
        <v>0</v>
      </c>
    </row>
    <row r="1461" spans="1:9" s="129" customFormat="1" x14ac:dyDescent="0.2">
      <c r="A1461" s="403" t="s">
        <v>53</v>
      </c>
      <c r="B1461" s="105" t="s">
        <v>319</v>
      </c>
      <c r="C1461" s="106">
        <f t="shared" si="216"/>
        <v>3</v>
      </c>
      <c r="D1461" s="106">
        <v>3</v>
      </c>
      <c r="E1461" s="149">
        <v>0</v>
      </c>
      <c r="F1461" s="106">
        <v>0</v>
      </c>
      <c r="G1461" s="106">
        <v>0</v>
      </c>
      <c r="H1461" s="106">
        <v>0</v>
      </c>
      <c r="I1461" s="106">
        <v>0</v>
      </c>
    </row>
    <row r="1462" spans="1:9" s="129" customFormat="1" x14ac:dyDescent="0.2">
      <c r="A1462" s="133"/>
      <c r="B1462" s="109" t="s">
        <v>320</v>
      </c>
      <c r="C1462" s="106">
        <f t="shared" si="216"/>
        <v>3</v>
      </c>
      <c r="D1462" s="106">
        <v>3</v>
      </c>
      <c r="E1462" s="149">
        <v>0</v>
      </c>
      <c r="F1462" s="106">
        <v>0</v>
      </c>
      <c r="G1462" s="106">
        <v>0</v>
      </c>
      <c r="H1462" s="106">
        <v>0</v>
      </c>
      <c r="I1462" s="106">
        <v>0</v>
      </c>
    </row>
    <row r="1463" spans="1:9" s="129" customFormat="1" x14ac:dyDescent="0.2">
      <c r="A1463" s="199" t="s">
        <v>314</v>
      </c>
      <c r="B1463" s="105" t="s">
        <v>319</v>
      </c>
      <c r="C1463" s="106">
        <f t="shared" si="216"/>
        <v>29</v>
      </c>
      <c r="D1463" s="106">
        <v>0</v>
      </c>
      <c r="E1463" s="149">
        <v>29</v>
      </c>
      <c r="F1463" s="106">
        <v>0</v>
      </c>
      <c r="G1463" s="106">
        <v>0</v>
      </c>
      <c r="H1463" s="106">
        <v>0</v>
      </c>
      <c r="I1463" s="106">
        <v>0</v>
      </c>
    </row>
    <row r="1464" spans="1:9" s="129" customFormat="1" x14ac:dyDescent="0.2">
      <c r="A1464" s="118"/>
      <c r="B1464" s="109" t="s">
        <v>320</v>
      </c>
      <c r="C1464" s="106">
        <f t="shared" si="216"/>
        <v>29</v>
      </c>
      <c r="D1464" s="106">
        <v>0</v>
      </c>
      <c r="E1464" s="149">
        <v>29</v>
      </c>
      <c r="F1464" s="106">
        <v>0</v>
      </c>
      <c r="G1464" s="106">
        <v>0</v>
      </c>
      <c r="H1464" s="106">
        <v>0</v>
      </c>
      <c r="I1464" s="106">
        <v>0</v>
      </c>
    </row>
    <row r="1465" spans="1:9" s="129" customFormat="1" x14ac:dyDescent="0.2">
      <c r="A1465" s="104" t="s">
        <v>275</v>
      </c>
      <c r="B1465" s="105" t="s">
        <v>319</v>
      </c>
      <c r="C1465" s="106">
        <f t="shared" si="216"/>
        <v>29</v>
      </c>
      <c r="D1465" s="106">
        <v>0</v>
      </c>
      <c r="E1465" s="149">
        <v>29</v>
      </c>
      <c r="F1465" s="106">
        <v>0</v>
      </c>
      <c r="G1465" s="106">
        <v>0</v>
      </c>
      <c r="H1465" s="106">
        <v>0</v>
      </c>
      <c r="I1465" s="106">
        <v>0</v>
      </c>
    </row>
    <row r="1466" spans="1:9" s="129" customFormat="1" x14ac:dyDescent="0.2">
      <c r="A1466" s="118"/>
      <c r="B1466" s="109" t="s">
        <v>320</v>
      </c>
      <c r="C1466" s="106">
        <f t="shared" si="216"/>
        <v>29</v>
      </c>
      <c r="D1466" s="106">
        <v>0</v>
      </c>
      <c r="E1466" s="149">
        <v>29</v>
      </c>
      <c r="F1466" s="106">
        <v>0</v>
      </c>
      <c r="G1466" s="106">
        <v>0</v>
      </c>
      <c r="H1466" s="106">
        <v>0</v>
      </c>
      <c r="I1466" s="106">
        <v>0</v>
      </c>
    </row>
    <row r="1467" spans="1:9" s="168" customFormat="1" x14ac:dyDescent="0.2">
      <c r="A1467" s="189" t="s">
        <v>352</v>
      </c>
      <c r="B1467" s="181" t="s">
        <v>319</v>
      </c>
      <c r="C1467" s="167">
        <f t="shared" si="216"/>
        <v>29.52</v>
      </c>
      <c r="D1467" s="167">
        <f>D1469+D1473</f>
        <v>29.52</v>
      </c>
      <c r="E1467" s="167">
        <f t="shared" ref="E1467:I1468" si="223">E1469+E1473</f>
        <v>0</v>
      </c>
      <c r="F1467" s="167">
        <f t="shared" si="223"/>
        <v>0</v>
      </c>
      <c r="G1467" s="167">
        <f t="shared" si="223"/>
        <v>0</v>
      </c>
      <c r="H1467" s="167">
        <f t="shared" si="223"/>
        <v>0</v>
      </c>
      <c r="I1467" s="167">
        <f t="shared" si="223"/>
        <v>0</v>
      </c>
    </row>
    <row r="1468" spans="1:9" s="168" customFormat="1" x14ac:dyDescent="0.2">
      <c r="A1468" s="176"/>
      <c r="B1468" s="182" t="s">
        <v>320</v>
      </c>
      <c r="C1468" s="167">
        <f t="shared" si="216"/>
        <v>29.52</v>
      </c>
      <c r="D1468" s="167">
        <f>D1470+D1474</f>
        <v>29.52</v>
      </c>
      <c r="E1468" s="167">
        <f t="shared" si="223"/>
        <v>0</v>
      </c>
      <c r="F1468" s="167">
        <f t="shared" si="223"/>
        <v>0</v>
      </c>
      <c r="G1468" s="167">
        <f t="shared" si="223"/>
        <v>0</v>
      </c>
      <c r="H1468" s="167">
        <f t="shared" si="223"/>
        <v>0</v>
      </c>
      <c r="I1468" s="167">
        <f t="shared" si="223"/>
        <v>0</v>
      </c>
    </row>
    <row r="1469" spans="1:9" s="168" customFormat="1" x14ac:dyDescent="0.2">
      <c r="A1469" s="202" t="s">
        <v>571</v>
      </c>
      <c r="B1469" s="166" t="s">
        <v>319</v>
      </c>
      <c r="C1469" s="167">
        <f t="shared" si="216"/>
        <v>2.2999999999999998</v>
      </c>
      <c r="D1469" s="167" t="str">
        <f>D1471</f>
        <v>2,3</v>
      </c>
      <c r="E1469" s="167">
        <f t="shared" ref="E1469:I1470" si="224">E1471</f>
        <v>0</v>
      </c>
      <c r="F1469" s="167">
        <f t="shared" si="224"/>
        <v>0</v>
      </c>
      <c r="G1469" s="167">
        <f t="shared" si="224"/>
        <v>0</v>
      </c>
      <c r="H1469" s="167">
        <f t="shared" si="224"/>
        <v>0</v>
      </c>
      <c r="I1469" s="167">
        <f t="shared" si="224"/>
        <v>0</v>
      </c>
    </row>
    <row r="1470" spans="1:9" s="168" customFormat="1" x14ac:dyDescent="0.2">
      <c r="A1470" s="188"/>
      <c r="B1470" s="169" t="s">
        <v>320</v>
      </c>
      <c r="C1470" s="167">
        <f t="shared" si="216"/>
        <v>2.2999999999999998</v>
      </c>
      <c r="D1470" s="167" t="str">
        <f>D1472</f>
        <v>2,3</v>
      </c>
      <c r="E1470" s="167">
        <f t="shared" si="224"/>
        <v>0</v>
      </c>
      <c r="F1470" s="167">
        <f t="shared" si="224"/>
        <v>0</v>
      </c>
      <c r="G1470" s="167">
        <f t="shared" si="224"/>
        <v>0</v>
      </c>
      <c r="H1470" s="167">
        <f t="shared" si="224"/>
        <v>0</v>
      </c>
      <c r="I1470" s="167">
        <f t="shared" si="224"/>
        <v>0</v>
      </c>
    </row>
    <row r="1471" spans="1:9" s="129" customFormat="1" x14ac:dyDescent="0.2">
      <c r="A1471" s="403" t="s">
        <v>572</v>
      </c>
      <c r="B1471" s="105" t="s">
        <v>319</v>
      </c>
      <c r="C1471" s="106">
        <f t="shared" si="216"/>
        <v>2.2999999999999998</v>
      </c>
      <c r="D1471" s="101" t="s">
        <v>287</v>
      </c>
      <c r="E1471" s="149">
        <v>0</v>
      </c>
      <c r="F1471" s="106">
        <v>0</v>
      </c>
      <c r="G1471" s="106">
        <v>0</v>
      </c>
      <c r="H1471" s="106">
        <v>0</v>
      </c>
      <c r="I1471" s="106">
        <v>0</v>
      </c>
    </row>
    <row r="1472" spans="1:9" s="129" customFormat="1" x14ac:dyDescent="0.2">
      <c r="A1472" s="133"/>
      <c r="B1472" s="109" t="s">
        <v>320</v>
      </c>
      <c r="C1472" s="106">
        <f t="shared" si="216"/>
        <v>2.2999999999999998</v>
      </c>
      <c r="D1472" s="101" t="s">
        <v>287</v>
      </c>
      <c r="E1472" s="149">
        <v>0</v>
      </c>
      <c r="F1472" s="106">
        <v>0</v>
      </c>
      <c r="G1472" s="106">
        <v>0</v>
      </c>
      <c r="H1472" s="106">
        <v>0</v>
      </c>
      <c r="I1472" s="106">
        <v>0</v>
      </c>
    </row>
    <row r="1473" spans="1:9" s="168" customFormat="1" x14ac:dyDescent="0.2">
      <c r="A1473" s="202" t="s">
        <v>294</v>
      </c>
      <c r="B1473" s="166" t="s">
        <v>319</v>
      </c>
      <c r="C1473" s="167">
        <f t="shared" si="216"/>
        <v>27.22</v>
      </c>
      <c r="D1473" s="167">
        <f>D1475</f>
        <v>27.22</v>
      </c>
      <c r="E1473" s="167">
        <f t="shared" ref="E1473:I1474" si="225">E1475</f>
        <v>0</v>
      </c>
      <c r="F1473" s="167">
        <f t="shared" si="225"/>
        <v>0</v>
      </c>
      <c r="G1473" s="167">
        <f t="shared" si="225"/>
        <v>0</v>
      </c>
      <c r="H1473" s="167">
        <f t="shared" si="225"/>
        <v>0</v>
      </c>
      <c r="I1473" s="167">
        <f t="shared" si="225"/>
        <v>0</v>
      </c>
    </row>
    <row r="1474" spans="1:9" s="168" customFormat="1" x14ac:dyDescent="0.2">
      <c r="A1474" s="188"/>
      <c r="B1474" s="169" t="s">
        <v>320</v>
      </c>
      <c r="C1474" s="167">
        <f t="shared" si="216"/>
        <v>27.22</v>
      </c>
      <c r="D1474" s="167">
        <f>D1476</f>
        <v>27.22</v>
      </c>
      <c r="E1474" s="167">
        <f t="shared" si="225"/>
        <v>0</v>
      </c>
      <c r="F1474" s="167">
        <f t="shared" si="225"/>
        <v>0</v>
      </c>
      <c r="G1474" s="167">
        <f t="shared" si="225"/>
        <v>0</v>
      </c>
      <c r="H1474" s="167">
        <f t="shared" si="225"/>
        <v>0</v>
      </c>
      <c r="I1474" s="167">
        <f t="shared" si="225"/>
        <v>0</v>
      </c>
    </row>
    <row r="1475" spans="1:9" s="132" customFormat="1" x14ac:dyDescent="0.2">
      <c r="A1475" s="143" t="s">
        <v>633</v>
      </c>
      <c r="B1475" s="163" t="s">
        <v>319</v>
      </c>
      <c r="C1475" s="101">
        <f t="shared" si="216"/>
        <v>27.22</v>
      </c>
      <c r="D1475" s="101">
        <f>D1476</f>
        <v>27.22</v>
      </c>
      <c r="E1475" s="149">
        <v>0</v>
      </c>
      <c r="F1475" s="101">
        <v>0</v>
      </c>
      <c r="G1475" s="101">
        <v>0</v>
      </c>
      <c r="H1475" s="101">
        <v>0</v>
      </c>
      <c r="I1475" s="101">
        <v>0</v>
      </c>
    </row>
    <row r="1476" spans="1:9" s="132" customFormat="1" x14ac:dyDescent="0.2">
      <c r="A1476" s="144"/>
      <c r="B1476" s="165" t="s">
        <v>320</v>
      </c>
      <c r="C1476" s="101">
        <f t="shared" si="216"/>
        <v>27.22</v>
      </c>
      <c r="D1476" s="101">
        <v>27.22</v>
      </c>
      <c r="E1476" s="149">
        <v>0</v>
      </c>
      <c r="F1476" s="101">
        <v>0</v>
      </c>
      <c r="G1476" s="101">
        <v>0</v>
      </c>
      <c r="H1476" s="101">
        <v>0</v>
      </c>
      <c r="I1476" s="101">
        <v>0</v>
      </c>
    </row>
    <row r="1477" spans="1:9" x14ac:dyDescent="0.2">
      <c r="A1477" s="465" t="s">
        <v>391</v>
      </c>
      <c r="B1477" s="466"/>
      <c r="C1477" s="466"/>
      <c r="D1477" s="466"/>
      <c r="E1477" s="466"/>
      <c r="F1477" s="466"/>
      <c r="G1477" s="466"/>
      <c r="H1477" s="466"/>
      <c r="I1477" s="467"/>
    </row>
    <row r="1478" spans="1:9" x14ac:dyDescent="0.2">
      <c r="A1478" s="34" t="s">
        <v>322</v>
      </c>
      <c r="B1478" s="245" t="s">
        <v>319</v>
      </c>
      <c r="C1478" s="59">
        <f t="shared" ref="C1478:C1495" si="226">D1478+E1478+F1478+G1478+H1478+I1478</f>
        <v>135</v>
      </c>
      <c r="D1478" s="59">
        <f t="shared" ref="D1478:I1487" si="227">D1480</f>
        <v>110</v>
      </c>
      <c r="E1478" s="59">
        <f t="shared" si="227"/>
        <v>25</v>
      </c>
      <c r="F1478" s="59">
        <f t="shared" si="227"/>
        <v>0</v>
      </c>
      <c r="G1478" s="59">
        <f t="shared" si="227"/>
        <v>0</v>
      </c>
      <c r="H1478" s="59">
        <f t="shared" si="227"/>
        <v>0</v>
      </c>
      <c r="I1478" s="59">
        <f t="shared" si="227"/>
        <v>0</v>
      </c>
    </row>
    <row r="1479" spans="1:9" x14ac:dyDescent="0.2">
      <c r="A1479" s="24" t="s">
        <v>347</v>
      </c>
      <c r="B1479" s="246" t="s">
        <v>320</v>
      </c>
      <c r="C1479" s="59">
        <f t="shared" si="226"/>
        <v>135</v>
      </c>
      <c r="D1479" s="59">
        <f t="shared" si="227"/>
        <v>110</v>
      </c>
      <c r="E1479" s="59">
        <f t="shared" si="227"/>
        <v>25</v>
      </c>
      <c r="F1479" s="59">
        <f t="shared" si="227"/>
        <v>0</v>
      </c>
      <c r="G1479" s="59">
        <f t="shared" si="227"/>
        <v>0</v>
      </c>
      <c r="H1479" s="59">
        <f t="shared" si="227"/>
        <v>0</v>
      </c>
      <c r="I1479" s="59">
        <f t="shared" si="227"/>
        <v>0</v>
      </c>
    </row>
    <row r="1480" spans="1:9" x14ac:dyDescent="0.2">
      <c r="A1480" s="65" t="s">
        <v>375</v>
      </c>
      <c r="B1480" s="27" t="s">
        <v>319</v>
      </c>
      <c r="C1480" s="59">
        <f t="shared" si="226"/>
        <v>135</v>
      </c>
      <c r="D1480" s="59">
        <f t="shared" si="227"/>
        <v>110</v>
      </c>
      <c r="E1480" s="59">
        <f t="shared" si="227"/>
        <v>25</v>
      </c>
      <c r="F1480" s="59">
        <f t="shared" si="227"/>
        <v>0</v>
      </c>
      <c r="G1480" s="59">
        <f t="shared" si="227"/>
        <v>0</v>
      </c>
      <c r="H1480" s="59">
        <f t="shared" si="227"/>
        <v>0</v>
      </c>
      <c r="I1480" s="59">
        <f t="shared" si="227"/>
        <v>0</v>
      </c>
    </row>
    <row r="1481" spans="1:9" x14ac:dyDescent="0.2">
      <c r="A1481" s="24" t="s">
        <v>360</v>
      </c>
      <c r="B1481" s="29" t="s">
        <v>320</v>
      </c>
      <c r="C1481" s="59">
        <f t="shared" si="226"/>
        <v>135</v>
      </c>
      <c r="D1481" s="59">
        <f t="shared" si="227"/>
        <v>110</v>
      </c>
      <c r="E1481" s="59">
        <f t="shared" si="227"/>
        <v>25</v>
      </c>
      <c r="F1481" s="59">
        <f t="shared" si="227"/>
        <v>0</v>
      </c>
      <c r="G1481" s="59">
        <f t="shared" si="227"/>
        <v>0</v>
      </c>
      <c r="H1481" s="59">
        <f t="shared" si="227"/>
        <v>0</v>
      </c>
      <c r="I1481" s="59">
        <f t="shared" si="227"/>
        <v>0</v>
      </c>
    </row>
    <row r="1482" spans="1:9" x14ac:dyDescent="0.2">
      <c r="A1482" s="21" t="s">
        <v>385</v>
      </c>
      <c r="B1482" s="8" t="s">
        <v>319</v>
      </c>
      <c r="C1482" s="59">
        <f t="shared" si="226"/>
        <v>135</v>
      </c>
      <c r="D1482" s="59">
        <f t="shared" si="227"/>
        <v>110</v>
      </c>
      <c r="E1482" s="59">
        <f t="shared" si="227"/>
        <v>25</v>
      </c>
      <c r="F1482" s="59">
        <f t="shared" si="227"/>
        <v>0</v>
      </c>
      <c r="G1482" s="59">
        <f t="shared" si="227"/>
        <v>0</v>
      </c>
      <c r="H1482" s="59">
        <f t="shared" si="227"/>
        <v>0</v>
      </c>
      <c r="I1482" s="59">
        <f t="shared" si="227"/>
        <v>0</v>
      </c>
    </row>
    <row r="1483" spans="1:9" x14ac:dyDescent="0.2">
      <c r="A1483" s="18"/>
      <c r="B1483" s="246" t="s">
        <v>320</v>
      </c>
      <c r="C1483" s="59">
        <f t="shared" si="226"/>
        <v>135</v>
      </c>
      <c r="D1483" s="59">
        <f t="shared" si="227"/>
        <v>110</v>
      </c>
      <c r="E1483" s="59">
        <f t="shared" si="227"/>
        <v>25</v>
      </c>
      <c r="F1483" s="59">
        <f t="shared" si="227"/>
        <v>0</v>
      </c>
      <c r="G1483" s="59">
        <f t="shared" si="227"/>
        <v>0</v>
      </c>
      <c r="H1483" s="59">
        <f t="shared" si="227"/>
        <v>0</v>
      </c>
      <c r="I1483" s="59">
        <f t="shared" si="227"/>
        <v>0</v>
      </c>
    </row>
    <row r="1484" spans="1:9" x14ac:dyDescent="0.2">
      <c r="A1484" s="31" t="s">
        <v>355</v>
      </c>
      <c r="B1484" s="28" t="s">
        <v>319</v>
      </c>
      <c r="C1484" s="59">
        <f t="shared" si="226"/>
        <v>135</v>
      </c>
      <c r="D1484" s="59">
        <f t="shared" si="227"/>
        <v>110</v>
      </c>
      <c r="E1484" s="59">
        <f t="shared" si="227"/>
        <v>25</v>
      </c>
      <c r="F1484" s="59">
        <f t="shared" si="227"/>
        <v>0</v>
      </c>
      <c r="G1484" s="59">
        <f t="shared" si="227"/>
        <v>0</v>
      </c>
      <c r="H1484" s="59">
        <f t="shared" si="227"/>
        <v>0</v>
      </c>
      <c r="I1484" s="59">
        <f t="shared" si="227"/>
        <v>0</v>
      </c>
    </row>
    <row r="1485" spans="1:9" x14ac:dyDescent="0.2">
      <c r="A1485" s="11"/>
      <c r="B1485" s="36" t="s">
        <v>320</v>
      </c>
      <c r="C1485" s="59">
        <f t="shared" si="226"/>
        <v>135</v>
      </c>
      <c r="D1485" s="59">
        <f t="shared" si="227"/>
        <v>110</v>
      </c>
      <c r="E1485" s="59">
        <f t="shared" si="227"/>
        <v>25</v>
      </c>
      <c r="F1485" s="59">
        <f t="shared" si="227"/>
        <v>0</v>
      </c>
      <c r="G1485" s="59">
        <f t="shared" si="227"/>
        <v>0</v>
      </c>
      <c r="H1485" s="59">
        <f t="shared" si="227"/>
        <v>0</v>
      </c>
      <c r="I1485" s="59">
        <f t="shared" si="227"/>
        <v>0</v>
      </c>
    </row>
    <row r="1486" spans="1:9" s="168" customFormat="1" x14ac:dyDescent="0.2">
      <c r="A1486" s="189" t="s">
        <v>351</v>
      </c>
      <c r="B1486" s="166" t="s">
        <v>319</v>
      </c>
      <c r="C1486" s="167">
        <f t="shared" si="226"/>
        <v>135</v>
      </c>
      <c r="D1486" s="167">
        <f t="shared" si="227"/>
        <v>110</v>
      </c>
      <c r="E1486" s="167">
        <f t="shared" si="227"/>
        <v>25</v>
      </c>
      <c r="F1486" s="167">
        <f t="shared" si="227"/>
        <v>0</v>
      </c>
      <c r="G1486" s="167">
        <f t="shared" si="227"/>
        <v>0</v>
      </c>
      <c r="H1486" s="167">
        <f t="shared" si="227"/>
        <v>0</v>
      </c>
      <c r="I1486" s="167">
        <f t="shared" si="227"/>
        <v>0</v>
      </c>
    </row>
    <row r="1487" spans="1:9" s="168" customFormat="1" x14ac:dyDescent="0.2">
      <c r="A1487" s="188"/>
      <c r="B1487" s="169" t="s">
        <v>320</v>
      </c>
      <c r="C1487" s="167">
        <f t="shared" si="226"/>
        <v>135</v>
      </c>
      <c r="D1487" s="167">
        <f t="shared" si="227"/>
        <v>110</v>
      </c>
      <c r="E1487" s="167">
        <f t="shared" si="227"/>
        <v>25</v>
      </c>
      <c r="F1487" s="167">
        <f t="shared" si="227"/>
        <v>0</v>
      </c>
      <c r="G1487" s="167">
        <f t="shared" si="227"/>
        <v>0</v>
      </c>
      <c r="H1487" s="167">
        <f t="shared" si="227"/>
        <v>0</v>
      </c>
      <c r="I1487" s="167">
        <f t="shared" si="227"/>
        <v>0</v>
      </c>
    </row>
    <row r="1488" spans="1:9" s="168" customFormat="1" x14ac:dyDescent="0.2">
      <c r="A1488" s="200" t="s">
        <v>392</v>
      </c>
      <c r="B1488" s="166" t="s">
        <v>319</v>
      </c>
      <c r="C1488" s="167">
        <f t="shared" si="226"/>
        <v>135</v>
      </c>
      <c r="D1488" s="167">
        <f>D1490+D1492+D1494</f>
        <v>110</v>
      </c>
      <c r="E1488" s="167">
        <f>E1494</f>
        <v>25</v>
      </c>
      <c r="F1488" s="167">
        <f>F1489</f>
        <v>0</v>
      </c>
      <c r="G1488" s="167">
        <f>G1489</f>
        <v>0</v>
      </c>
      <c r="H1488" s="167">
        <f>H1489</f>
        <v>0</v>
      </c>
      <c r="I1488" s="167">
        <f>I1489</f>
        <v>0</v>
      </c>
    </row>
    <row r="1489" spans="1:9" s="168" customFormat="1" x14ac:dyDescent="0.2">
      <c r="A1489" s="188"/>
      <c r="B1489" s="169" t="s">
        <v>320</v>
      </c>
      <c r="C1489" s="167">
        <f t="shared" si="226"/>
        <v>135</v>
      </c>
      <c r="D1489" s="167">
        <f>D1491+D1493+D1495</f>
        <v>110</v>
      </c>
      <c r="E1489" s="167">
        <f>E1495</f>
        <v>25</v>
      </c>
      <c r="F1489" s="167">
        <v>0</v>
      </c>
      <c r="G1489" s="167">
        <v>0</v>
      </c>
      <c r="H1489" s="167">
        <v>0</v>
      </c>
      <c r="I1489" s="167">
        <v>0</v>
      </c>
    </row>
    <row r="1490" spans="1:9" s="221" customFormat="1" x14ac:dyDescent="0.2">
      <c r="A1490" s="34" t="s">
        <v>565</v>
      </c>
      <c r="B1490" s="27" t="s">
        <v>319</v>
      </c>
      <c r="C1490" s="88">
        <f t="shared" si="226"/>
        <v>71</v>
      </c>
      <c r="D1490" s="88">
        <f>D1491</f>
        <v>71</v>
      </c>
      <c r="E1490" s="88">
        <v>0</v>
      </c>
      <c r="F1490" s="88">
        <v>0</v>
      </c>
      <c r="G1490" s="88">
        <v>0</v>
      </c>
      <c r="H1490" s="88">
        <v>0</v>
      </c>
      <c r="I1490" s="88">
        <v>0</v>
      </c>
    </row>
    <row r="1491" spans="1:9" s="221" customFormat="1" x14ac:dyDescent="0.2">
      <c r="A1491" s="24"/>
      <c r="B1491" s="29" t="s">
        <v>320</v>
      </c>
      <c r="C1491" s="88">
        <f t="shared" si="226"/>
        <v>71</v>
      </c>
      <c r="D1491" s="88">
        <v>71</v>
      </c>
      <c r="E1491" s="88">
        <v>0</v>
      </c>
      <c r="F1491" s="88">
        <v>0</v>
      </c>
      <c r="G1491" s="88">
        <v>0</v>
      </c>
      <c r="H1491" s="88">
        <v>0</v>
      </c>
      <c r="I1491" s="88">
        <v>0</v>
      </c>
    </row>
    <row r="1492" spans="1:9" s="221" customFormat="1" x14ac:dyDescent="0.2">
      <c r="A1492" s="34" t="s">
        <v>46</v>
      </c>
      <c r="B1492" s="27" t="s">
        <v>319</v>
      </c>
      <c r="C1492" s="88">
        <f t="shared" si="226"/>
        <v>28</v>
      </c>
      <c r="D1492" s="88">
        <f>D1493</f>
        <v>28</v>
      </c>
      <c r="E1492" s="88">
        <v>0</v>
      </c>
      <c r="F1492" s="88">
        <v>0</v>
      </c>
      <c r="G1492" s="88">
        <v>0</v>
      </c>
      <c r="H1492" s="88">
        <v>0</v>
      </c>
      <c r="I1492" s="88">
        <v>0</v>
      </c>
    </row>
    <row r="1493" spans="1:9" s="221" customFormat="1" x14ac:dyDescent="0.2">
      <c r="A1493" s="24"/>
      <c r="B1493" s="29" t="s">
        <v>320</v>
      </c>
      <c r="C1493" s="88">
        <f t="shared" si="226"/>
        <v>28</v>
      </c>
      <c r="D1493" s="88">
        <f>28</f>
        <v>28</v>
      </c>
      <c r="E1493" s="88">
        <v>0</v>
      </c>
      <c r="F1493" s="88">
        <v>0</v>
      </c>
      <c r="G1493" s="88">
        <v>0</v>
      </c>
      <c r="H1493" s="88">
        <v>0</v>
      </c>
      <c r="I1493" s="88">
        <v>0</v>
      </c>
    </row>
    <row r="1494" spans="1:9" s="90" customFormat="1" x14ac:dyDescent="0.2">
      <c r="A1494" s="34" t="s">
        <v>47</v>
      </c>
      <c r="B1494" s="27" t="s">
        <v>319</v>
      </c>
      <c r="C1494" s="59">
        <f t="shared" si="226"/>
        <v>36</v>
      </c>
      <c r="D1494" s="59">
        <f>D1495</f>
        <v>11</v>
      </c>
      <c r="E1494" s="73">
        <f>E1495</f>
        <v>25</v>
      </c>
      <c r="F1494" s="59">
        <v>0</v>
      </c>
      <c r="G1494" s="59">
        <v>0</v>
      </c>
      <c r="H1494" s="59">
        <v>0</v>
      </c>
      <c r="I1494" s="59">
        <v>0</v>
      </c>
    </row>
    <row r="1495" spans="1:9" s="90" customFormat="1" x14ac:dyDescent="0.2">
      <c r="A1495" s="11"/>
      <c r="B1495" s="29" t="s">
        <v>320</v>
      </c>
      <c r="C1495" s="59">
        <f t="shared" si="226"/>
        <v>36</v>
      </c>
      <c r="D1495" s="59">
        <v>11</v>
      </c>
      <c r="E1495" s="73">
        <v>25</v>
      </c>
      <c r="F1495" s="59">
        <v>0</v>
      </c>
      <c r="G1495" s="59">
        <v>0</v>
      </c>
      <c r="H1495" s="59">
        <v>0</v>
      </c>
      <c r="I1495" s="59">
        <v>0</v>
      </c>
    </row>
    <row r="1496" spans="1:9" x14ac:dyDescent="0.2">
      <c r="A1496" s="465" t="s">
        <v>397</v>
      </c>
      <c r="B1496" s="466"/>
      <c r="C1496" s="466"/>
      <c r="D1496" s="466"/>
      <c r="E1496" s="466"/>
      <c r="F1496" s="466"/>
      <c r="G1496" s="466"/>
      <c r="H1496" s="466"/>
      <c r="I1496" s="467"/>
    </row>
    <row r="1497" spans="1:9" x14ac:dyDescent="0.2">
      <c r="A1497" s="34" t="s">
        <v>322</v>
      </c>
      <c r="B1497" s="245" t="s">
        <v>319</v>
      </c>
      <c r="C1497" s="59">
        <f t="shared" ref="C1497:C1538" si="228">D1497+E1497+F1497+G1497+H1497+I1497</f>
        <v>4916</v>
      </c>
      <c r="D1497" s="73">
        <f>D1499</f>
        <v>2177</v>
      </c>
      <c r="E1497" s="73">
        <f>E1499</f>
        <v>2739</v>
      </c>
      <c r="F1497" s="73">
        <f t="shared" ref="F1497:I1498" si="229">F1499</f>
        <v>0</v>
      </c>
      <c r="G1497" s="73">
        <f t="shared" si="229"/>
        <v>0</v>
      </c>
      <c r="H1497" s="73">
        <f t="shared" si="229"/>
        <v>0</v>
      </c>
      <c r="I1497" s="73">
        <f t="shared" si="229"/>
        <v>0</v>
      </c>
    </row>
    <row r="1498" spans="1:9" x14ac:dyDescent="0.2">
      <c r="A1498" s="24" t="s">
        <v>347</v>
      </c>
      <c r="B1498" s="246" t="s">
        <v>320</v>
      </c>
      <c r="C1498" s="59">
        <f t="shared" si="228"/>
        <v>4916</v>
      </c>
      <c r="D1498" s="73">
        <f>D1500</f>
        <v>2177</v>
      </c>
      <c r="E1498" s="73">
        <f>E1500</f>
        <v>2739</v>
      </c>
      <c r="F1498" s="73">
        <f t="shared" si="229"/>
        <v>0</v>
      </c>
      <c r="G1498" s="73">
        <f t="shared" si="229"/>
        <v>0</v>
      </c>
      <c r="H1498" s="73">
        <f t="shared" si="229"/>
        <v>0</v>
      </c>
      <c r="I1498" s="73">
        <f t="shared" si="229"/>
        <v>0</v>
      </c>
    </row>
    <row r="1499" spans="1:9" x14ac:dyDescent="0.2">
      <c r="A1499" s="65" t="s">
        <v>375</v>
      </c>
      <c r="B1499" s="27" t="s">
        <v>319</v>
      </c>
      <c r="C1499" s="59">
        <f t="shared" si="228"/>
        <v>4916</v>
      </c>
      <c r="D1499" s="59">
        <f t="shared" ref="D1499:I1502" si="230">D1501</f>
        <v>2177</v>
      </c>
      <c r="E1499" s="59">
        <f t="shared" si="230"/>
        <v>2739</v>
      </c>
      <c r="F1499" s="59">
        <f t="shared" si="230"/>
        <v>0</v>
      </c>
      <c r="G1499" s="59">
        <f t="shared" si="230"/>
        <v>0</v>
      </c>
      <c r="H1499" s="59">
        <f t="shared" si="230"/>
        <v>0</v>
      </c>
      <c r="I1499" s="59">
        <f t="shared" si="230"/>
        <v>0</v>
      </c>
    </row>
    <row r="1500" spans="1:9" x14ac:dyDescent="0.2">
      <c r="A1500" s="24" t="s">
        <v>360</v>
      </c>
      <c r="B1500" s="29" t="s">
        <v>320</v>
      </c>
      <c r="C1500" s="59">
        <f t="shared" si="228"/>
        <v>4916</v>
      </c>
      <c r="D1500" s="59">
        <f t="shared" si="230"/>
        <v>2177</v>
      </c>
      <c r="E1500" s="59">
        <f t="shared" si="230"/>
        <v>2739</v>
      </c>
      <c r="F1500" s="59">
        <f t="shared" si="230"/>
        <v>0</v>
      </c>
      <c r="G1500" s="59">
        <f t="shared" si="230"/>
        <v>0</v>
      </c>
      <c r="H1500" s="59">
        <f t="shared" si="230"/>
        <v>0</v>
      </c>
      <c r="I1500" s="59">
        <f t="shared" si="230"/>
        <v>0</v>
      </c>
    </row>
    <row r="1501" spans="1:9" x14ac:dyDescent="0.2">
      <c r="A1501" s="21" t="s">
        <v>385</v>
      </c>
      <c r="B1501" s="8" t="s">
        <v>319</v>
      </c>
      <c r="C1501" s="59">
        <f t="shared" si="228"/>
        <v>4916</v>
      </c>
      <c r="D1501" s="59">
        <f t="shared" si="230"/>
        <v>2177</v>
      </c>
      <c r="E1501" s="59">
        <f t="shared" si="230"/>
        <v>2739</v>
      </c>
      <c r="F1501" s="59">
        <f t="shared" si="230"/>
        <v>0</v>
      </c>
      <c r="G1501" s="59">
        <f t="shared" si="230"/>
        <v>0</v>
      </c>
      <c r="H1501" s="59">
        <f t="shared" si="230"/>
        <v>0</v>
      </c>
      <c r="I1501" s="59">
        <f t="shared" si="230"/>
        <v>0</v>
      </c>
    </row>
    <row r="1502" spans="1:9" x14ac:dyDescent="0.2">
      <c r="A1502" s="18"/>
      <c r="B1502" s="246" t="s">
        <v>320</v>
      </c>
      <c r="C1502" s="59">
        <f t="shared" si="228"/>
        <v>4916</v>
      </c>
      <c r="D1502" s="59">
        <f t="shared" si="230"/>
        <v>2177</v>
      </c>
      <c r="E1502" s="59">
        <f t="shared" si="230"/>
        <v>2739</v>
      </c>
      <c r="F1502" s="59">
        <f t="shared" si="230"/>
        <v>0</v>
      </c>
      <c r="G1502" s="59">
        <f t="shared" si="230"/>
        <v>0</v>
      </c>
      <c r="H1502" s="59">
        <f t="shared" si="230"/>
        <v>0</v>
      </c>
      <c r="I1502" s="59">
        <f t="shared" si="230"/>
        <v>0</v>
      </c>
    </row>
    <row r="1503" spans="1:9" x14ac:dyDescent="0.2">
      <c r="A1503" s="31" t="s">
        <v>355</v>
      </c>
      <c r="B1503" s="28" t="s">
        <v>319</v>
      </c>
      <c r="C1503" s="59">
        <f t="shared" si="228"/>
        <v>4916</v>
      </c>
      <c r="D1503" s="59">
        <f t="shared" ref="D1503:I1504" si="231">D1535+D1505</f>
        <v>2177</v>
      </c>
      <c r="E1503" s="59">
        <f t="shared" si="231"/>
        <v>2739</v>
      </c>
      <c r="F1503" s="59">
        <f t="shared" si="231"/>
        <v>0</v>
      </c>
      <c r="G1503" s="59">
        <f t="shared" si="231"/>
        <v>0</v>
      </c>
      <c r="H1503" s="59">
        <f t="shared" si="231"/>
        <v>0</v>
      </c>
      <c r="I1503" s="59">
        <f t="shared" si="231"/>
        <v>0</v>
      </c>
    </row>
    <row r="1504" spans="1:9" x14ac:dyDescent="0.2">
      <c r="A1504" s="11"/>
      <c r="B1504" s="36" t="s">
        <v>320</v>
      </c>
      <c r="C1504" s="59">
        <f t="shared" si="228"/>
        <v>4916</v>
      </c>
      <c r="D1504" s="59">
        <f t="shared" si="231"/>
        <v>2177</v>
      </c>
      <c r="E1504" s="59">
        <f t="shared" si="231"/>
        <v>2739</v>
      </c>
      <c r="F1504" s="59">
        <f t="shared" si="231"/>
        <v>0</v>
      </c>
      <c r="G1504" s="59">
        <f t="shared" si="231"/>
        <v>0</v>
      </c>
      <c r="H1504" s="59">
        <f t="shared" si="231"/>
        <v>0</v>
      </c>
      <c r="I1504" s="59">
        <f t="shared" si="231"/>
        <v>0</v>
      </c>
    </row>
    <row r="1505" spans="1:9" s="120" customFormat="1" x14ac:dyDescent="0.2">
      <c r="A1505" s="193" t="s">
        <v>351</v>
      </c>
      <c r="B1505" s="171" t="s">
        <v>319</v>
      </c>
      <c r="C1505" s="172">
        <f t="shared" si="228"/>
        <v>4778</v>
      </c>
      <c r="D1505" s="172">
        <f>D1507+D1509+D1511+D1513+D1515+D1517</f>
        <v>2039</v>
      </c>
      <c r="E1505" s="172">
        <f>E1507+E1509+E1511+E1513+E1515+E1517+E1519+E1521+E1523+E1525+E1527+E1529+E1531+E1533</f>
        <v>2739</v>
      </c>
      <c r="F1505" s="172">
        <f t="shared" ref="F1505:I1506" si="232">F1507+F1509+F1511+F1513+F1515+F1517</f>
        <v>0</v>
      </c>
      <c r="G1505" s="172">
        <f t="shared" si="232"/>
        <v>0</v>
      </c>
      <c r="H1505" s="172">
        <f t="shared" si="232"/>
        <v>0</v>
      </c>
      <c r="I1505" s="172">
        <f t="shared" si="232"/>
        <v>0</v>
      </c>
    </row>
    <row r="1506" spans="1:9" s="120" customFormat="1" x14ac:dyDescent="0.2">
      <c r="A1506" s="173"/>
      <c r="B1506" s="174" t="s">
        <v>320</v>
      </c>
      <c r="C1506" s="172">
        <f t="shared" si="228"/>
        <v>4778</v>
      </c>
      <c r="D1506" s="172">
        <f>D1508+D1510+D1512+D1514+D1516</f>
        <v>2039</v>
      </c>
      <c r="E1506" s="172">
        <f>E1508+E1510+E1512+E1514+E1516+E1518+E1520+E1522+E1524+E1526+E1528+E1530+E1532+E1534</f>
        <v>2739</v>
      </c>
      <c r="F1506" s="172">
        <f t="shared" si="232"/>
        <v>0</v>
      </c>
      <c r="G1506" s="172">
        <f t="shared" si="232"/>
        <v>0</v>
      </c>
      <c r="H1506" s="172">
        <f t="shared" si="232"/>
        <v>0</v>
      </c>
      <c r="I1506" s="172">
        <f t="shared" si="232"/>
        <v>0</v>
      </c>
    </row>
    <row r="1507" spans="1:9" s="129" customFormat="1" x14ac:dyDescent="0.2">
      <c r="A1507" s="111" t="s">
        <v>460</v>
      </c>
      <c r="B1507" s="135" t="s">
        <v>319</v>
      </c>
      <c r="C1507" s="106">
        <f t="shared" si="228"/>
        <v>959</v>
      </c>
      <c r="D1507" s="106">
        <f>D1508</f>
        <v>959</v>
      </c>
      <c r="E1507" s="106">
        <f>E1508</f>
        <v>0</v>
      </c>
      <c r="F1507" s="106">
        <v>0</v>
      </c>
      <c r="G1507" s="106">
        <v>0</v>
      </c>
      <c r="H1507" s="106">
        <v>0</v>
      </c>
      <c r="I1507" s="106">
        <v>0</v>
      </c>
    </row>
    <row r="1508" spans="1:9" s="129" customFormat="1" x14ac:dyDescent="0.2">
      <c r="A1508" s="133"/>
      <c r="B1508" s="138" t="s">
        <v>320</v>
      </c>
      <c r="C1508" s="106">
        <f t="shared" si="228"/>
        <v>959</v>
      </c>
      <c r="D1508" s="106">
        <v>959</v>
      </c>
      <c r="E1508" s="106">
        <f>E1509</f>
        <v>0</v>
      </c>
      <c r="F1508" s="106">
        <v>0</v>
      </c>
      <c r="G1508" s="106">
        <v>0</v>
      </c>
      <c r="H1508" s="106">
        <v>0</v>
      </c>
      <c r="I1508" s="106">
        <v>0</v>
      </c>
    </row>
    <row r="1509" spans="1:9" s="129" customFormat="1" x14ac:dyDescent="0.2">
      <c r="A1509" s="111" t="s">
        <v>461</v>
      </c>
      <c r="B1509" s="135" t="s">
        <v>319</v>
      </c>
      <c r="C1509" s="106">
        <f t="shared" si="228"/>
        <v>426</v>
      </c>
      <c r="D1509" s="106">
        <f>D1510</f>
        <v>426</v>
      </c>
      <c r="E1509" s="106">
        <f>E1510</f>
        <v>0</v>
      </c>
      <c r="F1509" s="106">
        <v>0</v>
      </c>
      <c r="G1509" s="106">
        <v>0</v>
      </c>
      <c r="H1509" s="106">
        <v>0</v>
      </c>
      <c r="I1509" s="106">
        <v>0</v>
      </c>
    </row>
    <row r="1510" spans="1:9" s="129" customFormat="1" x14ac:dyDescent="0.2">
      <c r="A1510" s="133"/>
      <c r="B1510" s="138" t="s">
        <v>320</v>
      </c>
      <c r="C1510" s="106">
        <f t="shared" si="228"/>
        <v>426</v>
      </c>
      <c r="D1510" s="106">
        <v>426</v>
      </c>
      <c r="E1510" s="106">
        <v>0</v>
      </c>
      <c r="F1510" s="106">
        <v>0</v>
      </c>
      <c r="G1510" s="106">
        <v>0</v>
      </c>
      <c r="H1510" s="106">
        <v>0</v>
      </c>
      <c r="I1510" s="106">
        <v>0</v>
      </c>
    </row>
    <row r="1511" spans="1:9" s="129" customFormat="1" x14ac:dyDescent="0.2">
      <c r="A1511" s="111" t="s">
        <v>462</v>
      </c>
      <c r="B1511" s="135" t="s">
        <v>319</v>
      </c>
      <c r="C1511" s="106">
        <f t="shared" si="228"/>
        <v>245</v>
      </c>
      <c r="D1511" s="106">
        <f>D1512</f>
        <v>245</v>
      </c>
      <c r="E1511" s="106">
        <f>E1512</f>
        <v>0</v>
      </c>
      <c r="F1511" s="106">
        <v>0</v>
      </c>
      <c r="G1511" s="106">
        <v>0</v>
      </c>
      <c r="H1511" s="106">
        <v>0</v>
      </c>
      <c r="I1511" s="106">
        <v>0</v>
      </c>
    </row>
    <row r="1512" spans="1:9" s="129" customFormat="1" x14ac:dyDescent="0.2">
      <c r="A1512" s="133"/>
      <c r="B1512" s="138" t="s">
        <v>320</v>
      </c>
      <c r="C1512" s="106">
        <f t="shared" si="228"/>
        <v>245</v>
      </c>
      <c r="D1512" s="106">
        <v>245</v>
      </c>
      <c r="E1512" s="106">
        <v>0</v>
      </c>
      <c r="F1512" s="106">
        <v>0</v>
      </c>
      <c r="G1512" s="106">
        <v>0</v>
      </c>
      <c r="H1512" s="106">
        <v>0</v>
      </c>
      <c r="I1512" s="106">
        <v>0</v>
      </c>
    </row>
    <row r="1513" spans="1:9" s="129" customFormat="1" x14ac:dyDescent="0.2">
      <c r="A1513" s="111" t="s">
        <v>595</v>
      </c>
      <c r="B1513" s="135" t="s">
        <v>319</v>
      </c>
      <c r="C1513" s="106">
        <f>D1513+E1513+F1513+G1513+H1513+I1513</f>
        <v>340</v>
      </c>
      <c r="D1513" s="106">
        <f>D1514</f>
        <v>340</v>
      </c>
      <c r="E1513" s="106">
        <v>0</v>
      </c>
      <c r="F1513" s="106">
        <v>0</v>
      </c>
      <c r="G1513" s="106">
        <v>0</v>
      </c>
      <c r="H1513" s="106">
        <v>0</v>
      </c>
      <c r="I1513" s="106">
        <v>0</v>
      </c>
    </row>
    <row r="1514" spans="1:9" s="129" customFormat="1" x14ac:dyDescent="0.2">
      <c r="A1514" s="133"/>
      <c r="B1514" s="138" t="s">
        <v>320</v>
      </c>
      <c r="C1514" s="106">
        <f>D1514+E1514+F1514+G1514+H1514+I1514</f>
        <v>340</v>
      </c>
      <c r="D1514" s="106">
        <v>340</v>
      </c>
      <c r="E1514" s="106">
        <v>0</v>
      </c>
      <c r="F1514" s="106">
        <v>0</v>
      </c>
      <c r="G1514" s="106">
        <v>0</v>
      </c>
      <c r="H1514" s="106">
        <v>0</v>
      </c>
      <c r="I1514" s="106">
        <v>0</v>
      </c>
    </row>
    <row r="1515" spans="1:9" s="129" customFormat="1" x14ac:dyDescent="0.2">
      <c r="A1515" s="111" t="s">
        <v>9</v>
      </c>
      <c r="B1515" s="135" t="s">
        <v>319</v>
      </c>
      <c r="C1515" s="106">
        <f t="shared" ref="C1515:I1515" si="233">C1516</f>
        <v>69</v>
      </c>
      <c r="D1515" s="106">
        <f t="shared" si="233"/>
        <v>69</v>
      </c>
      <c r="E1515" s="106">
        <v>0</v>
      </c>
      <c r="F1515" s="106">
        <f t="shared" si="233"/>
        <v>0</v>
      </c>
      <c r="G1515" s="106">
        <f t="shared" si="233"/>
        <v>0</v>
      </c>
      <c r="H1515" s="106">
        <f t="shared" si="233"/>
        <v>0</v>
      </c>
      <c r="I1515" s="106">
        <f t="shared" si="233"/>
        <v>0</v>
      </c>
    </row>
    <row r="1516" spans="1:9" s="129" customFormat="1" x14ac:dyDescent="0.2">
      <c r="A1516" s="133"/>
      <c r="B1516" s="138" t="s">
        <v>320</v>
      </c>
      <c r="C1516" s="106">
        <f t="shared" ref="C1516:C1534" si="234">D1516+E1516+F1516+G1516+H1516+I1516</f>
        <v>69</v>
      </c>
      <c r="D1516" s="106">
        <v>69</v>
      </c>
      <c r="E1516" s="106">
        <v>0</v>
      </c>
      <c r="F1516" s="106">
        <v>0</v>
      </c>
      <c r="G1516" s="106">
        <v>0</v>
      </c>
      <c r="H1516" s="106">
        <v>0</v>
      </c>
      <c r="I1516" s="106">
        <v>0</v>
      </c>
    </row>
    <row r="1517" spans="1:9" s="129" customFormat="1" x14ac:dyDescent="0.2">
      <c r="A1517" s="142" t="s">
        <v>246</v>
      </c>
      <c r="B1517" s="135" t="s">
        <v>319</v>
      </c>
      <c r="C1517" s="106">
        <f t="shared" si="234"/>
        <v>9</v>
      </c>
      <c r="D1517" s="106">
        <v>0</v>
      </c>
      <c r="E1517" s="88">
        <v>9</v>
      </c>
      <c r="F1517" s="106">
        <v>0</v>
      </c>
      <c r="G1517" s="106">
        <v>0</v>
      </c>
      <c r="H1517" s="106">
        <v>0</v>
      </c>
      <c r="I1517" s="106">
        <v>0</v>
      </c>
    </row>
    <row r="1518" spans="1:9" s="129" customFormat="1" x14ac:dyDescent="0.2">
      <c r="A1518" s="133"/>
      <c r="B1518" s="138" t="s">
        <v>320</v>
      </c>
      <c r="C1518" s="106">
        <f t="shared" si="234"/>
        <v>9</v>
      </c>
      <c r="D1518" s="106">
        <v>0</v>
      </c>
      <c r="E1518" s="88">
        <v>9</v>
      </c>
      <c r="F1518" s="106">
        <v>0</v>
      </c>
      <c r="G1518" s="106">
        <v>0</v>
      </c>
      <c r="H1518" s="106">
        <v>0</v>
      </c>
      <c r="I1518" s="106">
        <v>0</v>
      </c>
    </row>
    <row r="1519" spans="1:9" s="129" customFormat="1" x14ac:dyDescent="0.2">
      <c r="A1519" s="142" t="s">
        <v>247</v>
      </c>
      <c r="B1519" s="135" t="s">
        <v>319</v>
      </c>
      <c r="C1519" s="106">
        <f t="shared" si="234"/>
        <v>68</v>
      </c>
      <c r="D1519" s="106">
        <v>0</v>
      </c>
      <c r="E1519" s="88">
        <v>68</v>
      </c>
      <c r="F1519" s="106">
        <v>0</v>
      </c>
      <c r="G1519" s="106">
        <v>0</v>
      </c>
      <c r="H1519" s="106">
        <v>0</v>
      </c>
      <c r="I1519" s="106">
        <v>0</v>
      </c>
    </row>
    <row r="1520" spans="1:9" s="129" customFormat="1" x14ac:dyDescent="0.2">
      <c r="A1520" s="133"/>
      <c r="B1520" s="138" t="s">
        <v>320</v>
      </c>
      <c r="C1520" s="106">
        <f t="shared" si="234"/>
        <v>68</v>
      </c>
      <c r="D1520" s="106">
        <v>0</v>
      </c>
      <c r="E1520" s="88">
        <v>68</v>
      </c>
      <c r="F1520" s="106">
        <v>0</v>
      </c>
      <c r="G1520" s="106">
        <v>0</v>
      </c>
      <c r="H1520" s="106">
        <v>0</v>
      </c>
      <c r="I1520" s="106">
        <v>0</v>
      </c>
    </row>
    <row r="1521" spans="1:9" s="129" customFormat="1" x14ac:dyDescent="0.2">
      <c r="A1521" s="142" t="s">
        <v>248</v>
      </c>
      <c r="B1521" s="135" t="s">
        <v>319</v>
      </c>
      <c r="C1521" s="106">
        <f t="shared" si="234"/>
        <v>1062</v>
      </c>
      <c r="D1521" s="106">
        <v>0</v>
      </c>
      <c r="E1521" s="88">
        <v>1062</v>
      </c>
      <c r="F1521" s="106">
        <v>0</v>
      </c>
      <c r="G1521" s="106">
        <v>0</v>
      </c>
      <c r="H1521" s="106">
        <v>0</v>
      </c>
      <c r="I1521" s="106">
        <v>0</v>
      </c>
    </row>
    <row r="1522" spans="1:9" s="129" customFormat="1" x14ac:dyDescent="0.2">
      <c r="A1522" s="133"/>
      <c r="B1522" s="138" t="s">
        <v>320</v>
      </c>
      <c r="C1522" s="106">
        <f t="shared" si="234"/>
        <v>1062</v>
      </c>
      <c r="D1522" s="106">
        <v>0</v>
      </c>
      <c r="E1522" s="88">
        <v>1062</v>
      </c>
      <c r="F1522" s="106">
        <v>0</v>
      </c>
      <c r="G1522" s="106">
        <v>0</v>
      </c>
      <c r="H1522" s="106">
        <v>0</v>
      </c>
      <c r="I1522" s="106">
        <v>0</v>
      </c>
    </row>
    <row r="1523" spans="1:9" s="129" customFormat="1" x14ac:dyDescent="0.2">
      <c r="A1523" s="142" t="s">
        <v>249</v>
      </c>
      <c r="B1523" s="135" t="s">
        <v>319</v>
      </c>
      <c r="C1523" s="106">
        <f t="shared" si="234"/>
        <v>598</v>
      </c>
      <c r="D1523" s="106">
        <v>0</v>
      </c>
      <c r="E1523" s="88">
        <v>598</v>
      </c>
      <c r="F1523" s="106">
        <v>0</v>
      </c>
      <c r="G1523" s="106">
        <v>0</v>
      </c>
      <c r="H1523" s="106">
        <v>0</v>
      </c>
      <c r="I1523" s="106">
        <v>0</v>
      </c>
    </row>
    <row r="1524" spans="1:9" s="129" customFormat="1" x14ac:dyDescent="0.2">
      <c r="A1524" s="133"/>
      <c r="B1524" s="138" t="s">
        <v>320</v>
      </c>
      <c r="C1524" s="106">
        <f t="shared" si="234"/>
        <v>598</v>
      </c>
      <c r="D1524" s="106">
        <v>0</v>
      </c>
      <c r="E1524" s="88">
        <v>598</v>
      </c>
      <c r="F1524" s="106">
        <v>0</v>
      </c>
      <c r="G1524" s="106">
        <v>0</v>
      </c>
      <c r="H1524" s="106">
        <v>0</v>
      </c>
      <c r="I1524" s="106">
        <v>0</v>
      </c>
    </row>
    <row r="1525" spans="1:9" s="129" customFormat="1" x14ac:dyDescent="0.2">
      <c r="A1525" s="142" t="s">
        <v>250</v>
      </c>
      <c r="B1525" s="135" t="s">
        <v>319</v>
      </c>
      <c r="C1525" s="106">
        <f t="shared" si="234"/>
        <v>165</v>
      </c>
      <c r="D1525" s="106">
        <v>0</v>
      </c>
      <c r="E1525" s="88">
        <v>165</v>
      </c>
      <c r="F1525" s="106">
        <v>0</v>
      </c>
      <c r="G1525" s="106">
        <v>0</v>
      </c>
      <c r="H1525" s="106">
        <v>0</v>
      </c>
      <c r="I1525" s="106">
        <v>0</v>
      </c>
    </row>
    <row r="1526" spans="1:9" s="129" customFormat="1" x14ac:dyDescent="0.2">
      <c r="A1526" s="133"/>
      <c r="B1526" s="138" t="s">
        <v>320</v>
      </c>
      <c r="C1526" s="106">
        <f t="shared" si="234"/>
        <v>165</v>
      </c>
      <c r="D1526" s="106">
        <v>0</v>
      </c>
      <c r="E1526" s="88">
        <v>165</v>
      </c>
      <c r="F1526" s="106">
        <v>0</v>
      </c>
      <c r="G1526" s="106">
        <v>0</v>
      </c>
      <c r="H1526" s="106">
        <v>0</v>
      </c>
      <c r="I1526" s="106">
        <v>0</v>
      </c>
    </row>
    <row r="1527" spans="1:9" s="129" customFormat="1" x14ac:dyDescent="0.2">
      <c r="A1527" s="142" t="s">
        <v>251</v>
      </c>
      <c r="B1527" s="135" t="s">
        <v>319</v>
      </c>
      <c r="C1527" s="106">
        <f t="shared" si="234"/>
        <v>36</v>
      </c>
      <c r="D1527" s="106">
        <v>0</v>
      </c>
      <c r="E1527" s="88">
        <v>36</v>
      </c>
      <c r="F1527" s="106">
        <v>0</v>
      </c>
      <c r="G1527" s="106">
        <v>0</v>
      </c>
      <c r="H1527" s="106">
        <v>0</v>
      </c>
      <c r="I1527" s="106">
        <v>0</v>
      </c>
    </row>
    <row r="1528" spans="1:9" s="129" customFormat="1" x14ac:dyDescent="0.2">
      <c r="A1528" s="133"/>
      <c r="B1528" s="138" t="s">
        <v>320</v>
      </c>
      <c r="C1528" s="106">
        <f t="shared" si="234"/>
        <v>36</v>
      </c>
      <c r="D1528" s="106">
        <v>0</v>
      </c>
      <c r="E1528" s="88">
        <v>36</v>
      </c>
      <c r="F1528" s="106">
        <v>0</v>
      </c>
      <c r="G1528" s="106">
        <v>0</v>
      </c>
      <c r="H1528" s="106">
        <v>0</v>
      </c>
      <c r="I1528" s="106">
        <v>0</v>
      </c>
    </row>
    <row r="1529" spans="1:9" s="129" customFormat="1" ht="25.5" x14ac:dyDescent="0.2">
      <c r="A1529" s="102" t="s">
        <v>726</v>
      </c>
      <c r="B1529" s="135" t="s">
        <v>319</v>
      </c>
      <c r="C1529" s="106">
        <f t="shared" si="234"/>
        <v>628</v>
      </c>
      <c r="D1529" s="106">
        <v>0</v>
      </c>
      <c r="E1529" s="59">
        <v>628</v>
      </c>
      <c r="F1529" s="106">
        <v>0</v>
      </c>
      <c r="G1529" s="106">
        <v>0</v>
      </c>
      <c r="H1529" s="106">
        <v>0</v>
      </c>
      <c r="I1529" s="106">
        <v>0</v>
      </c>
    </row>
    <row r="1530" spans="1:9" s="129" customFormat="1" x14ac:dyDescent="0.2">
      <c r="A1530" s="133"/>
      <c r="B1530" s="138" t="s">
        <v>320</v>
      </c>
      <c r="C1530" s="106">
        <f t="shared" si="234"/>
        <v>628</v>
      </c>
      <c r="D1530" s="106">
        <v>0</v>
      </c>
      <c r="E1530" s="59">
        <v>628</v>
      </c>
      <c r="F1530" s="106">
        <v>0</v>
      </c>
      <c r="G1530" s="106">
        <v>0</v>
      </c>
      <c r="H1530" s="106">
        <v>0</v>
      </c>
      <c r="I1530" s="106">
        <v>0</v>
      </c>
    </row>
    <row r="1531" spans="1:9" s="129" customFormat="1" x14ac:dyDescent="0.2">
      <c r="A1531" s="142" t="s">
        <v>756</v>
      </c>
      <c r="B1531" s="135" t="s">
        <v>319</v>
      </c>
      <c r="C1531" s="106">
        <f t="shared" si="234"/>
        <v>135</v>
      </c>
      <c r="D1531" s="106">
        <v>0</v>
      </c>
      <c r="E1531" s="88">
        <v>135</v>
      </c>
      <c r="F1531" s="106">
        <v>0</v>
      </c>
      <c r="G1531" s="106">
        <v>0</v>
      </c>
      <c r="H1531" s="106">
        <v>0</v>
      </c>
      <c r="I1531" s="106">
        <v>0</v>
      </c>
    </row>
    <row r="1532" spans="1:9" s="129" customFormat="1" x14ac:dyDescent="0.2">
      <c r="A1532" s="133"/>
      <c r="B1532" s="138" t="s">
        <v>320</v>
      </c>
      <c r="C1532" s="106">
        <f t="shared" si="234"/>
        <v>135</v>
      </c>
      <c r="D1532" s="106">
        <v>0</v>
      </c>
      <c r="E1532" s="88">
        <v>135</v>
      </c>
      <c r="F1532" s="106">
        <v>0</v>
      </c>
      <c r="G1532" s="106">
        <v>0</v>
      </c>
      <c r="H1532" s="106">
        <v>0</v>
      </c>
      <c r="I1532" s="106">
        <v>0</v>
      </c>
    </row>
    <row r="1533" spans="1:9" s="129" customFormat="1" x14ac:dyDescent="0.2">
      <c r="A1533" s="228" t="s">
        <v>246</v>
      </c>
      <c r="B1533" s="135" t="s">
        <v>319</v>
      </c>
      <c r="C1533" s="106">
        <f t="shared" si="234"/>
        <v>38</v>
      </c>
      <c r="D1533" s="106">
        <v>0</v>
      </c>
      <c r="E1533" s="88">
        <v>38</v>
      </c>
      <c r="F1533" s="106">
        <v>0</v>
      </c>
      <c r="G1533" s="106">
        <v>0</v>
      </c>
      <c r="H1533" s="106">
        <v>0</v>
      </c>
      <c r="I1533" s="106">
        <v>0</v>
      </c>
    </row>
    <row r="1534" spans="1:9" s="129" customFormat="1" x14ac:dyDescent="0.2">
      <c r="A1534" s="133"/>
      <c r="B1534" s="138" t="s">
        <v>320</v>
      </c>
      <c r="C1534" s="106">
        <f t="shared" si="234"/>
        <v>38</v>
      </c>
      <c r="D1534" s="106">
        <v>0</v>
      </c>
      <c r="E1534" s="88">
        <v>38</v>
      </c>
      <c r="F1534" s="106">
        <v>0</v>
      </c>
      <c r="G1534" s="106">
        <v>0</v>
      </c>
      <c r="H1534" s="106">
        <v>0</v>
      </c>
      <c r="I1534" s="106">
        <v>0</v>
      </c>
    </row>
    <row r="1535" spans="1:9" s="168" customFormat="1" x14ac:dyDescent="0.2">
      <c r="A1535" s="189" t="s">
        <v>352</v>
      </c>
      <c r="B1535" s="181" t="s">
        <v>319</v>
      </c>
      <c r="C1535" s="167">
        <f t="shared" si="228"/>
        <v>138</v>
      </c>
      <c r="D1535" s="167">
        <f t="shared" ref="D1535:I1536" si="235">D1537</f>
        <v>138</v>
      </c>
      <c r="E1535" s="167">
        <f t="shared" si="235"/>
        <v>0</v>
      </c>
      <c r="F1535" s="167">
        <f t="shared" si="235"/>
        <v>0</v>
      </c>
      <c r="G1535" s="167">
        <f t="shared" si="235"/>
        <v>0</v>
      </c>
      <c r="H1535" s="167">
        <f t="shared" si="235"/>
        <v>0</v>
      </c>
      <c r="I1535" s="167">
        <f t="shared" si="235"/>
        <v>0</v>
      </c>
    </row>
    <row r="1536" spans="1:9" s="168" customFormat="1" x14ac:dyDescent="0.2">
      <c r="A1536" s="176"/>
      <c r="B1536" s="182" t="s">
        <v>320</v>
      </c>
      <c r="C1536" s="167">
        <f t="shared" si="228"/>
        <v>138</v>
      </c>
      <c r="D1536" s="167">
        <f t="shared" si="235"/>
        <v>138</v>
      </c>
      <c r="E1536" s="167">
        <f t="shared" si="235"/>
        <v>0</v>
      </c>
      <c r="F1536" s="167">
        <f t="shared" si="235"/>
        <v>0</v>
      </c>
      <c r="G1536" s="167">
        <f t="shared" si="235"/>
        <v>0</v>
      </c>
      <c r="H1536" s="167">
        <f t="shared" si="235"/>
        <v>0</v>
      </c>
      <c r="I1536" s="167">
        <f t="shared" si="235"/>
        <v>0</v>
      </c>
    </row>
    <row r="1537" spans="1:9" s="129" customFormat="1" ht="25.5" x14ac:dyDescent="0.2">
      <c r="A1537" s="111" t="s">
        <v>425</v>
      </c>
      <c r="B1537" s="135" t="s">
        <v>319</v>
      </c>
      <c r="C1537" s="106">
        <f t="shared" si="228"/>
        <v>138</v>
      </c>
      <c r="D1537" s="106">
        <v>138</v>
      </c>
      <c r="E1537" s="106">
        <v>0</v>
      </c>
      <c r="F1537" s="106">
        <v>0</v>
      </c>
      <c r="G1537" s="106">
        <v>0</v>
      </c>
      <c r="H1537" s="106">
        <v>0</v>
      </c>
      <c r="I1537" s="106">
        <v>0</v>
      </c>
    </row>
    <row r="1538" spans="1:9" s="129" customFormat="1" x14ac:dyDescent="0.2">
      <c r="A1538" s="133"/>
      <c r="B1538" s="138" t="s">
        <v>320</v>
      </c>
      <c r="C1538" s="106">
        <f t="shared" si="228"/>
        <v>138</v>
      </c>
      <c r="D1538" s="106">
        <v>138</v>
      </c>
      <c r="E1538" s="106">
        <v>0</v>
      </c>
      <c r="F1538" s="106">
        <v>0</v>
      </c>
      <c r="G1538" s="106">
        <v>0</v>
      </c>
      <c r="H1538" s="106">
        <v>0</v>
      </c>
      <c r="I1538" s="106">
        <v>0</v>
      </c>
    </row>
    <row r="1539" spans="1:9" x14ac:dyDescent="0.2">
      <c r="A1539" s="481" t="s">
        <v>337</v>
      </c>
      <c r="B1539" s="482"/>
      <c r="C1539" s="482"/>
      <c r="D1539" s="482"/>
      <c r="E1539" s="482"/>
      <c r="F1539" s="482"/>
      <c r="G1539" s="482"/>
      <c r="H1539" s="482"/>
      <c r="I1539" s="483"/>
    </row>
    <row r="1540" spans="1:9" x14ac:dyDescent="0.2">
      <c r="A1540" s="457" t="s">
        <v>322</v>
      </c>
      <c r="B1540" s="458"/>
      <c r="C1540" s="458"/>
      <c r="D1540" s="458"/>
      <c r="E1540" s="458"/>
      <c r="F1540" s="458"/>
      <c r="G1540" s="458"/>
      <c r="H1540" s="458"/>
      <c r="I1540" s="459"/>
    </row>
    <row r="1541" spans="1:9" x14ac:dyDescent="0.2">
      <c r="A1541" s="7" t="s">
        <v>329</v>
      </c>
      <c r="B1541" s="8" t="s">
        <v>319</v>
      </c>
      <c r="C1541" s="59">
        <f t="shared" ref="C1541:C1558" si="236">D1541+E1541+F1541+G1541+H1541+I1541</f>
        <v>13299.596</v>
      </c>
      <c r="D1541" s="59">
        <f t="shared" ref="D1541:I1542" si="237">D1543+D1551</f>
        <v>1919.9360000000001</v>
      </c>
      <c r="E1541" s="59">
        <f t="shared" si="237"/>
        <v>5838.4</v>
      </c>
      <c r="F1541" s="59">
        <f t="shared" si="237"/>
        <v>395</v>
      </c>
      <c r="G1541" s="59">
        <f t="shared" si="237"/>
        <v>0</v>
      </c>
      <c r="H1541" s="59">
        <f t="shared" si="237"/>
        <v>0</v>
      </c>
      <c r="I1541" s="59">
        <f t="shared" si="237"/>
        <v>5146.26</v>
      </c>
    </row>
    <row r="1542" spans="1:9" ht="13.5" thickBot="1" x14ac:dyDescent="0.25">
      <c r="A1542" s="9"/>
      <c r="B1542" s="10" t="s">
        <v>320</v>
      </c>
      <c r="C1542" s="59">
        <f t="shared" si="236"/>
        <v>13299.596</v>
      </c>
      <c r="D1542" s="59">
        <f t="shared" si="237"/>
        <v>1919.9360000000001</v>
      </c>
      <c r="E1542" s="73">
        <f>E1544+E1552</f>
        <v>5838.4</v>
      </c>
      <c r="F1542" s="59">
        <f t="shared" si="237"/>
        <v>395</v>
      </c>
      <c r="G1542" s="59">
        <f t="shared" si="237"/>
        <v>0</v>
      </c>
      <c r="H1542" s="59">
        <f t="shared" si="237"/>
        <v>0</v>
      </c>
      <c r="I1542" s="59">
        <f t="shared" si="237"/>
        <v>5146.26</v>
      </c>
    </row>
    <row r="1543" spans="1:9" x14ac:dyDescent="0.2">
      <c r="A1543" s="82" t="s">
        <v>335</v>
      </c>
      <c r="B1543" s="8" t="s">
        <v>319</v>
      </c>
      <c r="C1543" s="59">
        <f t="shared" si="236"/>
        <v>10220</v>
      </c>
      <c r="D1543" s="59">
        <f>D1545</f>
        <v>1121</v>
      </c>
      <c r="E1543" s="59">
        <f>E1545</f>
        <v>3658</v>
      </c>
      <c r="F1543" s="59">
        <f t="shared" ref="E1543:I1546" si="238">F1545</f>
        <v>395</v>
      </c>
      <c r="G1543" s="59">
        <f t="shared" si="238"/>
        <v>0</v>
      </c>
      <c r="H1543" s="59">
        <f t="shared" si="238"/>
        <v>0</v>
      </c>
      <c r="I1543" s="59">
        <f t="shared" si="238"/>
        <v>5046</v>
      </c>
    </row>
    <row r="1544" spans="1:9" x14ac:dyDescent="0.2">
      <c r="A1544" s="11" t="s">
        <v>326</v>
      </c>
      <c r="B1544" s="246" t="s">
        <v>320</v>
      </c>
      <c r="C1544" s="59">
        <f t="shared" si="236"/>
        <v>10220</v>
      </c>
      <c r="D1544" s="59">
        <f>D1546</f>
        <v>1121</v>
      </c>
      <c r="E1544" s="59">
        <f>E1546</f>
        <v>3658</v>
      </c>
      <c r="F1544" s="59">
        <f t="shared" si="238"/>
        <v>395</v>
      </c>
      <c r="G1544" s="59">
        <f t="shared" si="238"/>
        <v>0</v>
      </c>
      <c r="H1544" s="59">
        <f t="shared" si="238"/>
        <v>0</v>
      </c>
      <c r="I1544" s="59">
        <f t="shared" si="238"/>
        <v>5046</v>
      </c>
    </row>
    <row r="1545" spans="1:9" x14ac:dyDescent="0.2">
      <c r="A1545" s="21" t="s">
        <v>385</v>
      </c>
      <c r="B1545" s="8" t="s">
        <v>319</v>
      </c>
      <c r="C1545" s="59">
        <f t="shared" si="236"/>
        <v>10220</v>
      </c>
      <c r="D1545" s="59">
        <f>D1547</f>
        <v>1121</v>
      </c>
      <c r="E1545" s="59">
        <f t="shared" si="238"/>
        <v>3658</v>
      </c>
      <c r="F1545" s="59">
        <f t="shared" si="238"/>
        <v>395</v>
      </c>
      <c r="G1545" s="59">
        <f t="shared" si="238"/>
        <v>0</v>
      </c>
      <c r="H1545" s="59">
        <f t="shared" si="238"/>
        <v>0</v>
      </c>
      <c r="I1545" s="59">
        <f t="shared" si="238"/>
        <v>5046</v>
      </c>
    </row>
    <row r="1546" spans="1:9" x14ac:dyDescent="0.2">
      <c r="A1546" s="18"/>
      <c r="B1546" s="246" t="s">
        <v>320</v>
      </c>
      <c r="C1546" s="59">
        <f t="shared" si="236"/>
        <v>10220</v>
      </c>
      <c r="D1546" s="59">
        <f>D1548</f>
        <v>1121</v>
      </c>
      <c r="E1546" s="59">
        <f>E1548</f>
        <v>3658</v>
      </c>
      <c r="F1546" s="59">
        <f t="shared" si="238"/>
        <v>395</v>
      </c>
      <c r="G1546" s="59">
        <f t="shared" si="238"/>
        <v>0</v>
      </c>
      <c r="H1546" s="59">
        <f t="shared" si="238"/>
        <v>0</v>
      </c>
      <c r="I1546" s="59">
        <f t="shared" si="238"/>
        <v>5046</v>
      </c>
    </row>
    <row r="1547" spans="1:9" x14ac:dyDescent="0.2">
      <c r="A1547" s="20" t="s">
        <v>361</v>
      </c>
      <c r="B1547" s="8" t="s">
        <v>319</v>
      </c>
      <c r="C1547" s="59">
        <f t="shared" si="236"/>
        <v>10220</v>
      </c>
      <c r="D1547" s="59">
        <f>D1609+D1899</f>
        <v>1121</v>
      </c>
      <c r="E1547" s="59">
        <f>E1548</f>
        <v>3658</v>
      </c>
      <c r="F1547" s="59">
        <f t="shared" ref="F1547:I1548" si="239">F1609+F1899</f>
        <v>395</v>
      </c>
      <c r="G1547" s="59">
        <f t="shared" si="239"/>
        <v>0</v>
      </c>
      <c r="H1547" s="59">
        <f t="shared" si="239"/>
        <v>0</v>
      </c>
      <c r="I1547" s="59">
        <f t="shared" si="239"/>
        <v>5046</v>
      </c>
    </row>
    <row r="1548" spans="1:9" x14ac:dyDescent="0.2">
      <c r="A1548" s="11"/>
      <c r="B1548" s="246" t="s">
        <v>320</v>
      </c>
      <c r="C1548" s="59">
        <f t="shared" si="236"/>
        <v>10220</v>
      </c>
      <c r="D1548" s="59">
        <f>D1610+D1900</f>
        <v>1121</v>
      </c>
      <c r="E1548" s="59">
        <f>E1550</f>
        <v>3658</v>
      </c>
      <c r="F1548" s="59">
        <f t="shared" si="239"/>
        <v>395</v>
      </c>
      <c r="G1548" s="59">
        <f t="shared" si="239"/>
        <v>0</v>
      </c>
      <c r="H1548" s="59">
        <f t="shared" si="239"/>
        <v>0</v>
      </c>
      <c r="I1548" s="59">
        <f t="shared" si="239"/>
        <v>5046</v>
      </c>
    </row>
    <row r="1549" spans="1:9" x14ac:dyDescent="0.2">
      <c r="A1549" s="13" t="s">
        <v>352</v>
      </c>
      <c r="B1549" s="8" t="s">
        <v>319</v>
      </c>
      <c r="C1549" s="59">
        <f t="shared" si="236"/>
        <v>11008.8</v>
      </c>
      <c r="D1549" s="59">
        <f t="shared" ref="D1549:H1549" si="240">D1611+D1901+D1568+D1821+D1628</f>
        <v>1806.8</v>
      </c>
      <c r="E1549" s="59">
        <f>E1568+E1611+E1628+E1821+E1886+E1901</f>
        <v>3658</v>
      </c>
      <c r="F1549" s="59">
        <f t="shared" si="240"/>
        <v>395</v>
      </c>
      <c r="G1549" s="59">
        <f t="shared" si="240"/>
        <v>0</v>
      </c>
      <c r="H1549" s="59">
        <f t="shared" si="240"/>
        <v>0</v>
      </c>
      <c r="I1549" s="59">
        <f>I1568+I1611+I1628+I1821+I1886+I1901</f>
        <v>5149</v>
      </c>
    </row>
    <row r="1550" spans="1:9" x14ac:dyDescent="0.2">
      <c r="A1550" s="11"/>
      <c r="B1550" s="246" t="s">
        <v>320</v>
      </c>
      <c r="C1550" s="59">
        <f t="shared" si="236"/>
        <v>11008.8</v>
      </c>
      <c r="D1550" s="59">
        <f>D1612+D1902+D1569+D1822+D1629</f>
        <v>1806.8</v>
      </c>
      <c r="E1550" s="59">
        <f>E1569+E1612+E1629+E1822+E1887+E1902</f>
        <v>3658</v>
      </c>
      <c r="F1550" s="59">
        <f>F1612+F1902+F1569+F1822+F1629</f>
        <v>395</v>
      </c>
      <c r="G1550" s="59">
        <f>G1612+G1902+G1569+G1822+G1629</f>
        <v>0</v>
      </c>
      <c r="H1550" s="59">
        <f>H1612+H1902+H1569+H1822+H1629</f>
        <v>0</v>
      </c>
      <c r="I1550" s="59">
        <f>I1569+I1612+I1629+I1822+I1887+I1902</f>
        <v>5149</v>
      </c>
    </row>
    <row r="1551" spans="1:9" x14ac:dyDescent="0.2">
      <c r="A1551" s="99" t="s">
        <v>334</v>
      </c>
      <c r="B1551" s="46" t="s">
        <v>319</v>
      </c>
      <c r="C1551" s="59">
        <f t="shared" si="236"/>
        <v>3079.5960000000005</v>
      </c>
      <c r="D1551" s="59">
        <f t="shared" ref="D1551:I1556" si="241">D1553</f>
        <v>798.93600000000004</v>
      </c>
      <c r="E1551" s="59">
        <f t="shared" si="241"/>
        <v>2180.4</v>
      </c>
      <c r="F1551" s="59">
        <f t="shared" si="241"/>
        <v>0</v>
      </c>
      <c r="G1551" s="59">
        <f t="shared" si="241"/>
        <v>0</v>
      </c>
      <c r="H1551" s="59">
        <f t="shared" si="241"/>
        <v>0</v>
      </c>
      <c r="I1551" s="59">
        <f t="shared" si="241"/>
        <v>100.25999999999999</v>
      </c>
    </row>
    <row r="1552" spans="1:9" x14ac:dyDescent="0.2">
      <c r="A1552" s="42" t="s">
        <v>350</v>
      </c>
      <c r="B1552" s="45" t="s">
        <v>320</v>
      </c>
      <c r="C1552" s="59">
        <f t="shared" si="236"/>
        <v>3079.5960000000005</v>
      </c>
      <c r="D1552" s="59">
        <f t="shared" si="241"/>
        <v>798.93600000000004</v>
      </c>
      <c r="E1552" s="59">
        <f t="shared" si="241"/>
        <v>2180.4</v>
      </c>
      <c r="F1552" s="59">
        <f t="shared" si="241"/>
        <v>0</v>
      </c>
      <c r="G1552" s="59">
        <f t="shared" si="241"/>
        <v>0</v>
      </c>
      <c r="H1552" s="59">
        <f t="shared" si="241"/>
        <v>0</v>
      </c>
      <c r="I1552" s="59">
        <f t="shared" si="241"/>
        <v>100.25999999999999</v>
      </c>
    </row>
    <row r="1553" spans="1:9" x14ac:dyDescent="0.2">
      <c r="A1553" s="21" t="s">
        <v>385</v>
      </c>
      <c r="B1553" s="8" t="s">
        <v>319</v>
      </c>
      <c r="C1553" s="59">
        <f t="shared" si="236"/>
        <v>3079.5960000000005</v>
      </c>
      <c r="D1553" s="59">
        <f t="shared" si="241"/>
        <v>798.93600000000004</v>
      </c>
      <c r="E1553" s="59">
        <f t="shared" si="241"/>
        <v>2180.4</v>
      </c>
      <c r="F1553" s="59">
        <f t="shared" si="241"/>
        <v>0</v>
      </c>
      <c r="G1553" s="59">
        <f t="shared" si="241"/>
        <v>0</v>
      </c>
      <c r="H1553" s="59">
        <f t="shared" si="241"/>
        <v>0</v>
      </c>
      <c r="I1553" s="59">
        <f t="shared" si="241"/>
        <v>100.25999999999999</v>
      </c>
    </row>
    <row r="1554" spans="1:9" x14ac:dyDescent="0.2">
      <c r="A1554" s="18"/>
      <c r="B1554" s="246" t="s">
        <v>320</v>
      </c>
      <c r="C1554" s="59">
        <f t="shared" si="236"/>
        <v>3079.5960000000005</v>
      </c>
      <c r="D1554" s="59">
        <f t="shared" si="241"/>
        <v>798.93600000000004</v>
      </c>
      <c r="E1554" s="59">
        <f t="shared" si="241"/>
        <v>2180.4</v>
      </c>
      <c r="F1554" s="59">
        <f t="shared" si="241"/>
        <v>0</v>
      </c>
      <c r="G1554" s="59">
        <f t="shared" si="241"/>
        <v>0</v>
      </c>
      <c r="H1554" s="59">
        <f t="shared" si="241"/>
        <v>0</v>
      </c>
      <c r="I1554" s="59">
        <f t="shared" si="241"/>
        <v>100.25999999999999</v>
      </c>
    </row>
    <row r="1555" spans="1:9" x14ac:dyDescent="0.2">
      <c r="A1555" s="58" t="s">
        <v>361</v>
      </c>
      <c r="B1555" s="46" t="s">
        <v>319</v>
      </c>
      <c r="C1555" s="59">
        <f t="shared" si="236"/>
        <v>3079.5960000000005</v>
      </c>
      <c r="D1555" s="59">
        <f t="shared" si="241"/>
        <v>798.93600000000004</v>
      </c>
      <c r="E1555" s="59">
        <f t="shared" si="241"/>
        <v>2180.4</v>
      </c>
      <c r="F1555" s="59">
        <f t="shared" si="241"/>
        <v>0</v>
      </c>
      <c r="G1555" s="59">
        <f t="shared" si="241"/>
        <v>0</v>
      </c>
      <c r="H1555" s="59">
        <f t="shared" si="241"/>
        <v>0</v>
      </c>
      <c r="I1555" s="59">
        <f t="shared" si="241"/>
        <v>100.25999999999999</v>
      </c>
    </row>
    <row r="1556" spans="1:9" x14ac:dyDescent="0.2">
      <c r="A1556" s="43"/>
      <c r="B1556" s="45" t="s">
        <v>320</v>
      </c>
      <c r="C1556" s="59">
        <f t="shared" si="236"/>
        <v>3079.5960000000005</v>
      </c>
      <c r="D1556" s="59">
        <f t="shared" si="241"/>
        <v>798.93600000000004</v>
      </c>
      <c r="E1556" s="59">
        <f>E1558</f>
        <v>2180.4</v>
      </c>
      <c r="F1556" s="59">
        <f t="shared" si="241"/>
        <v>0</v>
      </c>
      <c r="G1556" s="59">
        <f t="shared" si="241"/>
        <v>0</v>
      </c>
      <c r="H1556" s="59">
        <f t="shared" si="241"/>
        <v>0</v>
      </c>
      <c r="I1556" s="59">
        <f t="shared" si="241"/>
        <v>100.25999999999999</v>
      </c>
    </row>
    <row r="1557" spans="1:9" x14ac:dyDescent="0.2">
      <c r="A1557" s="15" t="s">
        <v>352</v>
      </c>
      <c r="B1557" s="46" t="s">
        <v>319</v>
      </c>
      <c r="C1557" s="59">
        <f t="shared" si="236"/>
        <v>3079.5960000000005</v>
      </c>
      <c r="D1557" s="59">
        <f t="shared" ref="D1557:I1558" si="242">D1643+D1776+D1869</f>
        <v>798.93600000000004</v>
      </c>
      <c r="E1557" s="59">
        <f t="shared" si="242"/>
        <v>2180.4</v>
      </c>
      <c r="F1557" s="59">
        <f t="shared" si="242"/>
        <v>0</v>
      </c>
      <c r="G1557" s="59">
        <f t="shared" si="242"/>
        <v>0</v>
      </c>
      <c r="H1557" s="59">
        <f t="shared" si="242"/>
        <v>0</v>
      </c>
      <c r="I1557" s="59">
        <f t="shared" si="242"/>
        <v>100.25999999999999</v>
      </c>
    </row>
    <row r="1558" spans="1:9" x14ac:dyDescent="0.2">
      <c r="A1558" s="14"/>
      <c r="B1558" s="45" t="s">
        <v>320</v>
      </c>
      <c r="C1558" s="59">
        <f t="shared" si="236"/>
        <v>3079.5960000000005</v>
      </c>
      <c r="D1558" s="59">
        <f t="shared" si="242"/>
        <v>798.93600000000004</v>
      </c>
      <c r="E1558" s="59">
        <f t="shared" si="242"/>
        <v>2180.4</v>
      </c>
      <c r="F1558" s="59">
        <f t="shared" si="242"/>
        <v>0</v>
      </c>
      <c r="G1558" s="59">
        <f t="shared" si="242"/>
        <v>0</v>
      </c>
      <c r="H1558" s="59">
        <f t="shared" si="242"/>
        <v>0</v>
      </c>
      <c r="I1558" s="59">
        <f t="shared" si="242"/>
        <v>100.25999999999999</v>
      </c>
    </row>
    <row r="1559" spans="1:9" x14ac:dyDescent="0.2">
      <c r="A1559" s="488" t="s">
        <v>373</v>
      </c>
      <c r="B1559" s="489"/>
      <c r="C1559" s="489"/>
      <c r="D1559" s="489"/>
      <c r="E1559" s="489"/>
      <c r="F1559" s="489"/>
      <c r="G1559" s="489"/>
      <c r="H1559" s="489"/>
      <c r="I1559" s="490"/>
    </row>
    <row r="1560" spans="1:9" s="129" customFormat="1" x14ac:dyDescent="0.2">
      <c r="A1560" s="142" t="s">
        <v>322</v>
      </c>
      <c r="B1560" s="255" t="s">
        <v>319</v>
      </c>
      <c r="C1560" s="106">
        <f t="shared" ref="C1560:C1583" si="243">D1560+E1560+F1560+G1560+H1560+I1560</f>
        <v>2903.8</v>
      </c>
      <c r="D1560" s="106">
        <f t="shared" ref="D1560:I1565" si="244">D1562</f>
        <v>365.8</v>
      </c>
      <c r="E1560" s="106">
        <f t="shared" si="244"/>
        <v>2435</v>
      </c>
      <c r="F1560" s="106">
        <f t="shared" si="244"/>
        <v>0</v>
      </c>
      <c r="G1560" s="106">
        <f t="shared" si="244"/>
        <v>0</v>
      </c>
      <c r="H1560" s="106">
        <f t="shared" si="244"/>
        <v>0</v>
      </c>
      <c r="I1560" s="106">
        <f t="shared" si="244"/>
        <v>103</v>
      </c>
    </row>
    <row r="1561" spans="1:9" s="129" customFormat="1" x14ac:dyDescent="0.2">
      <c r="A1561" s="140" t="s">
        <v>347</v>
      </c>
      <c r="B1561" s="256" t="s">
        <v>320</v>
      </c>
      <c r="C1561" s="106">
        <f t="shared" si="243"/>
        <v>2903.8</v>
      </c>
      <c r="D1561" s="106">
        <f t="shared" si="244"/>
        <v>365.8</v>
      </c>
      <c r="E1561" s="101">
        <f t="shared" si="244"/>
        <v>2435</v>
      </c>
      <c r="F1561" s="106">
        <f t="shared" si="244"/>
        <v>0</v>
      </c>
      <c r="G1561" s="106">
        <f t="shared" si="244"/>
        <v>0</v>
      </c>
      <c r="H1561" s="106">
        <f t="shared" si="244"/>
        <v>0</v>
      </c>
      <c r="I1561" s="106">
        <f t="shared" si="244"/>
        <v>103</v>
      </c>
    </row>
    <row r="1562" spans="1:9" s="129" customFormat="1" x14ac:dyDescent="0.2">
      <c r="A1562" s="161" t="s">
        <v>335</v>
      </c>
      <c r="B1562" s="115" t="s">
        <v>319</v>
      </c>
      <c r="C1562" s="106">
        <f t="shared" si="243"/>
        <v>2903.8</v>
      </c>
      <c r="D1562" s="106">
        <f>D1564</f>
        <v>365.8</v>
      </c>
      <c r="E1562" s="106">
        <f t="shared" si="244"/>
        <v>2435</v>
      </c>
      <c r="F1562" s="106">
        <f t="shared" si="244"/>
        <v>0</v>
      </c>
      <c r="G1562" s="106">
        <f t="shared" si="244"/>
        <v>0</v>
      </c>
      <c r="H1562" s="106">
        <f t="shared" si="244"/>
        <v>0</v>
      </c>
      <c r="I1562" s="106">
        <f t="shared" si="244"/>
        <v>103</v>
      </c>
    </row>
    <row r="1563" spans="1:9" s="129" customFormat="1" x14ac:dyDescent="0.2">
      <c r="A1563" s="133" t="s">
        <v>326</v>
      </c>
      <c r="B1563" s="256" t="s">
        <v>320</v>
      </c>
      <c r="C1563" s="106">
        <f t="shared" si="243"/>
        <v>2903.8</v>
      </c>
      <c r="D1563" s="106">
        <f>D1565</f>
        <v>365.8</v>
      </c>
      <c r="E1563" s="106">
        <f t="shared" si="244"/>
        <v>2435</v>
      </c>
      <c r="F1563" s="106">
        <f t="shared" si="244"/>
        <v>0</v>
      </c>
      <c r="G1563" s="106">
        <f t="shared" si="244"/>
        <v>0</v>
      </c>
      <c r="H1563" s="106">
        <f t="shared" si="244"/>
        <v>0</v>
      </c>
      <c r="I1563" s="106">
        <f t="shared" si="244"/>
        <v>103</v>
      </c>
    </row>
    <row r="1564" spans="1:9" s="129" customFormat="1" x14ac:dyDescent="0.2">
      <c r="A1564" s="114" t="s">
        <v>385</v>
      </c>
      <c r="B1564" s="115" t="s">
        <v>319</v>
      </c>
      <c r="C1564" s="106">
        <f t="shared" si="243"/>
        <v>2903.8</v>
      </c>
      <c r="D1564" s="106">
        <f>D1566</f>
        <v>365.8</v>
      </c>
      <c r="E1564" s="106">
        <f t="shared" si="244"/>
        <v>2435</v>
      </c>
      <c r="F1564" s="106">
        <f t="shared" si="244"/>
        <v>0</v>
      </c>
      <c r="G1564" s="106">
        <f t="shared" si="244"/>
        <v>0</v>
      </c>
      <c r="H1564" s="106">
        <f t="shared" si="244"/>
        <v>0</v>
      </c>
      <c r="I1564" s="106">
        <f t="shared" si="244"/>
        <v>103</v>
      </c>
    </row>
    <row r="1565" spans="1:9" s="129" customFormat="1" x14ac:dyDescent="0.2">
      <c r="A1565" s="116"/>
      <c r="B1565" s="256" t="s">
        <v>320</v>
      </c>
      <c r="C1565" s="106">
        <f t="shared" si="243"/>
        <v>2903.8</v>
      </c>
      <c r="D1565" s="106">
        <f>D1567</f>
        <v>365.8</v>
      </c>
      <c r="E1565" s="106">
        <f t="shared" si="244"/>
        <v>2435</v>
      </c>
      <c r="F1565" s="106">
        <f t="shared" si="244"/>
        <v>0</v>
      </c>
      <c r="G1565" s="106">
        <f t="shared" si="244"/>
        <v>0</v>
      </c>
      <c r="H1565" s="106">
        <f t="shared" si="244"/>
        <v>0</v>
      </c>
      <c r="I1565" s="106">
        <f t="shared" si="244"/>
        <v>103</v>
      </c>
    </row>
    <row r="1566" spans="1:9" s="129" customFormat="1" x14ac:dyDescent="0.2">
      <c r="A1566" s="186" t="s">
        <v>361</v>
      </c>
      <c r="B1566" s="115" t="s">
        <v>319</v>
      </c>
      <c r="C1566" s="106">
        <f t="shared" si="243"/>
        <v>2903.8</v>
      </c>
      <c r="D1566" s="106">
        <f t="shared" ref="D1566:I1567" si="245">D1568</f>
        <v>365.8</v>
      </c>
      <c r="E1566" s="106">
        <f t="shared" si="245"/>
        <v>2435</v>
      </c>
      <c r="F1566" s="106">
        <f t="shared" si="245"/>
        <v>0</v>
      </c>
      <c r="G1566" s="106">
        <f t="shared" si="245"/>
        <v>0</v>
      </c>
      <c r="H1566" s="106">
        <f t="shared" si="245"/>
        <v>0</v>
      </c>
      <c r="I1566" s="106">
        <f t="shared" si="245"/>
        <v>103</v>
      </c>
    </row>
    <row r="1567" spans="1:9" s="129" customFormat="1" x14ac:dyDescent="0.2">
      <c r="A1567" s="133"/>
      <c r="B1567" s="256" t="s">
        <v>320</v>
      </c>
      <c r="C1567" s="106">
        <f t="shared" si="243"/>
        <v>2903.8</v>
      </c>
      <c r="D1567" s="106">
        <f t="shared" si="245"/>
        <v>365.8</v>
      </c>
      <c r="E1567" s="106">
        <f t="shared" si="245"/>
        <v>2435</v>
      </c>
      <c r="F1567" s="106">
        <f t="shared" si="245"/>
        <v>0</v>
      </c>
      <c r="G1567" s="106">
        <f t="shared" si="245"/>
        <v>0</v>
      </c>
      <c r="H1567" s="106">
        <f t="shared" si="245"/>
        <v>0</v>
      </c>
      <c r="I1567" s="106">
        <f t="shared" si="245"/>
        <v>103</v>
      </c>
    </row>
    <row r="1568" spans="1:9" s="168" customFormat="1" x14ac:dyDescent="0.2">
      <c r="A1568" s="175" t="s">
        <v>352</v>
      </c>
      <c r="B1568" s="191" t="s">
        <v>319</v>
      </c>
      <c r="C1568" s="167">
        <f t="shared" si="243"/>
        <v>2903.8</v>
      </c>
      <c r="D1568" s="167">
        <f>D1570+D1572+D1574+D1576+D1578+D1580+D1582+D1584+D1586+D1588+D1590+D1592+D1594+D1596+D1598</f>
        <v>365.8</v>
      </c>
      <c r="E1568" s="167">
        <f>E1569</f>
        <v>2435</v>
      </c>
      <c r="F1568" s="167">
        <f>F1569</f>
        <v>0</v>
      </c>
      <c r="G1568" s="167">
        <f>G1569</f>
        <v>0</v>
      </c>
      <c r="H1568" s="167">
        <f>H1569</f>
        <v>0</v>
      </c>
      <c r="I1568" s="167">
        <f>I1570+I1572+I1574+I1576+I1578+I1580+I1582+I1584+I1586+I1588+I1590+I1592+I1594+I1596+I1598</f>
        <v>103</v>
      </c>
    </row>
    <row r="1569" spans="1:9" s="168" customFormat="1" x14ac:dyDescent="0.2">
      <c r="A1569" s="176"/>
      <c r="B1569" s="169" t="s">
        <v>320</v>
      </c>
      <c r="C1569" s="167">
        <f>D1569+E1569+F1569+G1569+H1569+I1569</f>
        <v>2903.8</v>
      </c>
      <c r="D1569" s="167">
        <f>D1571+D1573+D1575+D1577+D1579+D1581+D1583+D1585+D1587+D1589+D1591+D1593+D1595+D1597+D1599</f>
        <v>365.8</v>
      </c>
      <c r="E1569" s="167">
        <f>E1571+E1573+E1575+E1577+E1579+E1581+E1583+E1585+E1587+E1589+E1591+E1593+E1595+E1597+E1599+E1601</f>
        <v>2435</v>
      </c>
      <c r="F1569" s="167">
        <v>0</v>
      </c>
      <c r="G1569" s="167">
        <v>0</v>
      </c>
      <c r="H1569" s="167">
        <v>0</v>
      </c>
      <c r="I1569" s="167">
        <f>I1571+I1573+I1575+I1577+I1579+I1581+I1583+I1585+I1587+I1589+I1591+I1593+I1595+I1597+I1599</f>
        <v>103</v>
      </c>
    </row>
    <row r="1570" spans="1:9" s="128" customFormat="1" ht="25.5" x14ac:dyDescent="0.2">
      <c r="A1570" s="291" t="s">
        <v>470</v>
      </c>
      <c r="B1570" s="292" t="s">
        <v>319</v>
      </c>
      <c r="C1570" s="276">
        <f t="shared" si="243"/>
        <v>81</v>
      </c>
      <c r="D1570" s="276">
        <v>81</v>
      </c>
      <c r="E1570" s="276">
        <v>0</v>
      </c>
      <c r="F1570" s="276">
        <v>0</v>
      </c>
      <c r="G1570" s="276">
        <v>0</v>
      </c>
      <c r="H1570" s="276">
        <v>0</v>
      </c>
      <c r="I1570" s="276">
        <v>0</v>
      </c>
    </row>
    <row r="1571" spans="1:9" s="128" customFormat="1" x14ac:dyDescent="0.2">
      <c r="A1571" s="293"/>
      <c r="B1571" s="294" t="s">
        <v>320</v>
      </c>
      <c r="C1571" s="276">
        <f t="shared" si="243"/>
        <v>81</v>
      </c>
      <c r="D1571" s="276">
        <v>81</v>
      </c>
      <c r="E1571" s="276">
        <v>0</v>
      </c>
      <c r="F1571" s="276">
        <v>0</v>
      </c>
      <c r="G1571" s="276">
        <v>0</v>
      </c>
      <c r="H1571" s="276">
        <v>0</v>
      </c>
      <c r="I1571" s="276">
        <v>0</v>
      </c>
    </row>
    <row r="1572" spans="1:9" s="128" customFormat="1" ht="25.5" x14ac:dyDescent="0.2">
      <c r="A1572" s="291" t="s">
        <v>471</v>
      </c>
      <c r="B1572" s="292" t="s">
        <v>319</v>
      </c>
      <c r="C1572" s="276">
        <f t="shared" si="243"/>
        <v>12</v>
      </c>
      <c r="D1572" s="276">
        <v>12</v>
      </c>
      <c r="E1572" s="276">
        <v>0</v>
      </c>
      <c r="F1572" s="276">
        <v>0</v>
      </c>
      <c r="G1572" s="276">
        <v>0</v>
      </c>
      <c r="H1572" s="276">
        <v>0</v>
      </c>
      <c r="I1572" s="276">
        <v>0</v>
      </c>
    </row>
    <row r="1573" spans="1:9" s="128" customFormat="1" x14ac:dyDescent="0.2">
      <c r="A1573" s="293"/>
      <c r="B1573" s="294" t="s">
        <v>320</v>
      </c>
      <c r="C1573" s="276">
        <f t="shared" si="243"/>
        <v>12</v>
      </c>
      <c r="D1573" s="276">
        <v>12</v>
      </c>
      <c r="E1573" s="276">
        <v>0</v>
      </c>
      <c r="F1573" s="276">
        <v>0</v>
      </c>
      <c r="G1573" s="276">
        <v>0</v>
      </c>
      <c r="H1573" s="276">
        <v>0</v>
      </c>
      <c r="I1573" s="276">
        <v>0</v>
      </c>
    </row>
    <row r="1574" spans="1:9" s="129" customFormat="1" ht="25.5" x14ac:dyDescent="0.2">
      <c r="A1574" s="403" t="s">
        <v>483</v>
      </c>
      <c r="B1574" s="255" t="s">
        <v>319</v>
      </c>
      <c r="C1574" s="106">
        <f t="shared" si="243"/>
        <v>142.80000000000001</v>
      </c>
      <c r="D1574" s="106">
        <f>D1575</f>
        <v>142.80000000000001</v>
      </c>
      <c r="E1574" s="106">
        <v>0</v>
      </c>
      <c r="F1574" s="106">
        <v>0</v>
      </c>
      <c r="G1574" s="106">
        <v>0</v>
      </c>
      <c r="H1574" s="106">
        <v>0</v>
      </c>
      <c r="I1574" s="106">
        <v>0</v>
      </c>
    </row>
    <row r="1575" spans="1:9" s="129" customFormat="1" x14ac:dyDescent="0.2">
      <c r="A1575" s="133"/>
      <c r="B1575" s="256" t="s">
        <v>320</v>
      </c>
      <c r="C1575" s="106">
        <f t="shared" si="243"/>
        <v>142.80000000000001</v>
      </c>
      <c r="D1575" s="106">
        <v>142.80000000000001</v>
      </c>
      <c r="E1575" s="106">
        <v>0</v>
      </c>
      <c r="F1575" s="106">
        <v>0</v>
      </c>
      <c r="G1575" s="106">
        <v>0</v>
      </c>
      <c r="H1575" s="106">
        <v>0</v>
      </c>
      <c r="I1575" s="106">
        <v>0</v>
      </c>
    </row>
    <row r="1576" spans="1:9" s="129" customFormat="1" ht="25.5" x14ac:dyDescent="0.2">
      <c r="A1576" s="403" t="s">
        <v>634</v>
      </c>
      <c r="B1576" s="255" t="s">
        <v>319</v>
      </c>
      <c r="C1576" s="106">
        <f t="shared" si="243"/>
        <v>130</v>
      </c>
      <c r="D1576" s="106">
        <v>130</v>
      </c>
      <c r="E1576" s="106">
        <v>0</v>
      </c>
      <c r="F1576" s="106">
        <v>0</v>
      </c>
      <c r="G1576" s="106">
        <v>0</v>
      </c>
      <c r="H1576" s="106">
        <v>0</v>
      </c>
      <c r="I1576" s="106">
        <v>0</v>
      </c>
    </row>
    <row r="1577" spans="1:9" s="129" customFormat="1" x14ac:dyDescent="0.2">
      <c r="A1577" s="133"/>
      <c r="B1577" s="256" t="s">
        <v>320</v>
      </c>
      <c r="C1577" s="106">
        <f t="shared" si="243"/>
        <v>130</v>
      </c>
      <c r="D1577" s="106">
        <v>130</v>
      </c>
      <c r="E1577" s="106">
        <v>0</v>
      </c>
      <c r="F1577" s="106">
        <v>0</v>
      </c>
      <c r="G1577" s="106">
        <v>0</v>
      </c>
      <c r="H1577" s="106">
        <v>0</v>
      </c>
      <c r="I1577" s="106">
        <v>0</v>
      </c>
    </row>
    <row r="1578" spans="1:9" s="128" customFormat="1" ht="25.5" x14ac:dyDescent="0.2">
      <c r="A1578" s="291" t="s">
        <v>635</v>
      </c>
      <c r="B1578" s="292" t="s">
        <v>319</v>
      </c>
      <c r="C1578" s="276">
        <f t="shared" si="243"/>
        <v>57</v>
      </c>
      <c r="D1578" s="276">
        <v>0</v>
      </c>
      <c r="E1578" s="276">
        <v>0</v>
      </c>
      <c r="F1578" s="276">
        <v>0</v>
      </c>
      <c r="G1578" s="276">
        <v>0</v>
      </c>
      <c r="H1578" s="276">
        <v>0</v>
      </c>
      <c r="I1578" s="276">
        <f>60-3</f>
        <v>57</v>
      </c>
    </row>
    <row r="1579" spans="1:9" s="128" customFormat="1" x14ac:dyDescent="0.2">
      <c r="A1579" s="293"/>
      <c r="B1579" s="294" t="s">
        <v>320</v>
      </c>
      <c r="C1579" s="276">
        <f t="shared" si="243"/>
        <v>57</v>
      </c>
      <c r="D1579" s="276">
        <v>0</v>
      </c>
      <c r="E1579" s="276">
        <v>0</v>
      </c>
      <c r="F1579" s="276">
        <v>0</v>
      </c>
      <c r="G1579" s="276">
        <v>0</v>
      </c>
      <c r="H1579" s="276">
        <v>0</v>
      </c>
      <c r="I1579" s="276">
        <f>60-3</f>
        <v>57</v>
      </c>
    </row>
    <row r="1580" spans="1:9" s="128" customFormat="1" ht="51" x14ac:dyDescent="0.2">
      <c r="A1580" s="291" t="s">
        <v>636</v>
      </c>
      <c r="B1580" s="292" t="s">
        <v>319</v>
      </c>
      <c r="C1580" s="276">
        <f t="shared" si="243"/>
        <v>40</v>
      </c>
      <c r="D1580" s="276">
        <v>0</v>
      </c>
      <c r="E1580" s="276">
        <v>0</v>
      </c>
      <c r="F1580" s="276">
        <v>0</v>
      </c>
      <c r="G1580" s="276">
        <v>0</v>
      </c>
      <c r="H1580" s="276">
        <v>0</v>
      </c>
      <c r="I1580" s="276">
        <v>40</v>
      </c>
    </row>
    <row r="1581" spans="1:9" s="128" customFormat="1" x14ac:dyDescent="0.2">
      <c r="A1581" s="293"/>
      <c r="B1581" s="294" t="s">
        <v>320</v>
      </c>
      <c r="C1581" s="276">
        <f t="shared" si="243"/>
        <v>40</v>
      </c>
      <c r="D1581" s="276">
        <v>0</v>
      </c>
      <c r="E1581" s="276">
        <v>0</v>
      </c>
      <c r="F1581" s="276">
        <v>0</v>
      </c>
      <c r="G1581" s="276">
        <v>0</v>
      </c>
      <c r="H1581" s="276">
        <v>0</v>
      </c>
      <c r="I1581" s="276">
        <v>40</v>
      </c>
    </row>
    <row r="1582" spans="1:9" s="411" customFormat="1" ht="38.25" x14ac:dyDescent="0.2">
      <c r="A1582" s="408" t="s">
        <v>687</v>
      </c>
      <c r="B1582" s="409" t="s">
        <v>319</v>
      </c>
      <c r="C1582" s="410">
        <f t="shared" si="243"/>
        <v>6</v>
      </c>
      <c r="D1582" s="410">
        <v>0</v>
      </c>
      <c r="E1582" s="410">
        <v>0</v>
      </c>
      <c r="F1582" s="410">
        <v>0</v>
      </c>
      <c r="G1582" s="410">
        <v>0</v>
      </c>
      <c r="H1582" s="410">
        <v>0</v>
      </c>
      <c r="I1582" s="410">
        <v>6</v>
      </c>
    </row>
    <row r="1583" spans="1:9" s="411" customFormat="1" x14ac:dyDescent="0.2">
      <c r="A1583" s="412"/>
      <c r="B1583" s="413" t="s">
        <v>320</v>
      </c>
      <c r="C1583" s="410">
        <f t="shared" si="243"/>
        <v>6</v>
      </c>
      <c r="D1583" s="410">
        <v>0</v>
      </c>
      <c r="E1583" s="410">
        <v>0</v>
      </c>
      <c r="F1583" s="410">
        <v>0</v>
      </c>
      <c r="G1583" s="410">
        <v>0</v>
      </c>
      <c r="H1583" s="410">
        <v>0</v>
      </c>
      <c r="I1583" s="410">
        <v>6</v>
      </c>
    </row>
    <row r="1584" spans="1:9" s="129" customFormat="1" ht="53.25" customHeight="1" x14ac:dyDescent="0.2">
      <c r="A1584" s="143" t="s">
        <v>11</v>
      </c>
      <c r="B1584" s="105" t="s">
        <v>319</v>
      </c>
      <c r="C1584" s="106">
        <f>C1585</f>
        <v>90</v>
      </c>
      <c r="D1584" s="106">
        <v>0</v>
      </c>
      <c r="E1584" s="59">
        <f>E1585</f>
        <v>90</v>
      </c>
      <c r="F1584" s="106">
        <v>0</v>
      </c>
      <c r="G1584" s="106">
        <v>0</v>
      </c>
      <c r="H1584" s="106">
        <v>0</v>
      </c>
      <c r="I1584" s="106">
        <v>0</v>
      </c>
    </row>
    <row r="1585" spans="1:9" s="129" customFormat="1" x14ac:dyDescent="0.2">
      <c r="A1585" s="116"/>
      <c r="B1585" s="109" t="s">
        <v>320</v>
      </c>
      <c r="C1585" s="106">
        <f>D1585+E1585+F1585+G1585+H1585+I1585</f>
        <v>90</v>
      </c>
      <c r="D1585" s="106">
        <v>0</v>
      </c>
      <c r="E1585" s="59">
        <v>90</v>
      </c>
      <c r="F1585" s="106">
        <v>0</v>
      </c>
      <c r="G1585" s="106">
        <v>0</v>
      </c>
      <c r="H1585" s="106">
        <v>0</v>
      </c>
      <c r="I1585" s="106">
        <v>0</v>
      </c>
    </row>
    <row r="1586" spans="1:9" s="129" customFormat="1" x14ac:dyDescent="0.2">
      <c r="A1586" s="495" t="s">
        <v>10</v>
      </c>
      <c r="B1586" s="105" t="s">
        <v>319</v>
      </c>
      <c r="C1586" s="106">
        <f>C1587</f>
        <v>120</v>
      </c>
      <c r="D1586" s="106">
        <v>0</v>
      </c>
      <c r="E1586" s="73">
        <f>E1587</f>
        <v>120</v>
      </c>
      <c r="F1586" s="106">
        <v>0</v>
      </c>
      <c r="G1586" s="106">
        <v>0</v>
      </c>
      <c r="H1586" s="106">
        <v>0</v>
      </c>
      <c r="I1586" s="106">
        <v>0</v>
      </c>
    </row>
    <row r="1587" spans="1:9" s="129" customFormat="1" ht="43.5" customHeight="1" x14ac:dyDescent="0.2">
      <c r="A1587" s="496"/>
      <c r="B1587" s="109" t="s">
        <v>320</v>
      </c>
      <c r="C1587" s="106">
        <f>D1587+E1587+F1587+G1587+H1587+I1587</f>
        <v>120</v>
      </c>
      <c r="D1587" s="106">
        <v>0</v>
      </c>
      <c r="E1587" s="73">
        <v>120</v>
      </c>
      <c r="F1587" s="106">
        <v>0</v>
      </c>
      <c r="G1587" s="106">
        <v>0</v>
      </c>
      <c r="H1587" s="106">
        <v>0</v>
      </c>
      <c r="I1587" s="106">
        <v>0</v>
      </c>
    </row>
    <row r="1588" spans="1:9" s="129" customFormat="1" ht="63.75" x14ac:dyDescent="0.2">
      <c r="A1588" s="420" t="s">
        <v>758</v>
      </c>
      <c r="B1588" s="415" t="s">
        <v>319</v>
      </c>
      <c r="C1588" s="106">
        <f>C1589</f>
        <v>150</v>
      </c>
      <c r="D1588" s="106">
        <v>0</v>
      </c>
      <c r="E1588" s="73">
        <f>E1589</f>
        <v>150</v>
      </c>
      <c r="F1588" s="106">
        <v>0</v>
      </c>
      <c r="G1588" s="106">
        <v>0</v>
      </c>
      <c r="H1588" s="106">
        <v>0</v>
      </c>
      <c r="I1588" s="106"/>
    </row>
    <row r="1589" spans="1:9" s="129" customFormat="1" ht="15" customHeight="1" x14ac:dyDescent="0.2">
      <c r="A1589" s="144"/>
      <c r="B1589" s="109" t="s">
        <v>320</v>
      </c>
      <c r="C1589" s="106">
        <f>D1589+E1589+F1589+G1589+H1589+I1589</f>
        <v>150</v>
      </c>
      <c r="D1589" s="106">
        <v>0</v>
      </c>
      <c r="E1589" s="73">
        <v>150</v>
      </c>
      <c r="F1589" s="106">
        <v>0</v>
      </c>
      <c r="G1589" s="106">
        <v>0</v>
      </c>
      <c r="H1589" s="106">
        <v>0</v>
      </c>
      <c r="I1589" s="106">
        <v>0</v>
      </c>
    </row>
    <row r="1590" spans="1:9" s="129" customFormat="1" ht="12.75" customHeight="1" x14ac:dyDescent="0.2">
      <c r="A1590" s="497" t="s">
        <v>757</v>
      </c>
      <c r="B1590" s="105" t="s">
        <v>319</v>
      </c>
      <c r="C1590" s="106">
        <f>D1590+E1590+F1590+G1590+H1590+I1590</f>
        <v>200</v>
      </c>
      <c r="D1590" s="106">
        <v>0</v>
      </c>
      <c r="E1590" s="73">
        <f>E1591</f>
        <v>200</v>
      </c>
      <c r="F1590" s="106">
        <v>0</v>
      </c>
      <c r="G1590" s="106">
        <v>0</v>
      </c>
      <c r="H1590" s="106">
        <v>0</v>
      </c>
      <c r="I1590" s="106">
        <v>0</v>
      </c>
    </row>
    <row r="1591" spans="1:9" s="129" customFormat="1" ht="53.25" customHeight="1" x14ac:dyDescent="0.2">
      <c r="A1591" s="498"/>
      <c r="B1591" s="109" t="s">
        <v>320</v>
      </c>
      <c r="C1591" s="106">
        <f>D1591+E1591+F1591+G1591+H1591+I1591</f>
        <v>200</v>
      </c>
      <c r="D1591" s="106">
        <v>0</v>
      </c>
      <c r="E1591" s="73">
        <v>200</v>
      </c>
      <c r="F1591" s="106">
        <v>0</v>
      </c>
      <c r="G1591" s="106">
        <v>0</v>
      </c>
      <c r="H1591" s="106">
        <v>0</v>
      </c>
      <c r="I1591" s="106">
        <v>0</v>
      </c>
    </row>
    <row r="1592" spans="1:9" s="129" customFormat="1" x14ac:dyDescent="0.2">
      <c r="A1592" s="495" t="s">
        <v>168</v>
      </c>
      <c r="B1592" s="105" t="s">
        <v>319</v>
      </c>
      <c r="C1592" s="106">
        <f>C1593</f>
        <v>1400</v>
      </c>
      <c r="D1592" s="106">
        <v>0</v>
      </c>
      <c r="E1592" s="73">
        <f>E1593</f>
        <v>1400</v>
      </c>
      <c r="F1592" s="106">
        <v>0</v>
      </c>
      <c r="G1592" s="106">
        <v>0</v>
      </c>
      <c r="H1592" s="106">
        <v>0</v>
      </c>
      <c r="I1592" s="106">
        <v>0</v>
      </c>
    </row>
    <row r="1593" spans="1:9" s="129" customFormat="1" x14ac:dyDescent="0.2">
      <c r="A1593" s="496"/>
      <c r="B1593" s="109" t="s">
        <v>320</v>
      </c>
      <c r="C1593" s="106">
        <f>D1593+E1593+F1593+G1593+H1593+I1593</f>
        <v>1400</v>
      </c>
      <c r="D1593" s="106">
        <v>0</v>
      </c>
      <c r="E1593" s="73">
        <v>1400</v>
      </c>
      <c r="F1593" s="106">
        <v>0</v>
      </c>
      <c r="G1593" s="106">
        <v>0</v>
      </c>
      <c r="H1593" s="106">
        <v>0</v>
      </c>
      <c r="I1593" s="106">
        <v>0</v>
      </c>
    </row>
    <row r="1594" spans="1:9" s="129" customFormat="1" x14ac:dyDescent="0.2">
      <c r="A1594" s="495" t="s">
        <v>169</v>
      </c>
      <c r="B1594" s="105" t="s">
        <v>319</v>
      </c>
      <c r="C1594" s="106">
        <f>C1595</f>
        <v>150</v>
      </c>
      <c r="D1594" s="106">
        <v>0</v>
      </c>
      <c r="E1594" s="73">
        <f>E1595</f>
        <v>150</v>
      </c>
      <c r="F1594" s="106">
        <v>0</v>
      </c>
      <c r="G1594" s="106">
        <v>0</v>
      </c>
      <c r="H1594" s="106">
        <v>0</v>
      </c>
      <c r="I1594" s="106">
        <v>0</v>
      </c>
    </row>
    <row r="1595" spans="1:9" s="129" customFormat="1" ht="42" customHeight="1" x14ac:dyDescent="0.2">
      <c r="A1595" s="496"/>
      <c r="B1595" s="109" t="s">
        <v>320</v>
      </c>
      <c r="C1595" s="106">
        <f>D1595+E1595+F1595+G1595+H1595+I1595</f>
        <v>150</v>
      </c>
      <c r="D1595" s="106">
        <v>0</v>
      </c>
      <c r="E1595" s="73">
        <v>150</v>
      </c>
      <c r="F1595" s="106">
        <v>0</v>
      </c>
      <c r="G1595" s="106">
        <v>0</v>
      </c>
      <c r="H1595" s="106">
        <v>0</v>
      </c>
      <c r="I1595" s="106">
        <v>0</v>
      </c>
    </row>
    <row r="1596" spans="1:9" s="129" customFormat="1" ht="25.5" x14ac:dyDescent="0.2">
      <c r="A1596" s="295" t="s">
        <v>170</v>
      </c>
      <c r="B1596" s="105" t="s">
        <v>319</v>
      </c>
      <c r="C1596" s="106">
        <f>C1597</f>
        <v>120</v>
      </c>
      <c r="D1596" s="106">
        <v>0</v>
      </c>
      <c r="E1596" s="73">
        <v>120</v>
      </c>
      <c r="F1596" s="106">
        <v>0</v>
      </c>
      <c r="G1596" s="106">
        <v>0</v>
      </c>
      <c r="H1596" s="106">
        <v>0</v>
      </c>
      <c r="I1596" s="106">
        <v>0</v>
      </c>
    </row>
    <row r="1597" spans="1:9" s="129" customFormat="1" x14ac:dyDescent="0.2">
      <c r="A1597" s="402"/>
      <c r="B1597" s="109" t="s">
        <v>320</v>
      </c>
      <c r="C1597" s="106">
        <f>D1597+E1597+F1597+G1597+H1597+I1597</f>
        <v>120</v>
      </c>
      <c r="D1597" s="106">
        <v>0</v>
      </c>
      <c r="E1597" s="73">
        <v>120</v>
      </c>
      <c r="F1597" s="106">
        <v>0</v>
      </c>
      <c r="G1597" s="106">
        <v>0</v>
      </c>
      <c r="H1597" s="106">
        <v>0</v>
      </c>
      <c r="I1597" s="106">
        <v>0</v>
      </c>
    </row>
    <row r="1598" spans="1:9" s="129" customFormat="1" x14ac:dyDescent="0.2">
      <c r="A1598" s="499" t="s">
        <v>171</v>
      </c>
      <c r="B1598" s="105" t="s">
        <v>319</v>
      </c>
      <c r="C1598" s="106">
        <f>D1598+E1598+F1598+G1598+H1598+I1598</f>
        <v>50</v>
      </c>
      <c r="D1598" s="106">
        <v>0</v>
      </c>
      <c r="E1598" s="73">
        <v>50</v>
      </c>
      <c r="F1598" s="106">
        <v>0</v>
      </c>
      <c r="G1598" s="106">
        <v>0</v>
      </c>
      <c r="H1598" s="106">
        <v>0</v>
      </c>
      <c r="I1598" s="106">
        <v>0</v>
      </c>
    </row>
    <row r="1599" spans="1:9" s="129" customFormat="1" ht="42" customHeight="1" x14ac:dyDescent="0.2">
      <c r="A1599" s="500"/>
      <c r="B1599" s="109" t="s">
        <v>320</v>
      </c>
      <c r="C1599" s="106">
        <f>D1599+E1599+F1599+G1599+H1599+I1599</f>
        <v>50</v>
      </c>
      <c r="D1599" s="106">
        <v>0</v>
      </c>
      <c r="E1599" s="73">
        <v>50</v>
      </c>
      <c r="F1599" s="106">
        <v>0</v>
      </c>
      <c r="G1599" s="106">
        <v>0</v>
      </c>
      <c r="H1599" s="106">
        <v>0</v>
      </c>
      <c r="I1599" s="106">
        <v>0</v>
      </c>
    </row>
    <row r="1600" spans="1:9" s="129" customFormat="1" ht="25.5" x14ac:dyDescent="0.2">
      <c r="A1600" s="104" t="s">
        <v>765</v>
      </c>
      <c r="B1600" s="105" t="s">
        <v>319</v>
      </c>
      <c r="C1600" s="106">
        <f>D1600+E1600+F1600+G1600+H1600+I1600</f>
        <v>155</v>
      </c>
      <c r="D1600" s="106">
        <v>0</v>
      </c>
      <c r="E1600" s="88">
        <v>155</v>
      </c>
      <c r="F1600" s="106">
        <v>0</v>
      </c>
      <c r="G1600" s="106">
        <v>0</v>
      </c>
      <c r="H1600" s="106">
        <v>0</v>
      </c>
      <c r="I1600" s="106">
        <v>0</v>
      </c>
    </row>
    <row r="1601" spans="1:9" s="129" customFormat="1" ht="17.25" customHeight="1" x14ac:dyDescent="0.2">
      <c r="A1601" s="404"/>
      <c r="B1601" s="109" t="s">
        <v>320</v>
      </c>
      <c r="C1601" s="106">
        <f>D1601+E1601+F1601+G1601+H1601+I1601</f>
        <v>155</v>
      </c>
      <c r="D1601" s="106">
        <v>0</v>
      </c>
      <c r="E1601" s="88">
        <v>155</v>
      </c>
      <c r="F1601" s="106">
        <v>0</v>
      </c>
      <c r="G1601" s="106">
        <v>0</v>
      </c>
      <c r="H1601" s="106">
        <v>0</v>
      </c>
      <c r="I1601" s="106">
        <v>0</v>
      </c>
    </row>
    <row r="1602" spans="1:9" x14ac:dyDescent="0.2">
      <c r="A1602" s="488" t="s">
        <v>380</v>
      </c>
      <c r="B1602" s="489"/>
      <c r="C1602" s="489"/>
      <c r="D1602" s="489"/>
      <c r="E1602" s="489"/>
      <c r="F1602" s="489"/>
      <c r="G1602" s="489"/>
      <c r="H1602" s="489"/>
      <c r="I1602" s="490"/>
    </row>
    <row r="1603" spans="1:9" x14ac:dyDescent="0.2">
      <c r="A1603" s="34" t="s">
        <v>322</v>
      </c>
      <c r="B1603" s="171" t="s">
        <v>319</v>
      </c>
      <c r="C1603" s="172">
        <f t="shared" ref="C1603:C1618" si="246">D1603+E1603+F1603+G1603+H1603+I1603</f>
        <v>60</v>
      </c>
      <c r="D1603" s="172">
        <f t="shared" ref="D1603:I1612" si="247">D1605</f>
        <v>0</v>
      </c>
      <c r="E1603" s="172">
        <f t="shared" si="247"/>
        <v>60</v>
      </c>
      <c r="F1603" s="172">
        <f t="shared" si="247"/>
        <v>0</v>
      </c>
      <c r="G1603" s="172">
        <f t="shared" si="247"/>
        <v>0</v>
      </c>
      <c r="H1603" s="172">
        <f t="shared" si="247"/>
        <v>0</v>
      </c>
      <c r="I1603" s="172">
        <f t="shared" si="247"/>
        <v>0</v>
      </c>
    </row>
    <row r="1604" spans="1:9" x14ac:dyDescent="0.2">
      <c r="A1604" s="24" t="s">
        <v>347</v>
      </c>
      <c r="B1604" s="174" t="s">
        <v>320</v>
      </c>
      <c r="C1604" s="172">
        <f t="shared" si="246"/>
        <v>60</v>
      </c>
      <c r="D1604" s="172">
        <f t="shared" si="247"/>
        <v>0</v>
      </c>
      <c r="E1604" s="172">
        <f t="shared" si="247"/>
        <v>60</v>
      </c>
      <c r="F1604" s="172">
        <f t="shared" si="247"/>
        <v>0</v>
      </c>
      <c r="G1604" s="172">
        <f t="shared" si="247"/>
        <v>0</v>
      </c>
      <c r="H1604" s="172">
        <f t="shared" si="247"/>
        <v>0</v>
      </c>
      <c r="I1604" s="172">
        <f t="shared" si="247"/>
        <v>0</v>
      </c>
    </row>
    <row r="1605" spans="1:9" x14ac:dyDescent="0.2">
      <c r="A1605" s="82" t="s">
        <v>335</v>
      </c>
      <c r="B1605" s="8" t="s">
        <v>319</v>
      </c>
      <c r="C1605" s="59">
        <f t="shared" si="246"/>
        <v>60</v>
      </c>
      <c r="D1605" s="59">
        <f>D1607</f>
        <v>0</v>
      </c>
      <c r="E1605" s="59">
        <f t="shared" si="247"/>
        <v>60</v>
      </c>
      <c r="F1605" s="59">
        <f t="shared" si="247"/>
        <v>0</v>
      </c>
      <c r="G1605" s="59">
        <f t="shared" si="247"/>
        <v>0</v>
      </c>
      <c r="H1605" s="59">
        <f t="shared" si="247"/>
        <v>0</v>
      </c>
      <c r="I1605" s="59">
        <f t="shared" si="247"/>
        <v>0</v>
      </c>
    </row>
    <row r="1606" spans="1:9" x14ac:dyDescent="0.2">
      <c r="A1606" s="11" t="s">
        <v>326</v>
      </c>
      <c r="B1606" s="246" t="s">
        <v>320</v>
      </c>
      <c r="C1606" s="59">
        <f t="shared" si="246"/>
        <v>60</v>
      </c>
      <c r="D1606" s="59">
        <f>D1608</f>
        <v>0</v>
      </c>
      <c r="E1606" s="59">
        <f t="shared" si="247"/>
        <v>60</v>
      </c>
      <c r="F1606" s="59">
        <f t="shared" si="247"/>
        <v>0</v>
      </c>
      <c r="G1606" s="59">
        <f t="shared" si="247"/>
        <v>0</v>
      </c>
      <c r="H1606" s="59">
        <f t="shared" si="247"/>
        <v>0</v>
      </c>
      <c r="I1606" s="59">
        <f t="shared" si="247"/>
        <v>0</v>
      </c>
    </row>
    <row r="1607" spans="1:9" x14ac:dyDescent="0.2">
      <c r="A1607" s="21" t="s">
        <v>385</v>
      </c>
      <c r="B1607" s="8" t="s">
        <v>319</v>
      </c>
      <c r="C1607" s="59">
        <f t="shared" si="246"/>
        <v>60</v>
      </c>
      <c r="D1607" s="59">
        <f>D1609</f>
        <v>0</v>
      </c>
      <c r="E1607" s="59">
        <f t="shared" si="247"/>
        <v>60</v>
      </c>
      <c r="F1607" s="59">
        <f t="shared" si="247"/>
        <v>0</v>
      </c>
      <c r="G1607" s="59">
        <f t="shared" si="247"/>
        <v>0</v>
      </c>
      <c r="H1607" s="59">
        <f t="shared" si="247"/>
        <v>0</v>
      </c>
      <c r="I1607" s="59">
        <f t="shared" si="247"/>
        <v>0</v>
      </c>
    </row>
    <row r="1608" spans="1:9" x14ac:dyDescent="0.2">
      <c r="A1608" s="18"/>
      <c r="B1608" s="246" t="s">
        <v>320</v>
      </c>
      <c r="C1608" s="59">
        <f t="shared" si="246"/>
        <v>60</v>
      </c>
      <c r="D1608" s="59">
        <f>D1610</f>
        <v>0</v>
      </c>
      <c r="E1608" s="59">
        <f t="shared" si="247"/>
        <v>60</v>
      </c>
      <c r="F1608" s="59">
        <f t="shared" si="247"/>
        <v>0</v>
      </c>
      <c r="G1608" s="59">
        <f t="shared" si="247"/>
        <v>0</v>
      </c>
      <c r="H1608" s="59">
        <f t="shared" si="247"/>
        <v>0</v>
      </c>
      <c r="I1608" s="59">
        <f t="shared" si="247"/>
        <v>0</v>
      </c>
    </row>
    <row r="1609" spans="1:9" x14ac:dyDescent="0.2">
      <c r="A1609" s="20" t="s">
        <v>361</v>
      </c>
      <c r="B1609" s="8" t="s">
        <v>319</v>
      </c>
      <c r="C1609" s="59">
        <f t="shared" si="246"/>
        <v>60</v>
      </c>
      <c r="D1609" s="59">
        <f t="shared" si="247"/>
        <v>0</v>
      </c>
      <c r="E1609" s="59">
        <f t="shared" si="247"/>
        <v>60</v>
      </c>
      <c r="F1609" s="59">
        <f t="shared" si="247"/>
        <v>0</v>
      </c>
      <c r="G1609" s="59">
        <f t="shared" si="247"/>
        <v>0</v>
      </c>
      <c r="H1609" s="59">
        <f t="shared" si="247"/>
        <v>0</v>
      </c>
      <c r="I1609" s="59">
        <f t="shared" si="247"/>
        <v>0</v>
      </c>
    </row>
    <row r="1610" spans="1:9" x14ac:dyDescent="0.2">
      <c r="A1610" s="11"/>
      <c r="B1610" s="246" t="s">
        <v>320</v>
      </c>
      <c r="C1610" s="59">
        <f t="shared" si="246"/>
        <v>60</v>
      </c>
      <c r="D1610" s="59">
        <f t="shared" si="247"/>
        <v>0</v>
      </c>
      <c r="E1610" s="59">
        <f t="shared" si="247"/>
        <v>60</v>
      </c>
      <c r="F1610" s="59">
        <f t="shared" si="247"/>
        <v>0</v>
      </c>
      <c r="G1610" s="59">
        <f t="shared" si="247"/>
        <v>0</v>
      </c>
      <c r="H1610" s="59">
        <f t="shared" si="247"/>
        <v>0</v>
      </c>
      <c r="I1610" s="59">
        <f t="shared" si="247"/>
        <v>0</v>
      </c>
    </row>
    <row r="1611" spans="1:9" s="120" customFormat="1" x14ac:dyDescent="0.2">
      <c r="A1611" s="177" t="s">
        <v>352</v>
      </c>
      <c r="B1611" s="179" t="s">
        <v>319</v>
      </c>
      <c r="C1611" s="172">
        <f t="shared" si="246"/>
        <v>60</v>
      </c>
      <c r="D1611" s="172">
        <f>D1613</f>
        <v>0</v>
      </c>
      <c r="E1611" s="172">
        <f t="shared" si="247"/>
        <v>60</v>
      </c>
      <c r="F1611" s="172">
        <f t="shared" si="247"/>
        <v>0</v>
      </c>
      <c r="G1611" s="172">
        <f t="shared" si="247"/>
        <v>0</v>
      </c>
      <c r="H1611" s="172">
        <f t="shared" si="247"/>
        <v>0</v>
      </c>
      <c r="I1611" s="172">
        <f t="shared" si="247"/>
        <v>0</v>
      </c>
    </row>
    <row r="1612" spans="1:9" s="120" customFormat="1" x14ac:dyDescent="0.2">
      <c r="A1612" s="185"/>
      <c r="B1612" s="174" t="s">
        <v>320</v>
      </c>
      <c r="C1612" s="172">
        <f t="shared" si="246"/>
        <v>60</v>
      </c>
      <c r="D1612" s="172">
        <f>D1614</f>
        <v>0</v>
      </c>
      <c r="E1612" s="172">
        <f t="shared" si="247"/>
        <v>60</v>
      </c>
      <c r="F1612" s="172">
        <f t="shared" si="247"/>
        <v>0</v>
      </c>
      <c r="G1612" s="172">
        <f t="shared" si="247"/>
        <v>0</v>
      </c>
      <c r="H1612" s="172">
        <f t="shared" si="247"/>
        <v>0</v>
      </c>
      <c r="I1612" s="172">
        <f t="shared" si="247"/>
        <v>0</v>
      </c>
    </row>
    <row r="1613" spans="1:9" s="129" customFormat="1" x14ac:dyDescent="0.2">
      <c r="A1613" s="202" t="s">
        <v>395</v>
      </c>
      <c r="B1613" s="255" t="s">
        <v>319</v>
      </c>
      <c r="C1613" s="106">
        <f t="shared" si="246"/>
        <v>60</v>
      </c>
      <c r="D1613" s="106">
        <f t="shared" ref="D1613:I1613" si="248">D1615+D1617</f>
        <v>0</v>
      </c>
      <c r="E1613" s="106">
        <f t="shared" si="248"/>
        <v>60</v>
      </c>
      <c r="F1613" s="106">
        <f t="shared" si="248"/>
        <v>0</v>
      </c>
      <c r="G1613" s="106">
        <f t="shared" si="248"/>
        <v>0</v>
      </c>
      <c r="H1613" s="106">
        <f t="shared" si="248"/>
        <v>0</v>
      </c>
      <c r="I1613" s="106">
        <f t="shared" si="248"/>
        <v>0</v>
      </c>
    </row>
    <row r="1614" spans="1:9" s="129" customFormat="1" x14ac:dyDescent="0.2">
      <c r="A1614" s="133"/>
      <c r="B1614" s="256" t="s">
        <v>320</v>
      </c>
      <c r="C1614" s="106">
        <f t="shared" si="246"/>
        <v>60</v>
      </c>
      <c r="D1614" s="106">
        <f>D1616+D1618</f>
        <v>0</v>
      </c>
      <c r="E1614" s="106">
        <f>E1616++E1618</f>
        <v>60</v>
      </c>
      <c r="F1614" s="106">
        <f>F1617+F1615</f>
        <v>0</v>
      </c>
      <c r="G1614" s="106">
        <f>G1616+G1618</f>
        <v>0</v>
      </c>
      <c r="H1614" s="106">
        <f>H1616+H1618</f>
        <v>0</v>
      </c>
      <c r="I1614" s="106">
        <f>I1616+I1618</f>
        <v>0</v>
      </c>
    </row>
    <row r="1615" spans="1:9" s="129" customFormat="1" x14ac:dyDescent="0.2">
      <c r="A1615" s="117" t="s">
        <v>551</v>
      </c>
      <c r="B1615" s="105" t="s">
        <v>319</v>
      </c>
      <c r="C1615" s="106">
        <f t="shared" si="246"/>
        <v>50</v>
      </c>
      <c r="D1615" s="106">
        <v>0</v>
      </c>
      <c r="E1615" s="106">
        <v>50</v>
      </c>
      <c r="F1615" s="106">
        <v>0</v>
      </c>
      <c r="G1615" s="106">
        <v>0</v>
      </c>
      <c r="H1615" s="106">
        <v>0</v>
      </c>
      <c r="I1615" s="106">
        <v>0</v>
      </c>
    </row>
    <row r="1616" spans="1:9" s="129" customFormat="1" x14ac:dyDescent="0.2">
      <c r="A1616" s="133"/>
      <c r="B1616" s="109" t="s">
        <v>320</v>
      </c>
      <c r="C1616" s="106">
        <f t="shared" si="246"/>
        <v>50</v>
      </c>
      <c r="D1616" s="106">
        <v>0</v>
      </c>
      <c r="E1616" s="106">
        <v>50</v>
      </c>
      <c r="F1616" s="106">
        <v>0</v>
      </c>
      <c r="G1616" s="106">
        <v>0</v>
      </c>
      <c r="H1616" s="106">
        <v>0</v>
      </c>
      <c r="I1616" s="106">
        <v>0</v>
      </c>
    </row>
    <row r="1617" spans="1:9" s="129" customFormat="1" x14ac:dyDescent="0.2">
      <c r="A1617" s="117" t="s">
        <v>637</v>
      </c>
      <c r="B1617" s="105" t="s">
        <v>319</v>
      </c>
      <c r="C1617" s="106">
        <f t="shared" si="246"/>
        <v>10</v>
      </c>
      <c r="D1617" s="106">
        <v>0</v>
      </c>
      <c r="E1617" s="106">
        <v>10</v>
      </c>
      <c r="F1617" s="106">
        <v>0</v>
      </c>
      <c r="G1617" s="106">
        <v>0</v>
      </c>
      <c r="H1617" s="106">
        <v>0</v>
      </c>
      <c r="I1617" s="106">
        <v>0</v>
      </c>
    </row>
    <row r="1618" spans="1:9" s="129" customFormat="1" x14ac:dyDescent="0.2">
      <c r="A1618" s="133"/>
      <c r="B1618" s="109" t="s">
        <v>320</v>
      </c>
      <c r="C1618" s="106">
        <f t="shared" si="246"/>
        <v>10</v>
      </c>
      <c r="D1618" s="106">
        <v>0</v>
      </c>
      <c r="E1618" s="106">
        <v>10</v>
      </c>
      <c r="F1618" s="106">
        <v>0</v>
      </c>
      <c r="G1618" s="106">
        <v>0</v>
      </c>
      <c r="H1618" s="106">
        <v>0</v>
      </c>
      <c r="I1618" s="106">
        <v>0</v>
      </c>
    </row>
    <row r="1619" spans="1:9" x14ac:dyDescent="0.2">
      <c r="A1619" s="488" t="s">
        <v>413</v>
      </c>
      <c r="B1619" s="489"/>
      <c r="C1619" s="489"/>
      <c r="D1619" s="489"/>
      <c r="E1619" s="489"/>
      <c r="F1619" s="489"/>
      <c r="G1619" s="489"/>
      <c r="H1619" s="489"/>
      <c r="I1619" s="490"/>
    </row>
    <row r="1620" spans="1:9" x14ac:dyDescent="0.2">
      <c r="A1620" s="34" t="s">
        <v>322</v>
      </c>
      <c r="B1620" s="245" t="s">
        <v>319</v>
      </c>
      <c r="C1620" s="59">
        <f t="shared" ref="C1620:C1633" si="249">D1620+E1620+F1620+G1620+H1620+I1620</f>
        <v>13</v>
      </c>
      <c r="D1620" s="59">
        <f t="shared" ref="D1620:I1625" si="250">D1622</f>
        <v>13</v>
      </c>
      <c r="E1620" s="59">
        <f t="shared" si="250"/>
        <v>0</v>
      </c>
      <c r="F1620" s="59">
        <f t="shared" si="250"/>
        <v>0</v>
      </c>
      <c r="G1620" s="59">
        <f t="shared" si="250"/>
        <v>0</v>
      </c>
      <c r="H1620" s="59">
        <f t="shared" si="250"/>
        <v>0</v>
      </c>
      <c r="I1620" s="59">
        <f t="shared" si="250"/>
        <v>0</v>
      </c>
    </row>
    <row r="1621" spans="1:9" x14ac:dyDescent="0.2">
      <c r="A1621" s="24" t="s">
        <v>347</v>
      </c>
      <c r="B1621" s="246" t="s">
        <v>320</v>
      </c>
      <c r="C1621" s="59">
        <f t="shared" si="249"/>
        <v>13</v>
      </c>
      <c r="D1621" s="59">
        <f t="shared" si="250"/>
        <v>13</v>
      </c>
      <c r="E1621" s="73">
        <f t="shared" si="250"/>
        <v>0</v>
      </c>
      <c r="F1621" s="59">
        <f t="shared" si="250"/>
        <v>0</v>
      </c>
      <c r="G1621" s="59">
        <f t="shared" si="250"/>
        <v>0</v>
      </c>
      <c r="H1621" s="59">
        <f t="shared" si="250"/>
        <v>0</v>
      </c>
      <c r="I1621" s="59">
        <f t="shared" si="250"/>
        <v>0</v>
      </c>
    </row>
    <row r="1622" spans="1:9" x14ac:dyDescent="0.2">
      <c r="A1622" s="82" t="s">
        <v>335</v>
      </c>
      <c r="B1622" s="8" t="s">
        <v>319</v>
      </c>
      <c r="C1622" s="59">
        <f t="shared" si="249"/>
        <v>13</v>
      </c>
      <c r="D1622" s="59">
        <f>D1624</f>
        <v>13</v>
      </c>
      <c r="E1622" s="59">
        <f t="shared" si="250"/>
        <v>0</v>
      </c>
      <c r="F1622" s="59">
        <f t="shared" si="250"/>
        <v>0</v>
      </c>
      <c r="G1622" s="59">
        <f t="shared" si="250"/>
        <v>0</v>
      </c>
      <c r="H1622" s="59">
        <f t="shared" si="250"/>
        <v>0</v>
      </c>
      <c r="I1622" s="59">
        <f t="shared" si="250"/>
        <v>0</v>
      </c>
    </row>
    <row r="1623" spans="1:9" x14ac:dyDescent="0.2">
      <c r="A1623" s="11" t="s">
        <v>326</v>
      </c>
      <c r="B1623" s="246" t="s">
        <v>320</v>
      </c>
      <c r="C1623" s="59">
        <f t="shared" si="249"/>
        <v>13</v>
      </c>
      <c r="D1623" s="59">
        <f>D1625</f>
        <v>13</v>
      </c>
      <c r="E1623" s="59">
        <f t="shared" si="250"/>
        <v>0</v>
      </c>
      <c r="F1623" s="59">
        <f t="shared" si="250"/>
        <v>0</v>
      </c>
      <c r="G1623" s="59">
        <f t="shared" si="250"/>
        <v>0</v>
      </c>
      <c r="H1623" s="59">
        <f t="shared" si="250"/>
        <v>0</v>
      </c>
      <c r="I1623" s="59">
        <f t="shared" si="250"/>
        <v>0</v>
      </c>
    </row>
    <row r="1624" spans="1:9" x14ac:dyDescent="0.2">
      <c r="A1624" s="21" t="s">
        <v>385</v>
      </c>
      <c r="B1624" s="8" t="s">
        <v>319</v>
      </c>
      <c r="C1624" s="59">
        <f t="shared" si="249"/>
        <v>13</v>
      </c>
      <c r="D1624" s="59">
        <f>D1626</f>
        <v>13</v>
      </c>
      <c r="E1624" s="59">
        <f t="shared" si="250"/>
        <v>0</v>
      </c>
      <c r="F1624" s="59">
        <f t="shared" si="250"/>
        <v>0</v>
      </c>
      <c r="G1624" s="59">
        <f t="shared" si="250"/>
        <v>0</v>
      </c>
      <c r="H1624" s="59">
        <f t="shared" si="250"/>
        <v>0</v>
      </c>
      <c r="I1624" s="59">
        <f t="shared" si="250"/>
        <v>0</v>
      </c>
    </row>
    <row r="1625" spans="1:9" x14ac:dyDescent="0.2">
      <c r="A1625" s="18"/>
      <c r="B1625" s="246" t="s">
        <v>320</v>
      </c>
      <c r="C1625" s="59">
        <f t="shared" si="249"/>
        <v>13</v>
      </c>
      <c r="D1625" s="59">
        <f>D1627</f>
        <v>13</v>
      </c>
      <c r="E1625" s="59">
        <f t="shared" si="250"/>
        <v>0</v>
      </c>
      <c r="F1625" s="59">
        <f t="shared" si="250"/>
        <v>0</v>
      </c>
      <c r="G1625" s="59">
        <f t="shared" si="250"/>
        <v>0</v>
      </c>
      <c r="H1625" s="59">
        <f t="shared" si="250"/>
        <v>0</v>
      </c>
      <c r="I1625" s="59">
        <f t="shared" si="250"/>
        <v>0</v>
      </c>
    </row>
    <row r="1626" spans="1:9" x14ac:dyDescent="0.2">
      <c r="A1626" s="20" t="s">
        <v>361</v>
      </c>
      <c r="B1626" s="8" t="s">
        <v>319</v>
      </c>
      <c r="C1626" s="59">
        <f t="shared" si="249"/>
        <v>13</v>
      </c>
      <c r="D1626" s="59">
        <f t="shared" ref="D1626:I1631" si="251">D1628</f>
        <v>13</v>
      </c>
      <c r="E1626" s="59">
        <f t="shared" si="251"/>
        <v>0</v>
      </c>
      <c r="F1626" s="59">
        <f t="shared" si="251"/>
        <v>0</v>
      </c>
      <c r="G1626" s="59">
        <f t="shared" si="251"/>
        <v>0</v>
      </c>
      <c r="H1626" s="59">
        <f t="shared" si="251"/>
        <v>0</v>
      </c>
      <c r="I1626" s="59">
        <f t="shared" si="251"/>
        <v>0</v>
      </c>
    </row>
    <row r="1627" spans="1:9" x14ac:dyDescent="0.2">
      <c r="A1627" s="11"/>
      <c r="B1627" s="246" t="s">
        <v>320</v>
      </c>
      <c r="C1627" s="59">
        <f t="shared" si="249"/>
        <v>13</v>
      </c>
      <c r="D1627" s="59">
        <f t="shared" si="251"/>
        <v>13</v>
      </c>
      <c r="E1627" s="59">
        <f t="shared" si="251"/>
        <v>0</v>
      </c>
      <c r="F1627" s="59">
        <f t="shared" si="251"/>
        <v>0</v>
      </c>
      <c r="G1627" s="59">
        <f t="shared" si="251"/>
        <v>0</v>
      </c>
      <c r="H1627" s="59">
        <f t="shared" si="251"/>
        <v>0</v>
      </c>
      <c r="I1627" s="59">
        <f t="shared" si="251"/>
        <v>0</v>
      </c>
    </row>
    <row r="1628" spans="1:9" s="120" customFormat="1" x14ac:dyDescent="0.2">
      <c r="A1628" s="177" t="s">
        <v>352</v>
      </c>
      <c r="B1628" s="179" t="s">
        <v>319</v>
      </c>
      <c r="C1628" s="172">
        <f t="shared" si="249"/>
        <v>13</v>
      </c>
      <c r="D1628" s="172">
        <f>D1630</f>
        <v>13</v>
      </c>
      <c r="E1628" s="172">
        <f t="shared" si="251"/>
        <v>0</v>
      </c>
      <c r="F1628" s="172">
        <f t="shared" si="251"/>
        <v>0</v>
      </c>
      <c r="G1628" s="172">
        <f t="shared" si="251"/>
        <v>0</v>
      </c>
      <c r="H1628" s="172">
        <f t="shared" si="251"/>
        <v>0</v>
      </c>
      <c r="I1628" s="172">
        <f t="shared" si="251"/>
        <v>0</v>
      </c>
    </row>
    <row r="1629" spans="1:9" s="120" customFormat="1" x14ac:dyDescent="0.2">
      <c r="A1629" s="185"/>
      <c r="B1629" s="174" t="s">
        <v>320</v>
      </c>
      <c r="C1629" s="172">
        <f t="shared" si="249"/>
        <v>13</v>
      </c>
      <c r="D1629" s="172">
        <f>D1631</f>
        <v>13</v>
      </c>
      <c r="E1629" s="172">
        <f t="shared" si="251"/>
        <v>0</v>
      </c>
      <c r="F1629" s="172">
        <f t="shared" si="251"/>
        <v>0</v>
      </c>
      <c r="G1629" s="172">
        <f t="shared" si="251"/>
        <v>0</v>
      </c>
      <c r="H1629" s="172">
        <f t="shared" si="251"/>
        <v>0</v>
      </c>
      <c r="I1629" s="172">
        <f t="shared" si="251"/>
        <v>0</v>
      </c>
    </row>
    <row r="1630" spans="1:9" s="129" customFormat="1" ht="25.5" x14ac:dyDescent="0.2">
      <c r="A1630" s="403" t="s">
        <v>638</v>
      </c>
      <c r="B1630" s="255" t="s">
        <v>319</v>
      </c>
      <c r="C1630" s="106">
        <f t="shared" si="249"/>
        <v>13</v>
      </c>
      <c r="D1630" s="106">
        <f>D1632</f>
        <v>13</v>
      </c>
      <c r="E1630" s="106">
        <f t="shared" si="251"/>
        <v>0</v>
      </c>
      <c r="F1630" s="106">
        <f t="shared" si="251"/>
        <v>0</v>
      </c>
      <c r="G1630" s="106">
        <f t="shared" si="251"/>
        <v>0</v>
      </c>
      <c r="H1630" s="106">
        <f t="shared" si="251"/>
        <v>0</v>
      </c>
      <c r="I1630" s="106">
        <f t="shared" si="251"/>
        <v>0</v>
      </c>
    </row>
    <row r="1631" spans="1:9" s="129" customFormat="1" x14ac:dyDescent="0.2">
      <c r="A1631" s="133"/>
      <c r="B1631" s="256" t="s">
        <v>320</v>
      </c>
      <c r="C1631" s="106">
        <f t="shared" si="249"/>
        <v>13</v>
      </c>
      <c r="D1631" s="106">
        <f>D1633</f>
        <v>13</v>
      </c>
      <c r="E1631" s="106">
        <f t="shared" si="251"/>
        <v>0</v>
      </c>
      <c r="F1631" s="106">
        <f t="shared" si="251"/>
        <v>0</v>
      </c>
      <c r="G1631" s="106">
        <f t="shared" si="251"/>
        <v>0</v>
      </c>
      <c r="H1631" s="106">
        <f t="shared" si="251"/>
        <v>0</v>
      </c>
      <c r="I1631" s="106">
        <f t="shared" si="251"/>
        <v>0</v>
      </c>
    </row>
    <row r="1632" spans="1:9" s="129" customFormat="1" x14ac:dyDescent="0.2">
      <c r="A1632" s="117" t="s">
        <v>639</v>
      </c>
      <c r="B1632" s="105" t="s">
        <v>319</v>
      </c>
      <c r="C1632" s="106">
        <f t="shared" si="249"/>
        <v>13</v>
      </c>
      <c r="D1632" s="106">
        <f>D1633</f>
        <v>13</v>
      </c>
      <c r="E1632" s="106">
        <v>0</v>
      </c>
      <c r="F1632" s="106">
        <v>0</v>
      </c>
      <c r="G1632" s="106">
        <v>0</v>
      </c>
      <c r="H1632" s="106">
        <v>0</v>
      </c>
      <c r="I1632" s="106">
        <v>0</v>
      </c>
    </row>
    <row r="1633" spans="1:9" s="129" customFormat="1" x14ac:dyDescent="0.2">
      <c r="A1633" s="133"/>
      <c r="B1633" s="109" t="s">
        <v>320</v>
      </c>
      <c r="C1633" s="106">
        <f t="shared" si="249"/>
        <v>13</v>
      </c>
      <c r="D1633" s="106">
        <v>13</v>
      </c>
      <c r="E1633" s="106">
        <v>0</v>
      </c>
      <c r="F1633" s="106">
        <v>0</v>
      </c>
      <c r="G1633" s="106">
        <v>0</v>
      </c>
      <c r="H1633" s="106">
        <v>0</v>
      </c>
      <c r="I1633" s="106">
        <v>0</v>
      </c>
    </row>
    <row r="1634" spans="1:9" x14ac:dyDescent="0.2">
      <c r="A1634" s="465" t="s">
        <v>365</v>
      </c>
      <c r="B1634" s="466"/>
      <c r="C1634" s="466"/>
      <c r="D1634" s="466"/>
      <c r="E1634" s="466"/>
      <c r="F1634" s="466"/>
      <c r="G1634" s="466"/>
      <c r="H1634" s="466"/>
      <c r="I1634" s="467"/>
    </row>
    <row r="1635" spans="1:9" x14ac:dyDescent="0.2">
      <c r="A1635" s="34" t="s">
        <v>322</v>
      </c>
      <c r="B1635" s="171" t="s">
        <v>319</v>
      </c>
      <c r="C1635" s="172">
        <f t="shared" ref="C1635:C1722" si="252">D1635+E1635+F1635+G1635+H1635+I1635</f>
        <v>2555.6060000000002</v>
      </c>
      <c r="D1635" s="172">
        <f t="shared" ref="D1635:I1642" si="253">D1637</f>
        <v>327.846</v>
      </c>
      <c r="E1635" s="172">
        <f t="shared" si="253"/>
        <v>2130.4</v>
      </c>
      <c r="F1635" s="172">
        <f t="shared" si="253"/>
        <v>0</v>
      </c>
      <c r="G1635" s="172">
        <f t="shared" si="253"/>
        <v>0</v>
      </c>
      <c r="H1635" s="172">
        <f t="shared" si="253"/>
        <v>0</v>
      </c>
      <c r="I1635" s="172">
        <f t="shared" si="253"/>
        <v>97.359999999999985</v>
      </c>
    </row>
    <row r="1636" spans="1:9" x14ac:dyDescent="0.2">
      <c r="A1636" s="24" t="s">
        <v>347</v>
      </c>
      <c r="B1636" s="174" t="s">
        <v>320</v>
      </c>
      <c r="C1636" s="172">
        <f t="shared" si="252"/>
        <v>2555.6060000000002</v>
      </c>
      <c r="D1636" s="172">
        <f t="shared" si="253"/>
        <v>327.846</v>
      </c>
      <c r="E1636" s="172">
        <f t="shared" si="253"/>
        <v>2130.4</v>
      </c>
      <c r="F1636" s="172">
        <f t="shared" si="253"/>
        <v>0</v>
      </c>
      <c r="G1636" s="172">
        <f t="shared" si="253"/>
        <v>0</v>
      </c>
      <c r="H1636" s="172">
        <f t="shared" si="253"/>
        <v>0</v>
      </c>
      <c r="I1636" s="172">
        <f t="shared" si="253"/>
        <v>97.359999999999985</v>
      </c>
    </row>
    <row r="1637" spans="1:9" x14ac:dyDescent="0.2">
      <c r="A1637" s="82" t="s">
        <v>378</v>
      </c>
      <c r="B1637" s="27" t="s">
        <v>319</v>
      </c>
      <c r="C1637" s="59">
        <f t="shared" si="252"/>
        <v>2555.6060000000002</v>
      </c>
      <c r="D1637" s="59">
        <f t="shared" si="253"/>
        <v>327.846</v>
      </c>
      <c r="E1637" s="59">
        <f t="shared" si="253"/>
        <v>2130.4</v>
      </c>
      <c r="F1637" s="59">
        <f t="shared" si="253"/>
        <v>0</v>
      </c>
      <c r="G1637" s="59">
        <f t="shared" si="253"/>
        <v>0</v>
      </c>
      <c r="H1637" s="59">
        <f t="shared" si="253"/>
        <v>0</v>
      </c>
      <c r="I1637" s="59">
        <f t="shared" si="253"/>
        <v>97.359999999999985</v>
      </c>
    </row>
    <row r="1638" spans="1:9" x14ac:dyDescent="0.2">
      <c r="A1638" s="11" t="s">
        <v>326</v>
      </c>
      <c r="B1638" s="29" t="s">
        <v>320</v>
      </c>
      <c r="C1638" s="59">
        <f t="shared" si="252"/>
        <v>2555.6060000000002</v>
      </c>
      <c r="D1638" s="59">
        <f t="shared" si="253"/>
        <v>327.846</v>
      </c>
      <c r="E1638" s="59">
        <f t="shared" si="253"/>
        <v>2130.4</v>
      </c>
      <c r="F1638" s="59">
        <f t="shared" si="253"/>
        <v>0</v>
      </c>
      <c r="G1638" s="59">
        <f t="shared" si="253"/>
        <v>0</v>
      </c>
      <c r="H1638" s="59">
        <f t="shared" si="253"/>
        <v>0</v>
      </c>
      <c r="I1638" s="59">
        <f t="shared" si="253"/>
        <v>97.359999999999985</v>
      </c>
    </row>
    <row r="1639" spans="1:9" x14ac:dyDescent="0.2">
      <c r="A1639" s="21" t="s">
        <v>385</v>
      </c>
      <c r="B1639" s="8" t="s">
        <v>319</v>
      </c>
      <c r="C1639" s="59">
        <f t="shared" si="252"/>
        <v>2555.6060000000002</v>
      </c>
      <c r="D1639" s="59">
        <f t="shared" si="253"/>
        <v>327.846</v>
      </c>
      <c r="E1639" s="59">
        <f t="shared" si="253"/>
        <v>2130.4</v>
      </c>
      <c r="F1639" s="59">
        <f t="shared" si="253"/>
        <v>0</v>
      </c>
      <c r="G1639" s="59">
        <f t="shared" si="253"/>
        <v>0</v>
      </c>
      <c r="H1639" s="59">
        <f t="shared" si="253"/>
        <v>0</v>
      </c>
      <c r="I1639" s="59">
        <f t="shared" si="253"/>
        <v>97.359999999999985</v>
      </c>
    </row>
    <row r="1640" spans="1:9" x14ac:dyDescent="0.2">
      <c r="A1640" s="18"/>
      <c r="B1640" s="246" t="s">
        <v>320</v>
      </c>
      <c r="C1640" s="59">
        <f t="shared" si="252"/>
        <v>2555.6060000000002</v>
      </c>
      <c r="D1640" s="59">
        <f t="shared" si="253"/>
        <v>327.846</v>
      </c>
      <c r="E1640" s="59">
        <f t="shared" si="253"/>
        <v>2130.4</v>
      </c>
      <c r="F1640" s="59">
        <f t="shared" si="253"/>
        <v>0</v>
      </c>
      <c r="G1640" s="59">
        <f t="shared" si="253"/>
        <v>0</v>
      </c>
      <c r="H1640" s="59">
        <f t="shared" si="253"/>
        <v>0</v>
      </c>
      <c r="I1640" s="59">
        <f t="shared" si="253"/>
        <v>97.359999999999985</v>
      </c>
    </row>
    <row r="1641" spans="1:9" x14ac:dyDescent="0.2">
      <c r="A1641" s="20" t="s">
        <v>361</v>
      </c>
      <c r="B1641" s="8" t="s">
        <v>319</v>
      </c>
      <c r="C1641" s="59">
        <f t="shared" si="252"/>
        <v>2555.6060000000002</v>
      </c>
      <c r="D1641" s="59">
        <f t="shared" si="253"/>
        <v>327.846</v>
      </c>
      <c r="E1641" s="59">
        <f t="shared" si="253"/>
        <v>2130.4</v>
      </c>
      <c r="F1641" s="59">
        <f t="shared" si="253"/>
        <v>0</v>
      </c>
      <c r="G1641" s="59">
        <f t="shared" si="253"/>
        <v>0</v>
      </c>
      <c r="H1641" s="59">
        <f t="shared" si="253"/>
        <v>0</v>
      </c>
      <c r="I1641" s="59">
        <f t="shared" si="253"/>
        <v>97.359999999999985</v>
      </c>
    </row>
    <row r="1642" spans="1:9" x14ac:dyDescent="0.2">
      <c r="A1642" s="14"/>
      <c r="B1642" s="246" t="s">
        <v>320</v>
      </c>
      <c r="C1642" s="59">
        <f t="shared" si="252"/>
        <v>2555.6060000000002</v>
      </c>
      <c r="D1642" s="59">
        <f t="shared" si="253"/>
        <v>327.846</v>
      </c>
      <c r="E1642" s="59">
        <f t="shared" si="253"/>
        <v>2130.4</v>
      </c>
      <c r="F1642" s="59">
        <f t="shared" si="253"/>
        <v>0</v>
      </c>
      <c r="G1642" s="59">
        <f t="shared" si="253"/>
        <v>0</v>
      </c>
      <c r="H1642" s="59">
        <f t="shared" si="253"/>
        <v>0</v>
      </c>
      <c r="I1642" s="59">
        <f t="shared" si="253"/>
        <v>97.359999999999985</v>
      </c>
    </row>
    <row r="1643" spans="1:9" s="120" customFormat="1" x14ac:dyDescent="0.2">
      <c r="A1643" s="177" t="s">
        <v>352</v>
      </c>
      <c r="B1643" s="171" t="s">
        <v>319</v>
      </c>
      <c r="C1643" s="172">
        <f t="shared" si="252"/>
        <v>2555.6060000000002</v>
      </c>
      <c r="D1643" s="172">
        <f>D1645+D1667+D1697+D1719+D1749</f>
        <v>327.846</v>
      </c>
      <c r="E1643" s="172">
        <f>E1644</f>
        <v>2130.4</v>
      </c>
      <c r="F1643" s="172">
        <f t="shared" ref="F1643:I1644" si="254">F1645+F1667+F1697+F1719+F1749</f>
        <v>0</v>
      </c>
      <c r="G1643" s="172">
        <f t="shared" si="254"/>
        <v>0</v>
      </c>
      <c r="H1643" s="172">
        <f t="shared" si="254"/>
        <v>0</v>
      </c>
      <c r="I1643" s="172">
        <f t="shared" si="254"/>
        <v>97.359999999999985</v>
      </c>
    </row>
    <row r="1644" spans="1:9" s="120" customFormat="1" x14ac:dyDescent="0.2">
      <c r="A1644" s="176"/>
      <c r="B1644" s="169" t="s">
        <v>320</v>
      </c>
      <c r="C1644" s="167">
        <f t="shared" si="252"/>
        <v>2555.6060000000002</v>
      </c>
      <c r="D1644" s="172">
        <f>D1646+D1668+D1698+D1720+D1750</f>
        <v>327.846</v>
      </c>
      <c r="E1644" s="172">
        <f>E1646+E1668+E1698+E1720+E1750+E1754+E1760</f>
        <v>2130.4</v>
      </c>
      <c r="F1644" s="172">
        <f t="shared" si="254"/>
        <v>0</v>
      </c>
      <c r="G1644" s="172">
        <f t="shared" si="254"/>
        <v>0</v>
      </c>
      <c r="H1644" s="172">
        <f t="shared" si="254"/>
        <v>0</v>
      </c>
      <c r="I1644" s="172">
        <f t="shared" si="254"/>
        <v>97.359999999999985</v>
      </c>
    </row>
    <row r="1645" spans="1:9" s="168" customFormat="1" x14ac:dyDescent="0.2">
      <c r="A1645" s="189" t="s">
        <v>402</v>
      </c>
      <c r="B1645" s="166" t="s">
        <v>319</v>
      </c>
      <c r="C1645" s="167">
        <f t="shared" si="252"/>
        <v>960.68</v>
      </c>
      <c r="D1645" s="167">
        <f>D1649+D1651</f>
        <v>50.68</v>
      </c>
      <c r="E1645" s="167">
        <f>E1646</f>
        <v>910</v>
      </c>
      <c r="F1645" s="167">
        <f>F1646</f>
        <v>0</v>
      </c>
      <c r="G1645" s="167">
        <f>G1646</f>
        <v>0</v>
      </c>
      <c r="H1645" s="167">
        <f>H1646</f>
        <v>0</v>
      </c>
      <c r="I1645" s="167">
        <f>I1646</f>
        <v>0</v>
      </c>
    </row>
    <row r="1646" spans="1:9" s="168" customFormat="1" x14ac:dyDescent="0.2">
      <c r="A1646" s="176"/>
      <c r="B1646" s="169" t="s">
        <v>320</v>
      </c>
      <c r="C1646" s="167">
        <f t="shared" si="252"/>
        <v>960.68</v>
      </c>
      <c r="D1646" s="167">
        <f>D1650+D1652</f>
        <v>50.68</v>
      </c>
      <c r="E1646" s="167">
        <f>E1650+E1652+E1654+E1656+E1658+E1660+E1662+E1664+E1666</f>
        <v>910</v>
      </c>
      <c r="F1646" s="167">
        <v>0</v>
      </c>
      <c r="G1646" s="167">
        <v>0</v>
      </c>
      <c r="H1646" s="167">
        <v>0</v>
      </c>
      <c r="I1646" s="167">
        <v>0</v>
      </c>
    </row>
    <row r="1647" spans="1:9" s="90" customFormat="1" hidden="1" x14ac:dyDescent="0.2">
      <c r="A1647" s="289"/>
      <c r="B1647" s="27"/>
      <c r="C1647" s="59"/>
      <c r="D1647" s="59"/>
      <c r="E1647" s="59"/>
      <c r="F1647" s="59"/>
      <c r="G1647" s="59"/>
      <c r="H1647" s="59"/>
      <c r="I1647" s="59"/>
    </row>
    <row r="1648" spans="1:9" s="90" customFormat="1" hidden="1" x14ac:dyDescent="0.2">
      <c r="A1648" s="14"/>
      <c r="B1648" s="29"/>
      <c r="C1648" s="59"/>
      <c r="D1648" s="59"/>
      <c r="E1648" s="59"/>
      <c r="F1648" s="59"/>
      <c r="G1648" s="59"/>
      <c r="H1648" s="59"/>
      <c r="I1648" s="59"/>
    </row>
    <row r="1649" spans="1:9" s="90" customFormat="1" ht="25.5" x14ac:dyDescent="0.2">
      <c r="A1649" s="78" t="s">
        <v>158</v>
      </c>
      <c r="B1649" s="27" t="s">
        <v>319</v>
      </c>
      <c r="C1649" s="59">
        <f t="shared" si="252"/>
        <v>20</v>
      </c>
      <c r="D1649" s="59">
        <f>D1650</f>
        <v>9.26</v>
      </c>
      <c r="E1649" s="59">
        <f>E1650</f>
        <v>0</v>
      </c>
      <c r="F1649" s="59">
        <v>0</v>
      </c>
      <c r="G1649" s="59">
        <v>0</v>
      </c>
      <c r="H1649" s="59">
        <v>0</v>
      </c>
      <c r="I1649" s="59">
        <f>I1650</f>
        <v>10.74</v>
      </c>
    </row>
    <row r="1650" spans="1:9" s="90" customFormat="1" x14ac:dyDescent="0.2">
      <c r="A1650" s="14"/>
      <c r="B1650" s="29" t="s">
        <v>320</v>
      </c>
      <c r="C1650" s="59">
        <f t="shared" si="252"/>
        <v>20</v>
      </c>
      <c r="D1650" s="59">
        <v>9.26</v>
      </c>
      <c r="E1650" s="59">
        <v>0</v>
      </c>
      <c r="F1650" s="59">
        <v>0</v>
      </c>
      <c r="G1650" s="59">
        <v>0</v>
      </c>
      <c r="H1650" s="59">
        <v>0</v>
      </c>
      <c r="I1650" s="59">
        <v>10.74</v>
      </c>
    </row>
    <row r="1651" spans="1:9" s="90" customFormat="1" ht="38.25" x14ac:dyDescent="0.2">
      <c r="A1651" s="78" t="s">
        <v>0</v>
      </c>
      <c r="B1651" s="27" t="s">
        <v>319</v>
      </c>
      <c r="C1651" s="59">
        <f t="shared" si="252"/>
        <v>460</v>
      </c>
      <c r="D1651" s="59">
        <f>D1652</f>
        <v>41.42</v>
      </c>
      <c r="E1651" s="59">
        <f>E1652</f>
        <v>0</v>
      </c>
      <c r="F1651" s="59">
        <v>0</v>
      </c>
      <c r="G1651" s="59">
        <v>0</v>
      </c>
      <c r="H1651" s="59">
        <v>0</v>
      </c>
      <c r="I1651" s="59">
        <f>I1652</f>
        <v>418.58</v>
      </c>
    </row>
    <row r="1652" spans="1:9" s="90" customFormat="1" x14ac:dyDescent="0.2">
      <c r="A1652" s="14"/>
      <c r="B1652" s="29" t="s">
        <v>320</v>
      </c>
      <c r="C1652" s="59">
        <f t="shared" si="252"/>
        <v>460</v>
      </c>
      <c r="D1652" s="59">
        <v>41.42</v>
      </c>
      <c r="E1652" s="59">
        <v>0</v>
      </c>
      <c r="F1652" s="59">
        <v>0</v>
      </c>
      <c r="G1652" s="59">
        <v>0</v>
      </c>
      <c r="H1652" s="59">
        <v>0</v>
      </c>
      <c r="I1652" s="59">
        <v>418.58</v>
      </c>
    </row>
    <row r="1653" spans="1:9" s="90" customFormat="1" x14ac:dyDescent="0.2">
      <c r="A1653" s="150" t="s">
        <v>159</v>
      </c>
      <c r="B1653" s="27" t="s">
        <v>319</v>
      </c>
      <c r="C1653" s="59">
        <f t="shared" si="252"/>
        <v>10</v>
      </c>
      <c r="D1653" s="59">
        <v>0</v>
      </c>
      <c r="E1653" s="59">
        <v>10</v>
      </c>
      <c r="F1653" s="59">
        <v>0</v>
      </c>
      <c r="G1653" s="59">
        <v>0</v>
      </c>
      <c r="H1653" s="59">
        <v>0</v>
      </c>
      <c r="I1653" s="59">
        <v>0</v>
      </c>
    </row>
    <row r="1654" spans="1:9" s="90" customFormat="1" x14ac:dyDescent="0.2">
      <c r="A1654" s="113"/>
      <c r="B1654" s="29" t="s">
        <v>320</v>
      </c>
      <c r="C1654" s="59">
        <f>D1654+E1654+F1654+G1654+H1654+I1654</f>
        <v>10</v>
      </c>
      <c r="D1654" s="59">
        <v>0</v>
      </c>
      <c r="E1654" s="59">
        <v>10</v>
      </c>
      <c r="F1654" s="59">
        <v>0</v>
      </c>
      <c r="G1654" s="59">
        <v>0</v>
      </c>
      <c r="H1654" s="59">
        <v>0</v>
      </c>
      <c r="I1654" s="59">
        <v>0</v>
      </c>
    </row>
    <row r="1655" spans="1:9" s="90" customFormat="1" x14ac:dyDescent="0.2">
      <c r="A1655" s="150" t="s">
        <v>640</v>
      </c>
      <c r="B1655" s="27" t="s">
        <v>319</v>
      </c>
      <c r="C1655" s="59">
        <f>D1655+E1655+F1655+G1655+H1655+I1655</f>
        <v>79</v>
      </c>
      <c r="D1655" s="59">
        <v>0</v>
      </c>
      <c r="E1655" s="59">
        <f>E1656</f>
        <v>79</v>
      </c>
      <c r="F1655" s="59">
        <v>0</v>
      </c>
      <c r="G1655" s="59">
        <v>0</v>
      </c>
      <c r="H1655" s="59">
        <v>0</v>
      </c>
      <c r="I1655" s="59">
        <v>0</v>
      </c>
    </row>
    <row r="1656" spans="1:9" s="90" customFormat="1" x14ac:dyDescent="0.2">
      <c r="A1656" s="113"/>
      <c r="B1656" s="29" t="s">
        <v>320</v>
      </c>
      <c r="C1656" s="59">
        <f>D1656+E1656+F1656+G1656+H1656+I1656</f>
        <v>79</v>
      </c>
      <c r="D1656" s="59">
        <v>0</v>
      </c>
      <c r="E1656" s="59">
        <v>79</v>
      </c>
      <c r="F1656" s="59">
        <v>0</v>
      </c>
      <c r="G1656" s="59">
        <v>0</v>
      </c>
      <c r="H1656" s="59">
        <v>0</v>
      </c>
      <c r="I1656" s="59">
        <v>0</v>
      </c>
    </row>
    <row r="1657" spans="1:9" s="90" customFormat="1" x14ac:dyDescent="0.2">
      <c r="A1657" s="150" t="s">
        <v>160</v>
      </c>
      <c r="B1657" s="27" t="s">
        <v>319</v>
      </c>
      <c r="C1657" s="59">
        <f>C1658</f>
        <v>380</v>
      </c>
      <c r="D1657" s="59">
        <v>0</v>
      </c>
      <c r="E1657" s="59">
        <v>380</v>
      </c>
      <c r="F1657" s="59">
        <v>0</v>
      </c>
      <c r="G1657" s="59">
        <v>0</v>
      </c>
      <c r="H1657" s="59">
        <v>0</v>
      </c>
      <c r="I1657" s="59">
        <v>0</v>
      </c>
    </row>
    <row r="1658" spans="1:9" s="90" customFormat="1" x14ac:dyDescent="0.2">
      <c r="A1658" s="113"/>
      <c r="B1658" s="29" t="s">
        <v>320</v>
      </c>
      <c r="C1658" s="59">
        <f>D1658+E1658+F1658+G1658+H1658+I1658</f>
        <v>380</v>
      </c>
      <c r="D1658" s="59">
        <v>0</v>
      </c>
      <c r="E1658" s="59">
        <v>380</v>
      </c>
      <c r="F1658" s="59">
        <v>0</v>
      </c>
      <c r="G1658" s="59">
        <v>0</v>
      </c>
      <c r="H1658" s="59">
        <v>0</v>
      </c>
      <c r="I1658" s="59">
        <v>0</v>
      </c>
    </row>
    <row r="1659" spans="1:9" s="90" customFormat="1" x14ac:dyDescent="0.2">
      <c r="A1659" s="150" t="s">
        <v>161</v>
      </c>
      <c r="B1659" s="27" t="s">
        <v>319</v>
      </c>
      <c r="C1659" s="59">
        <f>D1659+E1659+F1659+G1659+H1659+I1659</f>
        <v>41</v>
      </c>
      <c r="D1659" s="59">
        <v>0</v>
      </c>
      <c r="E1659" s="59">
        <f>80-39</f>
        <v>41</v>
      </c>
      <c r="F1659" s="59">
        <v>0</v>
      </c>
      <c r="G1659" s="59">
        <v>0</v>
      </c>
      <c r="H1659" s="59">
        <v>0</v>
      </c>
      <c r="I1659" s="59">
        <v>0</v>
      </c>
    </row>
    <row r="1660" spans="1:9" s="90" customFormat="1" x14ac:dyDescent="0.2">
      <c r="A1660" s="113"/>
      <c r="B1660" s="29" t="s">
        <v>320</v>
      </c>
      <c r="C1660" s="59">
        <f>D1660+E1660+F1660+G1660+H1660+I1660</f>
        <v>41</v>
      </c>
      <c r="D1660" s="59">
        <v>0</v>
      </c>
      <c r="E1660" s="59">
        <f>80-39</f>
        <v>41</v>
      </c>
      <c r="F1660" s="59">
        <v>0</v>
      </c>
      <c r="G1660" s="59">
        <v>0</v>
      </c>
      <c r="H1660" s="59">
        <v>0</v>
      </c>
      <c r="I1660" s="59">
        <v>0</v>
      </c>
    </row>
    <row r="1661" spans="1:9" s="90" customFormat="1" x14ac:dyDescent="0.2">
      <c r="A1661" s="150" t="s">
        <v>162</v>
      </c>
      <c r="B1661" s="27" t="s">
        <v>319</v>
      </c>
      <c r="C1661" s="59">
        <f>C1662</f>
        <v>300</v>
      </c>
      <c r="D1661" s="59">
        <v>0</v>
      </c>
      <c r="E1661" s="59">
        <v>300</v>
      </c>
      <c r="F1661" s="59">
        <v>0</v>
      </c>
      <c r="G1661" s="59">
        <v>0</v>
      </c>
      <c r="H1661" s="59">
        <v>0</v>
      </c>
      <c r="I1661" s="59">
        <v>0</v>
      </c>
    </row>
    <row r="1662" spans="1:9" s="90" customFormat="1" x14ac:dyDescent="0.2">
      <c r="A1662" s="113"/>
      <c r="B1662" s="29" t="s">
        <v>320</v>
      </c>
      <c r="C1662" s="59">
        <f>D1662+E1662+F1662+G1662+H1662+I1662</f>
        <v>300</v>
      </c>
      <c r="D1662" s="59">
        <v>0</v>
      </c>
      <c r="E1662" s="59">
        <v>300</v>
      </c>
      <c r="F1662" s="59">
        <v>0</v>
      </c>
      <c r="G1662" s="59">
        <v>0</v>
      </c>
      <c r="H1662" s="59">
        <v>0</v>
      </c>
      <c r="I1662" s="59">
        <v>0</v>
      </c>
    </row>
    <row r="1663" spans="1:9" s="90" customFormat="1" x14ac:dyDescent="0.2">
      <c r="A1663" s="150" t="s">
        <v>163</v>
      </c>
      <c r="B1663" s="27" t="s">
        <v>319</v>
      </c>
      <c r="C1663" s="59">
        <f>C1664</f>
        <v>90</v>
      </c>
      <c r="D1663" s="59">
        <v>0</v>
      </c>
      <c r="E1663" s="59">
        <v>90</v>
      </c>
      <c r="F1663" s="59">
        <v>0</v>
      </c>
      <c r="G1663" s="59">
        <v>0</v>
      </c>
      <c r="H1663" s="59">
        <v>0</v>
      </c>
      <c r="I1663" s="59">
        <v>0</v>
      </c>
    </row>
    <row r="1664" spans="1:9" s="90" customFormat="1" x14ac:dyDescent="0.2">
      <c r="A1664" s="113"/>
      <c r="B1664" s="29" t="s">
        <v>320</v>
      </c>
      <c r="C1664" s="59">
        <f>D1664+E1664+F1664+G1664+H1664+I1664</f>
        <v>90</v>
      </c>
      <c r="D1664" s="59">
        <v>0</v>
      </c>
      <c r="E1664" s="59">
        <v>90</v>
      </c>
      <c r="F1664" s="59">
        <v>0</v>
      </c>
      <c r="G1664" s="59">
        <v>0</v>
      </c>
      <c r="H1664" s="59">
        <v>0</v>
      </c>
      <c r="I1664" s="59">
        <v>0</v>
      </c>
    </row>
    <row r="1665" spans="1:9" s="90" customFormat="1" x14ac:dyDescent="0.2">
      <c r="A1665" s="150" t="s">
        <v>164</v>
      </c>
      <c r="B1665" s="27" t="s">
        <v>319</v>
      </c>
      <c r="C1665" s="59">
        <f>C1666</f>
        <v>10</v>
      </c>
      <c r="D1665" s="59">
        <v>0</v>
      </c>
      <c r="E1665" s="59">
        <v>10</v>
      </c>
      <c r="F1665" s="59">
        <v>0</v>
      </c>
      <c r="G1665" s="59">
        <v>0</v>
      </c>
      <c r="H1665" s="59">
        <v>0</v>
      </c>
      <c r="I1665" s="59">
        <v>0</v>
      </c>
    </row>
    <row r="1666" spans="1:9" s="90" customFormat="1" x14ac:dyDescent="0.2">
      <c r="A1666" s="113"/>
      <c r="B1666" s="29" t="s">
        <v>320</v>
      </c>
      <c r="C1666" s="59">
        <f>D1666+E1666+F1666+G1666+H1666+I1666</f>
        <v>10</v>
      </c>
      <c r="D1666" s="59">
        <v>0</v>
      </c>
      <c r="E1666" s="59">
        <v>10</v>
      </c>
      <c r="F1666" s="59">
        <v>0</v>
      </c>
      <c r="G1666" s="59">
        <v>0</v>
      </c>
      <c r="H1666" s="59">
        <v>0</v>
      </c>
      <c r="I1666" s="59">
        <v>0</v>
      </c>
    </row>
    <row r="1667" spans="1:9" s="168" customFormat="1" x14ac:dyDescent="0.2">
      <c r="A1667" s="189" t="s">
        <v>405</v>
      </c>
      <c r="B1667" s="166" t="s">
        <v>319</v>
      </c>
      <c r="C1667" s="167">
        <f t="shared" si="252"/>
        <v>674.15600000000006</v>
      </c>
      <c r="D1667" s="167">
        <f>D1668</f>
        <v>245.79599999999999</v>
      </c>
      <c r="E1667" s="167">
        <f>E1668</f>
        <v>331</v>
      </c>
      <c r="F1667" s="167">
        <f t="shared" ref="F1667:I1668" si="255">F1669+F1671+F1673+F1675+F1677+F1679+F1681+F1683+F1685</f>
        <v>0</v>
      </c>
      <c r="G1667" s="167">
        <f t="shared" si="255"/>
        <v>0</v>
      </c>
      <c r="H1667" s="167">
        <f t="shared" si="255"/>
        <v>0</v>
      </c>
      <c r="I1667" s="167">
        <f t="shared" si="255"/>
        <v>97.359999999999985</v>
      </c>
    </row>
    <row r="1668" spans="1:9" s="168" customFormat="1" x14ac:dyDescent="0.2">
      <c r="A1668" s="176"/>
      <c r="B1668" s="169" t="s">
        <v>320</v>
      </c>
      <c r="C1668" s="167">
        <f t="shared" si="252"/>
        <v>674.15600000000006</v>
      </c>
      <c r="D1668" s="167">
        <f>D1670+D1672+D1674+D1676+D1678+D1680+D1682+D1684+D1686+D1688+D1690+D1692+D1694+D1696</f>
        <v>245.79599999999999</v>
      </c>
      <c r="E1668" s="167">
        <f>E1680+E1694+E1696</f>
        <v>331</v>
      </c>
      <c r="F1668" s="167">
        <f t="shared" si="255"/>
        <v>0</v>
      </c>
      <c r="G1668" s="167">
        <f t="shared" si="255"/>
        <v>0</v>
      </c>
      <c r="H1668" s="167">
        <f t="shared" si="255"/>
        <v>0</v>
      </c>
      <c r="I1668" s="167">
        <f t="shared" si="255"/>
        <v>97.359999999999985</v>
      </c>
    </row>
    <row r="1669" spans="1:9" s="129" customFormat="1" x14ac:dyDescent="0.2">
      <c r="A1669" s="143" t="s">
        <v>441</v>
      </c>
      <c r="B1669" s="105" t="s">
        <v>319</v>
      </c>
      <c r="C1669" s="106">
        <f t="shared" si="252"/>
        <v>7</v>
      </c>
      <c r="D1669" s="106">
        <v>7</v>
      </c>
      <c r="E1669" s="106">
        <v>0</v>
      </c>
      <c r="F1669" s="106">
        <v>0</v>
      </c>
      <c r="G1669" s="106">
        <v>0</v>
      </c>
      <c r="H1669" s="106">
        <v>0</v>
      </c>
      <c r="I1669" s="106">
        <v>0</v>
      </c>
    </row>
    <row r="1670" spans="1:9" s="129" customFormat="1" x14ac:dyDescent="0.2">
      <c r="A1670" s="113"/>
      <c r="B1670" s="109" t="s">
        <v>320</v>
      </c>
      <c r="C1670" s="106">
        <f t="shared" si="252"/>
        <v>7</v>
      </c>
      <c r="D1670" s="106">
        <v>7</v>
      </c>
      <c r="E1670" s="106">
        <v>0</v>
      </c>
      <c r="F1670" s="106">
        <v>0</v>
      </c>
      <c r="G1670" s="106">
        <v>0</v>
      </c>
      <c r="H1670" s="106">
        <v>0</v>
      </c>
      <c r="I1670" s="106">
        <v>0</v>
      </c>
    </row>
    <row r="1671" spans="1:9" s="129" customFormat="1" ht="25.5" x14ac:dyDescent="0.2">
      <c r="A1671" s="143" t="s">
        <v>463</v>
      </c>
      <c r="B1671" s="105" t="s">
        <v>319</v>
      </c>
      <c r="C1671" s="106">
        <f t="shared" si="252"/>
        <v>23</v>
      </c>
      <c r="D1671" s="106">
        <v>23</v>
      </c>
      <c r="E1671" s="106">
        <v>0</v>
      </c>
      <c r="F1671" s="106">
        <v>0</v>
      </c>
      <c r="G1671" s="106">
        <v>0</v>
      </c>
      <c r="H1671" s="106">
        <v>0</v>
      </c>
      <c r="I1671" s="106">
        <v>0</v>
      </c>
    </row>
    <row r="1672" spans="1:9" s="129" customFormat="1" x14ac:dyDescent="0.2">
      <c r="A1672" s="113"/>
      <c r="B1672" s="109" t="s">
        <v>320</v>
      </c>
      <c r="C1672" s="106">
        <f t="shared" si="252"/>
        <v>23</v>
      </c>
      <c r="D1672" s="106">
        <v>23</v>
      </c>
      <c r="E1672" s="106">
        <v>0</v>
      </c>
      <c r="F1672" s="106">
        <v>0</v>
      </c>
      <c r="G1672" s="106">
        <v>0</v>
      </c>
      <c r="H1672" s="106">
        <v>0</v>
      </c>
      <c r="I1672" s="106">
        <v>0</v>
      </c>
    </row>
    <row r="1673" spans="1:9" s="129" customFormat="1" ht="38.25" x14ac:dyDescent="0.2">
      <c r="A1673" s="143" t="s">
        <v>521</v>
      </c>
      <c r="B1673" s="105" t="s">
        <v>319</v>
      </c>
      <c r="C1673" s="106">
        <f t="shared" si="252"/>
        <v>34.994999999999997</v>
      </c>
      <c r="D1673" s="106">
        <f>D1674</f>
        <v>23.204999999999998</v>
      </c>
      <c r="E1673" s="106">
        <v>0</v>
      </c>
      <c r="F1673" s="106">
        <v>0</v>
      </c>
      <c r="G1673" s="106">
        <v>0</v>
      </c>
      <c r="H1673" s="106">
        <v>0</v>
      </c>
      <c r="I1673" s="106">
        <f>I1674</f>
        <v>11.79</v>
      </c>
    </row>
    <row r="1674" spans="1:9" s="129" customFormat="1" x14ac:dyDescent="0.2">
      <c r="A1674" s="113"/>
      <c r="B1674" s="109" t="s">
        <v>320</v>
      </c>
      <c r="C1674" s="106">
        <f t="shared" si="252"/>
        <v>34.994999999999997</v>
      </c>
      <c r="D1674" s="106">
        <v>23.204999999999998</v>
      </c>
      <c r="E1674" s="106">
        <v>0</v>
      </c>
      <c r="F1674" s="106">
        <v>0</v>
      </c>
      <c r="G1674" s="106">
        <v>0</v>
      </c>
      <c r="H1674" s="106">
        <v>0</v>
      </c>
      <c r="I1674" s="106">
        <v>11.79</v>
      </c>
    </row>
    <row r="1675" spans="1:9" s="129" customFormat="1" x14ac:dyDescent="0.2">
      <c r="A1675" s="143" t="s">
        <v>641</v>
      </c>
      <c r="B1675" s="105" t="s">
        <v>319</v>
      </c>
      <c r="C1675" s="106">
        <f t="shared" si="252"/>
        <v>56.000999999999998</v>
      </c>
      <c r="D1675" s="106">
        <f>D1676</f>
        <v>22.491</v>
      </c>
      <c r="E1675" s="106">
        <v>0</v>
      </c>
      <c r="F1675" s="106">
        <v>0</v>
      </c>
      <c r="G1675" s="106">
        <v>0</v>
      </c>
      <c r="H1675" s="106">
        <v>0</v>
      </c>
      <c r="I1675" s="106">
        <f>I1676</f>
        <v>33.51</v>
      </c>
    </row>
    <row r="1676" spans="1:9" s="129" customFormat="1" x14ac:dyDescent="0.2">
      <c r="A1676" s="113"/>
      <c r="B1676" s="109" t="s">
        <v>320</v>
      </c>
      <c r="C1676" s="106">
        <f t="shared" si="252"/>
        <v>56.000999999999998</v>
      </c>
      <c r="D1676" s="106">
        <v>22.491</v>
      </c>
      <c r="E1676" s="106">
        <v>0</v>
      </c>
      <c r="F1676" s="106">
        <v>0</v>
      </c>
      <c r="G1676" s="106">
        <v>0</v>
      </c>
      <c r="H1676" s="106">
        <v>0</v>
      </c>
      <c r="I1676" s="106">
        <v>33.51</v>
      </c>
    </row>
    <row r="1677" spans="1:9" s="129" customFormat="1" ht="25.5" x14ac:dyDescent="0.2">
      <c r="A1677" s="143" t="s">
        <v>642</v>
      </c>
      <c r="B1677" s="105" t="s">
        <v>319</v>
      </c>
      <c r="C1677" s="106">
        <f t="shared" si="252"/>
        <v>74.995000000000005</v>
      </c>
      <c r="D1677" s="106">
        <f>D1678</f>
        <v>56.524999999999999</v>
      </c>
      <c r="E1677" s="106">
        <v>0</v>
      </c>
      <c r="F1677" s="106">
        <v>0</v>
      </c>
      <c r="G1677" s="106">
        <v>0</v>
      </c>
      <c r="H1677" s="106">
        <v>0</v>
      </c>
      <c r="I1677" s="106">
        <f>I1678</f>
        <v>18.47</v>
      </c>
    </row>
    <row r="1678" spans="1:9" s="129" customFormat="1" x14ac:dyDescent="0.2">
      <c r="A1678" s="113"/>
      <c r="B1678" s="109" t="s">
        <v>320</v>
      </c>
      <c r="C1678" s="106">
        <f t="shared" si="252"/>
        <v>74.995000000000005</v>
      </c>
      <c r="D1678" s="106">
        <v>56.524999999999999</v>
      </c>
      <c r="E1678" s="106">
        <v>0</v>
      </c>
      <c r="F1678" s="106">
        <v>0</v>
      </c>
      <c r="G1678" s="106">
        <v>0</v>
      </c>
      <c r="H1678" s="106">
        <v>0</v>
      </c>
      <c r="I1678" s="106">
        <v>18.47</v>
      </c>
    </row>
    <row r="1679" spans="1:9" s="129" customFormat="1" ht="38.25" x14ac:dyDescent="0.2">
      <c r="A1679" s="143" t="s">
        <v>643</v>
      </c>
      <c r="B1679" s="105" t="s">
        <v>319</v>
      </c>
      <c r="C1679" s="106">
        <f>C1680</f>
        <v>25</v>
      </c>
      <c r="D1679" s="106">
        <v>0</v>
      </c>
      <c r="E1679" s="106">
        <f>E1680</f>
        <v>25</v>
      </c>
      <c r="F1679" s="106">
        <v>0</v>
      </c>
      <c r="G1679" s="106">
        <v>0</v>
      </c>
      <c r="H1679" s="106">
        <v>0</v>
      </c>
      <c r="I1679" s="106">
        <v>0</v>
      </c>
    </row>
    <row r="1680" spans="1:9" s="129" customFormat="1" x14ac:dyDescent="0.2">
      <c r="A1680" s="113"/>
      <c r="B1680" s="109" t="s">
        <v>320</v>
      </c>
      <c r="C1680" s="106">
        <v>25</v>
      </c>
      <c r="D1680" s="106">
        <v>0</v>
      </c>
      <c r="E1680" s="106">
        <v>25</v>
      </c>
      <c r="F1680" s="106">
        <v>0</v>
      </c>
      <c r="G1680" s="106">
        <v>0</v>
      </c>
      <c r="H1680" s="106">
        <v>0</v>
      </c>
      <c r="I1680" s="106">
        <v>0</v>
      </c>
    </row>
    <row r="1681" spans="1:9" s="129" customFormat="1" ht="25.5" hidden="1" x14ac:dyDescent="0.2">
      <c r="A1681" s="286" t="s">
        <v>644</v>
      </c>
      <c r="B1681" s="105" t="s">
        <v>319</v>
      </c>
      <c r="C1681" s="106">
        <f>C1682</f>
        <v>15</v>
      </c>
      <c r="D1681" s="106">
        <v>0</v>
      </c>
      <c r="E1681" s="106">
        <v>0</v>
      </c>
      <c r="F1681" s="106">
        <v>0</v>
      </c>
      <c r="G1681" s="106">
        <v>0</v>
      </c>
      <c r="H1681" s="106">
        <v>0</v>
      </c>
      <c r="I1681" s="106">
        <v>0</v>
      </c>
    </row>
    <row r="1682" spans="1:9" s="129" customFormat="1" hidden="1" x14ac:dyDescent="0.2">
      <c r="A1682" s="113"/>
      <c r="B1682" s="109" t="s">
        <v>320</v>
      </c>
      <c r="C1682" s="106">
        <v>15</v>
      </c>
      <c r="D1682" s="106">
        <v>0</v>
      </c>
      <c r="E1682" s="106">
        <v>0</v>
      </c>
      <c r="F1682" s="106">
        <v>0</v>
      </c>
      <c r="G1682" s="106">
        <v>0</v>
      </c>
      <c r="H1682" s="106">
        <v>0</v>
      </c>
      <c r="I1682" s="106">
        <v>0</v>
      </c>
    </row>
    <row r="1683" spans="1:9" s="129" customFormat="1" ht="25.5" x14ac:dyDescent="0.2">
      <c r="A1683" s="143" t="s">
        <v>657</v>
      </c>
      <c r="B1683" s="105" t="s">
        <v>319</v>
      </c>
      <c r="C1683" s="106">
        <f t="shared" si="252"/>
        <v>40</v>
      </c>
      <c r="D1683" s="106">
        <f>D1684</f>
        <v>23.2</v>
      </c>
      <c r="E1683" s="106">
        <v>0</v>
      </c>
      <c r="F1683" s="106">
        <v>0</v>
      </c>
      <c r="G1683" s="106">
        <v>0</v>
      </c>
      <c r="H1683" s="106">
        <v>0</v>
      </c>
      <c r="I1683" s="106">
        <f>I1684</f>
        <v>16.8</v>
      </c>
    </row>
    <row r="1684" spans="1:9" s="129" customFormat="1" x14ac:dyDescent="0.2">
      <c r="A1684" s="113"/>
      <c r="B1684" s="109" t="s">
        <v>320</v>
      </c>
      <c r="C1684" s="106">
        <f t="shared" si="252"/>
        <v>40</v>
      </c>
      <c r="D1684" s="106">
        <v>23.2</v>
      </c>
      <c r="E1684" s="106">
        <v>0</v>
      </c>
      <c r="F1684" s="106">
        <v>0</v>
      </c>
      <c r="G1684" s="106">
        <v>0</v>
      </c>
      <c r="H1684" s="106">
        <v>0</v>
      </c>
      <c r="I1684" s="106">
        <v>16.8</v>
      </c>
    </row>
    <row r="1685" spans="1:9" s="129" customFormat="1" ht="25.5" x14ac:dyDescent="0.2">
      <c r="A1685" s="143" t="s">
        <v>658</v>
      </c>
      <c r="B1685" s="105" t="s">
        <v>319</v>
      </c>
      <c r="C1685" s="106">
        <f t="shared" si="252"/>
        <v>39.994999999999997</v>
      </c>
      <c r="D1685" s="106">
        <f>D1686</f>
        <v>23.204999999999998</v>
      </c>
      <c r="E1685" s="106">
        <v>0</v>
      </c>
      <c r="F1685" s="106">
        <v>0</v>
      </c>
      <c r="G1685" s="106">
        <v>0</v>
      </c>
      <c r="H1685" s="106">
        <v>0</v>
      </c>
      <c r="I1685" s="106">
        <f>I1686</f>
        <v>16.79</v>
      </c>
    </row>
    <row r="1686" spans="1:9" s="129" customFormat="1" x14ac:dyDescent="0.2">
      <c r="A1686" s="113"/>
      <c r="B1686" s="109" t="s">
        <v>320</v>
      </c>
      <c r="C1686" s="106">
        <f t="shared" si="252"/>
        <v>39.994999999999997</v>
      </c>
      <c r="D1686" s="106">
        <v>23.204999999999998</v>
      </c>
      <c r="E1686" s="106">
        <v>0</v>
      </c>
      <c r="F1686" s="106">
        <v>0</v>
      </c>
      <c r="G1686" s="106">
        <v>0</v>
      </c>
      <c r="H1686" s="106">
        <v>0</v>
      </c>
      <c r="I1686" s="106">
        <v>16.79</v>
      </c>
    </row>
    <row r="1687" spans="1:9" s="129" customFormat="1" x14ac:dyDescent="0.2">
      <c r="A1687" s="143" t="s">
        <v>12</v>
      </c>
      <c r="B1687" s="105" t="s">
        <v>319</v>
      </c>
      <c r="C1687" s="106">
        <f t="shared" si="252"/>
        <v>31.999000000000002</v>
      </c>
      <c r="D1687" s="106">
        <f>D1688</f>
        <v>21.759</v>
      </c>
      <c r="E1687" s="106">
        <v>0</v>
      </c>
      <c r="F1687" s="106">
        <v>0</v>
      </c>
      <c r="G1687" s="106">
        <v>0</v>
      </c>
      <c r="H1687" s="106">
        <v>0</v>
      </c>
      <c r="I1687" s="106">
        <f>I1688</f>
        <v>10.24</v>
      </c>
    </row>
    <row r="1688" spans="1:9" s="129" customFormat="1" x14ac:dyDescent="0.2">
      <c r="A1688" s="113"/>
      <c r="B1688" s="109" t="s">
        <v>320</v>
      </c>
      <c r="C1688" s="106">
        <f t="shared" si="252"/>
        <v>31.999000000000002</v>
      </c>
      <c r="D1688" s="106">
        <v>21.759</v>
      </c>
      <c r="E1688" s="106">
        <v>0</v>
      </c>
      <c r="F1688" s="106">
        <v>0</v>
      </c>
      <c r="G1688" s="106">
        <v>0</v>
      </c>
      <c r="H1688" s="106">
        <v>0</v>
      </c>
      <c r="I1688" s="106">
        <v>10.24</v>
      </c>
    </row>
    <row r="1689" spans="1:9" s="129" customFormat="1" x14ac:dyDescent="0.2">
      <c r="A1689" s="143" t="s">
        <v>13</v>
      </c>
      <c r="B1689" s="105" t="s">
        <v>319</v>
      </c>
      <c r="C1689" s="106">
        <f t="shared" si="252"/>
        <v>32</v>
      </c>
      <c r="D1689" s="106">
        <f>D1690</f>
        <v>21.76</v>
      </c>
      <c r="E1689" s="106">
        <v>0</v>
      </c>
      <c r="F1689" s="106">
        <v>0</v>
      </c>
      <c r="G1689" s="106">
        <v>0</v>
      </c>
      <c r="H1689" s="106">
        <v>0</v>
      </c>
      <c r="I1689" s="106">
        <f>I1690</f>
        <v>10.24</v>
      </c>
    </row>
    <row r="1690" spans="1:9" s="129" customFormat="1" x14ac:dyDescent="0.2">
      <c r="A1690" s="113"/>
      <c r="B1690" s="109" t="s">
        <v>320</v>
      </c>
      <c r="C1690" s="106">
        <f t="shared" si="252"/>
        <v>32</v>
      </c>
      <c r="D1690" s="106">
        <v>21.76</v>
      </c>
      <c r="E1690" s="106">
        <v>0</v>
      </c>
      <c r="F1690" s="106">
        <v>0</v>
      </c>
      <c r="G1690" s="106">
        <v>0</v>
      </c>
      <c r="H1690" s="106">
        <v>0</v>
      </c>
      <c r="I1690" s="106">
        <v>10.24</v>
      </c>
    </row>
    <row r="1691" spans="1:9" s="129" customFormat="1" ht="25.5" x14ac:dyDescent="0.2">
      <c r="A1691" s="143" t="s">
        <v>14</v>
      </c>
      <c r="B1691" s="105" t="s">
        <v>319</v>
      </c>
      <c r="C1691" s="106">
        <f t="shared" si="252"/>
        <v>32.000999999999998</v>
      </c>
      <c r="D1691" s="106">
        <f>D1692</f>
        <v>23.651</v>
      </c>
      <c r="E1691" s="106">
        <v>0</v>
      </c>
      <c r="F1691" s="106">
        <v>0</v>
      </c>
      <c r="G1691" s="106">
        <v>0</v>
      </c>
      <c r="H1691" s="106">
        <v>0</v>
      </c>
      <c r="I1691" s="106">
        <f>I1692</f>
        <v>8.35</v>
      </c>
    </row>
    <row r="1692" spans="1:9" s="129" customFormat="1" x14ac:dyDescent="0.2">
      <c r="A1692" s="113"/>
      <c r="B1692" s="109" t="s">
        <v>320</v>
      </c>
      <c r="C1692" s="106">
        <f t="shared" si="252"/>
        <v>32.000999999999998</v>
      </c>
      <c r="D1692" s="106">
        <v>23.651</v>
      </c>
      <c r="E1692" s="106">
        <v>0</v>
      </c>
      <c r="F1692" s="106">
        <v>0</v>
      </c>
      <c r="G1692" s="106">
        <v>0</v>
      </c>
      <c r="H1692" s="106">
        <v>0</v>
      </c>
      <c r="I1692" s="106">
        <v>8.35</v>
      </c>
    </row>
    <row r="1693" spans="1:9" s="129" customFormat="1" ht="18" customHeight="1" x14ac:dyDescent="0.2">
      <c r="A1693" s="143" t="s">
        <v>29</v>
      </c>
      <c r="B1693" s="105" t="s">
        <v>319</v>
      </c>
      <c r="C1693" s="106">
        <f>C1694</f>
        <v>150</v>
      </c>
      <c r="D1693" s="106">
        <v>0</v>
      </c>
      <c r="E1693" s="59">
        <v>150</v>
      </c>
      <c r="F1693" s="106">
        <v>0</v>
      </c>
      <c r="G1693" s="106">
        <v>0</v>
      </c>
      <c r="H1693" s="106">
        <v>0</v>
      </c>
      <c r="I1693" s="106">
        <f>I1694</f>
        <v>0</v>
      </c>
    </row>
    <row r="1694" spans="1:9" s="129" customFormat="1" x14ac:dyDescent="0.2">
      <c r="A1694" s="113"/>
      <c r="B1694" s="109" t="s">
        <v>320</v>
      </c>
      <c r="C1694" s="106">
        <f>D1694+E1694+F1694+G1694+H1694+I1694</f>
        <v>150</v>
      </c>
      <c r="D1694" s="106">
        <v>0</v>
      </c>
      <c r="E1694" s="59">
        <v>150</v>
      </c>
      <c r="F1694" s="106">
        <v>0</v>
      </c>
      <c r="G1694" s="106">
        <v>0</v>
      </c>
      <c r="H1694" s="106">
        <v>0</v>
      </c>
      <c r="I1694" s="106">
        <v>0</v>
      </c>
    </row>
    <row r="1695" spans="1:9" s="129" customFormat="1" ht="21" customHeight="1" x14ac:dyDescent="0.2">
      <c r="A1695" s="150" t="s">
        <v>203</v>
      </c>
      <c r="B1695" s="105" t="s">
        <v>319</v>
      </c>
      <c r="C1695" s="106">
        <f>C1696</f>
        <v>156</v>
      </c>
      <c r="D1695" s="106">
        <v>0</v>
      </c>
      <c r="E1695" s="59">
        <f>65+91</f>
        <v>156</v>
      </c>
      <c r="F1695" s="106">
        <v>0</v>
      </c>
      <c r="G1695" s="106">
        <v>0</v>
      </c>
      <c r="H1695" s="106">
        <v>0</v>
      </c>
      <c r="I1695" s="106">
        <v>0</v>
      </c>
    </row>
    <row r="1696" spans="1:9" s="129" customFormat="1" x14ac:dyDescent="0.2">
      <c r="A1696" s="113"/>
      <c r="B1696" s="109" t="s">
        <v>320</v>
      </c>
      <c r="C1696" s="106">
        <f>D1696+E1696+F1696+G1696+H1696+I1696</f>
        <v>156</v>
      </c>
      <c r="D1696" s="106">
        <v>0</v>
      </c>
      <c r="E1696" s="59">
        <f>65+91</f>
        <v>156</v>
      </c>
      <c r="F1696" s="106">
        <v>0</v>
      </c>
      <c r="G1696" s="106">
        <v>0</v>
      </c>
      <c r="H1696" s="106">
        <v>0</v>
      </c>
      <c r="I1696" s="106">
        <v>0</v>
      </c>
    </row>
    <row r="1697" spans="1:9" s="168" customFormat="1" x14ac:dyDescent="0.2">
      <c r="A1697" s="189" t="s">
        <v>407</v>
      </c>
      <c r="B1697" s="166" t="s">
        <v>319</v>
      </c>
      <c r="C1697" s="167">
        <f t="shared" si="252"/>
        <v>179.3</v>
      </c>
      <c r="D1697" s="167">
        <f t="shared" ref="D1697:I1697" si="256">D1698</f>
        <v>14.299999999999999</v>
      </c>
      <c r="E1697" s="167">
        <f t="shared" si="256"/>
        <v>165</v>
      </c>
      <c r="F1697" s="167">
        <f t="shared" si="256"/>
        <v>0</v>
      </c>
      <c r="G1697" s="167">
        <f t="shared" si="256"/>
        <v>0</v>
      </c>
      <c r="H1697" s="167">
        <f t="shared" si="256"/>
        <v>0</v>
      </c>
      <c r="I1697" s="167">
        <f t="shared" si="256"/>
        <v>0</v>
      </c>
    </row>
    <row r="1698" spans="1:9" s="168" customFormat="1" x14ac:dyDescent="0.2">
      <c r="A1698" s="176"/>
      <c r="B1698" s="169" t="s">
        <v>320</v>
      </c>
      <c r="C1698" s="167">
        <f t="shared" si="252"/>
        <v>179.3</v>
      </c>
      <c r="D1698" s="167">
        <f>D1700+D1702+D1704+D1706</f>
        <v>14.299999999999999</v>
      </c>
      <c r="E1698" s="167">
        <f>E1708+E1710+E1712+E1714+E1716+E1718</f>
        <v>165</v>
      </c>
      <c r="F1698" s="167">
        <v>0</v>
      </c>
      <c r="G1698" s="167">
        <v>0</v>
      </c>
      <c r="H1698" s="167">
        <v>0</v>
      </c>
      <c r="I1698" s="167">
        <v>0</v>
      </c>
    </row>
    <row r="1699" spans="1:9" s="129" customFormat="1" x14ac:dyDescent="0.2">
      <c r="A1699" s="143" t="s">
        <v>645</v>
      </c>
      <c r="B1699" s="105" t="s">
        <v>319</v>
      </c>
      <c r="C1699" s="106">
        <f t="shared" si="252"/>
        <v>7.84</v>
      </c>
      <c r="D1699" s="106">
        <f>D1700</f>
        <v>7.84</v>
      </c>
      <c r="E1699" s="106">
        <f>E1700</f>
        <v>0</v>
      </c>
      <c r="F1699" s="106">
        <v>0</v>
      </c>
      <c r="G1699" s="106">
        <v>0</v>
      </c>
      <c r="H1699" s="106">
        <v>0</v>
      </c>
      <c r="I1699" s="106">
        <v>0</v>
      </c>
    </row>
    <row r="1700" spans="1:9" s="129" customFormat="1" x14ac:dyDescent="0.2">
      <c r="A1700" s="113"/>
      <c r="B1700" s="109" t="s">
        <v>320</v>
      </c>
      <c r="C1700" s="106">
        <f t="shared" si="252"/>
        <v>7.84</v>
      </c>
      <c r="D1700" s="106">
        <v>7.84</v>
      </c>
      <c r="E1700" s="106">
        <v>0</v>
      </c>
      <c r="F1700" s="106">
        <v>0</v>
      </c>
      <c r="G1700" s="106">
        <v>0</v>
      </c>
      <c r="H1700" s="106">
        <v>0</v>
      </c>
      <c r="I1700" s="106">
        <v>0</v>
      </c>
    </row>
    <row r="1701" spans="1:9" s="129" customFormat="1" ht="25.5" x14ac:dyDescent="0.2">
      <c r="A1701" s="143" t="s">
        <v>646</v>
      </c>
      <c r="B1701" s="105" t="s">
        <v>319</v>
      </c>
      <c r="C1701" s="106">
        <f t="shared" si="252"/>
        <v>0.66</v>
      </c>
      <c r="D1701" s="106">
        <f>D1702</f>
        <v>0.66</v>
      </c>
      <c r="E1701" s="106">
        <v>0</v>
      </c>
      <c r="F1701" s="106">
        <v>0</v>
      </c>
      <c r="G1701" s="106">
        <v>0</v>
      </c>
      <c r="H1701" s="106">
        <v>0</v>
      </c>
      <c r="I1701" s="106">
        <v>0</v>
      </c>
    </row>
    <row r="1702" spans="1:9" s="129" customFormat="1" x14ac:dyDescent="0.2">
      <c r="A1702" s="113"/>
      <c r="B1702" s="109" t="s">
        <v>320</v>
      </c>
      <c r="C1702" s="106">
        <f t="shared" si="252"/>
        <v>0.66</v>
      </c>
      <c r="D1702" s="106">
        <v>0.66</v>
      </c>
      <c r="E1702" s="106">
        <v>0</v>
      </c>
      <c r="F1702" s="106">
        <v>0</v>
      </c>
      <c r="G1702" s="106">
        <v>0</v>
      </c>
      <c r="H1702" s="106">
        <v>0</v>
      </c>
      <c r="I1702" s="106">
        <v>0</v>
      </c>
    </row>
    <row r="1703" spans="1:9" s="129" customFormat="1" ht="25.5" x14ac:dyDescent="0.2">
      <c r="A1703" s="143" t="s">
        <v>647</v>
      </c>
      <c r="B1703" s="105" t="s">
        <v>319</v>
      </c>
      <c r="C1703" s="106">
        <f t="shared" si="252"/>
        <v>5.0999999999999996</v>
      </c>
      <c r="D1703" s="106">
        <f>D1704</f>
        <v>5.0999999999999996</v>
      </c>
      <c r="E1703" s="106">
        <v>0</v>
      </c>
      <c r="F1703" s="106">
        <v>0</v>
      </c>
      <c r="G1703" s="106">
        <v>0</v>
      </c>
      <c r="H1703" s="106">
        <v>0</v>
      </c>
      <c r="I1703" s="106">
        <v>0</v>
      </c>
    </row>
    <row r="1704" spans="1:9" s="129" customFormat="1" x14ac:dyDescent="0.2">
      <c r="A1704" s="113"/>
      <c r="B1704" s="109" t="s">
        <v>320</v>
      </c>
      <c r="C1704" s="106">
        <f t="shared" si="252"/>
        <v>5.0999999999999996</v>
      </c>
      <c r="D1704" s="106">
        <v>5.0999999999999996</v>
      </c>
      <c r="E1704" s="106">
        <v>0</v>
      </c>
      <c r="F1704" s="106">
        <v>0</v>
      </c>
      <c r="G1704" s="106">
        <v>0</v>
      </c>
      <c r="H1704" s="106">
        <v>0</v>
      </c>
      <c r="I1704" s="106">
        <v>0</v>
      </c>
    </row>
    <row r="1705" spans="1:9" s="129" customFormat="1" x14ac:dyDescent="0.2">
      <c r="A1705" s="143" t="s">
        <v>648</v>
      </c>
      <c r="B1705" s="105" t="s">
        <v>319</v>
      </c>
      <c r="C1705" s="106">
        <f>D1705+E1705+F1705+G1705+H1705+I1705</f>
        <v>0.7</v>
      </c>
      <c r="D1705" s="106">
        <f>D1706</f>
        <v>0.7</v>
      </c>
      <c r="E1705" s="106">
        <v>0</v>
      </c>
      <c r="F1705" s="106">
        <v>0</v>
      </c>
      <c r="G1705" s="106">
        <v>0</v>
      </c>
      <c r="H1705" s="106">
        <v>0</v>
      </c>
      <c r="I1705" s="106">
        <v>0</v>
      </c>
    </row>
    <row r="1706" spans="1:9" s="129" customFormat="1" x14ac:dyDescent="0.2">
      <c r="A1706" s="113"/>
      <c r="B1706" s="109" t="s">
        <v>320</v>
      </c>
      <c r="C1706" s="106">
        <f>D1706+E1706+F1706+G1706+H1706+I1706</f>
        <v>0.7</v>
      </c>
      <c r="D1706" s="106">
        <v>0.7</v>
      </c>
      <c r="E1706" s="106">
        <v>0</v>
      </c>
      <c r="F1706" s="106">
        <v>0</v>
      </c>
      <c r="G1706" s="106">
        <v>0</v>
      </c>
      <c r="H1706" s="106">
        <v>0</v>
      </c>
      <c r="I1706" s="106">
        <v>0</v>
      </c>
    </row>
    <row r="1707" spans="1:9" s="129" customFormat="1" x14ac:dyDescent="0.2">
      <c r="A1707" s="143" t="s">
        <v>218</v>
      </c>
      <c r="B1707" s="105" t="s">
        <v>319</v>
      </c>
      <c r="C1707" s="106">
        <f>C1708</f>
        <v>9</v>
      </c>
      <c r="D1707" s="106">
        <f>D1708</f>
        <v>0</v>
      </c>
      <c r="E1707" s="59">
        <v>9</v>
      </c>
      <c r="F1707" s="106">
        <f>F1708</f>
        <v>0</v>
      </c>
      <c r="G1707" s="106">
        <f>G1708</f>
        <v>0</v>
      </c>
      <c r="H1707" s="106">
        <f>H1708</f>
        <v>0</v>
      </c>
      <c r="I1707" s="106">
        <f>I1708</f>
        <v>0</v>
      </c>
    </row>
    <row r="1708" spans="1:9" s="129" customFormat="1" x14ac:dyDescent="0.2">
      <c r="A1708" s="113"/>
      <c r="B1708" s="109" t="s">
        <v>320</v>
      </c>
      <c r="C1708" s="106">
        <f>D1708+E1708+F1708+G1708+H1708+I1708</f>
        <v>9</v>
      </c>
      <c r="D1708" s="106">
        <v>0</v>
      </c>
      <c r="E1708" s="59">
        <v>9</v>
      </c>
      <c r="F1708" s="106">
        <v>0</v>
      </c>
      <c r="G1708" s="106">
        <v>0</v>
      </c>
      <c r="H1708" s="106">
        <v>0</v>
      </c>
      <c r="I1708" s="106">
        <v>0</v>
      </c>
    </row>
    <row r="1709" spans="1:9" s="129" customFormat="1" ht="25.5" x14ac:dyDescent="0.2">
      <c r="A1709" s="143" t="s">
        <v>219</v>
      </c>
      <c r="B1709" s="105" t="s">
        <v>319</v>
      </c>
      <c r="C1709" s="106">
        <f>C1710</f>
        <v>2</v>
      </c>
      <c r="D1709" s="106">
        <f>D1710</f>
        <v>0</v>
      </c>
      <c r="E1709" s="59">
        <v>2</v>
      </c>
      <c r="F1709" s="106">
        <f>F1710</f>
        <v>0</v>
      </c>
      <c r="G1709" s="106">
        <f>G1710</f>
        <v>0</v>
      </c>
      <c r="H1709" s="106">
        <f>H1710</f>
        <v>0</v>
      </c>
      <c r="I1709" s="106">
        <f>I1710</f>
        <v>0</v>
      </c>
    </row>
    <row r="1710" spans="1:9" s="129" customFormat="1" x14ac:dyDescent="0.2">
      <c r="A1710" s="113"/>
      <c r="B1710" s="109" t="s">
        <v>320</v>
      </c>
      <c r="C1710" s="106">
        <f>D1710+E1710+F1710+G1710+H1710+I1710</f>
        <v>2</v>
      </c>
      <c r="D1710" s="106">
        <v>0</v>
      </c>
      <c r="E1710" s="59">
        <v>2</v>
      </c>
      <c r="F1710" s="106">
        <v>0</v>
      </c>
      <c r="G1710" s="106">
        <v>0</v>
      </c>
      <c r="H1710" s="106">
        <v>0</v>
      </c>
      <c r="I1710" s="106">
        <v>0</v>
      </c>
    </row>
    <row r="1711" spans="1:9" s="129" customFormat="1" ht="25.5" x14ac:dyDescent="0.2">
      <c r="A1711" s="143" t="s">
        <v>220</v>
      </c>
      <c r="B1711" s="105" t="s">
        <v>319</v>
      </c>
      <c r="C1711" s="106">
        <f>C1712</f>
        <v>7</v>
      </c>
      <c r="D1711" s="106">
        <f>D1712</f>
        <v>0</v>
      </c>
      <c r="E1711" s="59">
        <v>7</v>
      </c>
      <c r="F1711" s="106">
        <f>F1712</f>
        <v>0</v>
      </c>
      <c r="G1711" s="106">
        <f>G1712</f>
        <v>0</v>
      </c>
      <c r="H1711" s="106">
        <f>H1712</f>
        <v>0</v>
      </c>
      <c r="I1711" s="106">
        <f>I1712</f>
        <v>0</v>
      </c>
    </row>
    <row r="1712" spans="1:9" s="129" customFormat="1" x14ac:dyDescent="0.2">
      <c r="A1712" s="113"/>
      <c r="B1712" s="109" t="s">
        <v>320</v>
      </c>
      <c r="C1712" s="106">
        <f>D1712+E1712+F1712+G1712+H1712+I1712</f>
        <v>7</v>
      </c>
      <c r="D1712" s="106">
        <v>0</v>
      </c>
      <c r="E1712" s="59">
        <v>7</v>
      </c>
      <c r="F1712" s="106">
        <v>0</v>
      </c>
      <c r="G1712" s="106">
        <v>0</v>
      </c>
      <c r="H1712" s="106">
        <v>0</v>
      </c>
      <c r="I1712" s="106">
        <v>0</v>
      </c>
    </row>
    <row r="1713" spans="1:9" s="129" customFormat="1" ht="25.5" x14ac:dyDescent="0.2">
      <c r="A1713" s="143" t="s">
        <v>221</v>
      </c>
      <c r="B1713" s="105" t="s">
        <v>319</v>
      </c>
      <c r="C1713" s="106">
        <f>C1714</f>
        <v>5</v>
      </c>
      <c r="D1713" s="106">
        <f>D1714</f>
        <v>0</v>
      </c>
      <c r="E1713" s="59">
        <v>5</v>
      </c>
      <c r="F1713" s="106">
        <f>F1714</f>
        <v>0</v>
      </c>
      <c r="G1713" s="106">
        <f>G1714</f>
        <v>0</v>
      </c>
      <c r="H1713" s="106">
        <f>H1714</f>
        <v>0</v>
      </c>
      <c r="I1713" s="106">
        <f>I1714</f>
        <v>0</v>
      </c>
    </row>
    <row r="1714" spans="1:9" s="129" customFormat="1" x14ac:dyDescent="0.2">
      <c r="A1714" s="113"/>
      <c r="B1714" s="109" t="s">
        <v>320</v>
      </c>
      <c r="C1714" s="106">
        <f>D1714+E1714+F1714+G1714+H1714+I1714</f>
        <v>5</v>
      </c>
      <c r="D1714" s="106">
        <v>0</v>
      </c>
      <c r="E1714" s="59">
        <v>5</v>
      </c>
      <c r="F1714" s="106">
        <v>0</v>
      </c>
      <c r="G1714" s="106">
        <v>0</v>
      </c>
      <c r="H1714" s="106">
        <v>0</v>
      </c>
      <c r="I1714" s="106">
        <v>0</v>
      </c>
    </row>
    <row r="1715" spans="1:9" s="129" customFormat="1" ht="25.5" x14ac:dyDescent="0.2">
      <c r="A1715" s="143" t="s">
        <v>222</v>
      </c>
      <c r="B1715" s="105" t="s">
        <v>319</v>
      </c>
      <c r="C1715" s="106">
        <f>C1716</f>
        <v>2</v>
      </c>
      <c r="D1715" s="106">
        <f>D1716</f>
        <v>0</v>
      </c>
      <c r="E1715" s="59">
        <v>2</v>
      </c>
      <c r="F1715" s="106">
        <f>F1716</f>
        <v>0</v>
      </c>
      <c r="G1715" s="106">
        <f>G1716</f>
        <v>0</v>
      </c>
      <c r="H1715" s="106">
        <f>H1716</f>
        <v>0</v>
      </c>
      <c r="I1715" s="106">
        <f>I1716</f>
        <v>0</v>
      </c>
    </row>
    <row r="1716" spans="1:9" s="129" customFormat="1" x14ac:dyDescent="0.2">
      <c r="A1716" s="113"/>
      <c r="B1716" s="109" t="s">
        <v>320</v>
      </c>
      <c r="C1716" s="106">
        <f>D1716+E1716+F1716+G1716+H1716+I1716</f>
        <v>2</v>
      </c>
      <c r="D1716" s="106">
        <v>0</v>
      </c>
      <c r="E1716" s="59">
        <v>2</v>
      </c>
      <c r="F1716" s="106">
        <v>0</v>
      </c>
      <c r="G1716" s="106">
        <v>0</v>
      </c>
      <c r="H1716" s="106">
        <v>0</v>
      </c>
      <c r="I1716" s="106">
        <v>0</v>
      </c>
    </row>
    <row r="1717" spans="1:9" s="129" customFormat="1" ht="25.5" x14ac:dyDescent="0.2">
      <c r="A1717" s="143" t="s">
        <v>223</v>
      </c>
      <c r="B1717" s="105" t="s">
        <v>319</v>
      </c>
      <c r="C1717" s="106">
        <f>C1718</f>
        <v>140</v>
      </c>
      <c r="D1717" s="106">
        <f>D1718</f>
        <v>0</v>
      </c>
      <c r="E1717" s="59">
        <v>140</v>
      </c>
      <c r="F1717" s="106">
        <f>F1718</f>
        <v>0</v>
      </c>
      <c r="G1717" s="106">
        <f>G1718</f>
        <v>0</v>
      </c>
      <c r="H1717" s="106">
        <f>H1718</f>
        <v>0</v>
      </c>
      <c r="I1717" s="106">
        <f>I1718</f>
        <v>0</v>
      </c>
    </row>
    <row r="1718" spans="1:9" s="129" customFormat="1" x14ac:dyDescent="0.2">
      <c r="A1718" s="113"/>
      <c r="B1718" s="109" t="s">
        <v>320</v>
      </c>
      <c r="C1718" s="106">
        <f>D1718+E1718+F1718+G1718+H1718+I1718</f>
        <v>140</v>
      </c>
      <c r="D1718" s="106">
        <v>0</v>
      </c>
      <c r="E1718" s="59">
        <v>140</v>
      </c>
      <c r="F1718" s="106">
        <v>0</v>
      </c>
      <c r="G1718" s="106">
        <v>0</v>
      </c>
      <c r="H1718" s="106">
        <v>0</v>
      </c>
      <c r="I1718" s="106">
        <v>0</v>
      </c>
    </row>
    <row r="1719" spans="1:9" s="168" customFormat="1" x14ac:dyDescent="0.2">
      <c r="A1719" s="189" t="s">
        <v>436</v>
      </c>
      <c r="B1719" s="166" t="s">
        <v>319</v>
      </c>
      <c r="C1719" s="167">
        <f t="shared" si="252"/>
        <v>46.47</v>
      </c>
      <c r="D1719" s="167">
        <f>D1721+D1723+D1725</f>
        <v>17.07</v>
      </c>
      <c r="E1719" s="167">
        <f>E1720</f>
        <v>29.4</v>
      </c>
      <c r="F1719" s="167">
        <f t="shared" ref="F1719:I1720" si="257">F1721+F1723+F1725</f>
        <v>0</v>
      </c>
      <c r="G1719" s="167">
        <f t="shared" si="257"/>
        <v>0</v>
      </c>
      <c r="H1719" s="167">
        <f t="shared" si="257"/>
        <v>0</v>
      </c>
      <c r="I1719" s="167">
        <f t="shared" si="257"/>
        <v>0</v>
      </c>
    </row>
    <row r="1720" spans="1:9" s="168" customFormat="1" x14ac:dyDescent="0.2">
      <c r="A1720" s="176"/>
      <c r="B1720" s="169" t="s">
        <v>320</v>
      </c>
      <c r="C1720" s="167">
        <f t="shared" si="252"/>
        <v>46.47</v>
      </c>
      <c r="D1720" s="167">
        <f>D1722+D1724+D1726</f>
        <v>17.07</v>
      </c>
      <c r="E1720" s="167">
        <f>E1734+E1736+E1738+E1740+E1742+E1744+E1746+E1748</f>
        <v>29.4</v>
      </c>
      <c r="F1720" s="167">
        <f t="shared" si="257"/>
        <v>0</v>
      </c>
      <c r="G1720" s="167">
        <f t="shared" si="257"/>
        <v>0</v>
      </c>
      <c r="H1720" s="167">
        <f t="shared" si="257"/>
        <v>0</v>
      </c>
      <c r="I1720" s="167">
        <f t="shared" si="257"/>
        <v>0</v>
      </c>
    </row>
    <row r="1721" spans="1:9" s="129" customFormat="1" ht="38.25" x14ac:dyDescent="0.2">
      <c r="A1721" s="143" t="s">
        <v>447</v>
      </c>
      <c r="B1721" s="105" t="s">
        <v>319</v>
      </c>
      <c r="C1721" s="106">
        <f t="shared" si="252"/>
        <v>6</v>
      </c>
      <c r="D1721" s="106">
        <v>6</v>
      </c>
      <c r="E1721" s="106">
        <v>0</v>
      </c>
      <c r="F1721" s="106">
        <v>0</v>
      </c>
      <c r="G1721" s="106">
        <v>0</v>
      </c>
      <c r="H1721" s="106">
        <v>0</v>
      </c>
      <c r="I1721" s="106">
        <v>0</v>
      </c>
    </row>
    <row r="1722" spans="1:9" s="129" customFormat="1" x14ac:dyDescent="0.2">
      <c r="A1722" s="113"/>
      <c r="B1722" s="109" t="s">
        <v>320</v>
      </c>
      <c r="C1722" s="106">
        <f t="shared" si="252"/>
        <v>6</v>
      </c>
      <c r="D1722" s="106">
        <v>6</v>
      </c>
      <c r="E1722" s="106">
        <v>0</v>
      </c>
      <c r="F1722" s="106">
        <v>0</v>
      </c>
      <c r="G1722" s="106">
        <v>0</v>
      </c>
      <c r="H1722" s="106">
        <v>0</v>
      </c>
      <c r="I1722" s="106">
        <v>0</v>
      </c>
    </row>
    <row r="1723" spans="1:9" s="129" customFormat="1" x14ac:dyDescent="0.2">
      <c r="A1723" s="143" t="s">
        <v>537</v>
      </c>
      <c r="B1723" s="105" t="s">
        <v>319</v>
      </c>
      <c r="C1723" s="106">
        <f t="shared" ref="C1723:C1748" si="258">D1723+E1723+F1723+G1723+H1723+I1723</f>
        <v>2.98</v>
      </c>
      <c r="D1723" s="106">
        <f>D1724</f>
        <v>2.98</v>
      </c>
      <c r="E1723" s="106">
        <f>E1724</f>
        <v>0</v>
      </c>
      <c r="F1723" s="106">
        <v>0</v>
      </c>
      <c r="G1723" s="106">
        <v>0</v>
      </c>
      <c r="H1723" s="106">
        <v>0</v>
      </c>
      <c r="I1723" s="106">
        <v>0</v>
      </c>
    </row>
    <row r="1724" spans="1:9" s="129" customFormat="1" x14ac:dyDescent="0.2">
      <c r="A1724" s="113"/>
      <c r="B1724" s="109" t="s">
        <v>320</v>
      </c>
      <c r="C1724" s="106">
        <f t="shared" si="258"/>
        <v>2.98</v>
      </c>
      <c r="D1724" s="106">
        <v>2.98</v>
      </c>
      <c r="E1724" s="106">
        <v>0</v>
      </c>
      <c r="F1724" s="106">
        <v>0</v>
      </c>
      <c r="G1724" s="106">
        <v>0</v>
      </c>
      <c r="H1724" s="106">
        <v>0</v>
      </c>
      <c r="I1724" s="106">
        <v>0</v>
      </c>
    </row>
    <row r="1725" spans="1:9" s="129" customFormat="1" ht="25.5" x14ac:dyDescent="0.2">
      <c r="A1725" s="78" t="s">
        <v>704</v>
      </c>
      <c r="B1725" s="27" t="s">
        <v>319</v>
      </c>
      <c r="C1725" s="59">
        <f t="shared" si="258"/>
        <v>8.09</v>
      </c>
      <c r="D1725" s="59">
        <f>D1726</f>
        <v>8.09</v>
      </c>
      <c r="E1725" s="59">
        <f>E1726</f>
        <v>0</v>
      </c>
      <c r="F1725" s="59">
        <v>0</v>
      </c>
      <c r="G1725" s="59">
        <v>0</v>
      </c>
      <c r="H1725" s="59">
        <v>0</v>
      </c>
      <c r="I1725" s="59">
        <v>0</v>
      </c>
    </row>
    <row r="1726" spans="1:9" s="129" customFormat="1" x14ac:dyDescent="0.2">
      <c r="A1726" s="14"/>
      <c r="B1726" s="29" t="s">
        <v>320</v>
      </c>
      <c r="C1726" s="59">
        <f t="shared" si="258"/>
        <v>8.09</v>
      </c>
      <c r="D1726" s="59">
        <v>8.09</v>
      </c>
      <c r="E1726" s="59">
        <v>0</v>
      </c>
      <c r="F1726" s="59">
        <v>0</v>
      </c>
      <c r="G1726" s="59">
        <v>0</v>
      </c>
      <c r="H1726" s="59">
        <v>0</v>
      </c>
      <c r="I1726" s="59">
        <v>0</v>
      </c>
    </row>
    <row r="1727" spans="1:9" s="90" customFormat="1" x14ac:dyDescent="0.2">
      <c r="A1727" s="78" t="s">
        <v>705</v>
      </c>
      <c r="B1727" s="27" t="s">
        <v>319</v>
      </c>
      <c r="C1727" s="59">
        <f t="shared" si="258"/>
        <v>0.53</v>
      </c>
      <c r="D1727" s="59">
        <f>D1728</f>
        <v>0.53</v>
      </c>
      <c r="E1727" s="59">
        <f>E1728</f>
        <v>0</v>
      </c>
      <c r="F1727" s="59">
        <v>0</v>
      </c>
      <c r="G1727" s="59">
        <v>0</v>
      </c>
      <c r="H1727" s="59">
        <v>0</v>
      </c>
      <c r="I1727" s="59">
        <v>0</v>
      </c>
    </row>
    <row r="1728" spans="1:9" s="90" customFormat="1" x14ac:dyDescent="0.2">
      <c r="A1728" s="14"/>
      <c r="B1728" s="29" t="s">
        <v>320</v>
      </c>
      <c r="C1728" s="59">
        <f t="shared" si="258"/>
        <v>0.53</v>
      </c>
      <c r="D1728" s="59">
        <v>0.53</v>
      </c>
      <c r="E1728" s="59">
        <v>0</v>
      </c>
      <c r="F1728" s="59">
        <v>0</v>
      </c>
      <c r="G1728" s="59">
        <v>0</v>
      </c>
      <c r="H1728" s="59">
        <v>0</v>
      </c>
      <c r="I1728" s="59">
        <v>0</v>
      </c>
    </row>
    <row r="1729" spans="1:9" s="90" customFormat="1" x14ac:dyDescent="0.2">
      <c r="A1729" s="78" t="s">
        <v>706</v>
      </c>
      <c r="B1729" s="27" t="s">
        <v>319</v>
      </c>
      <c r="C1729" s="59">
        <f t="shared" si="258"/>
        <v>0.77</v>
      </c>
      <c r="D1729" s="59">
        <f>D1730</f>
        <v>0.77</v>
      </c>
      <c r="E1729" s="59">
        <f>E1730</f>
        <v>0</v>
      </c>
      <c r="F1729" s="59">
        <v>0</v>
      </c>
      <c r="G1729" s="59">
        <v>0</v>
      </c>
      <c r="H1729" s="59">
        <v>0</v>
      </c>
      <c r="I1729" s="59">
        <v>0</v>
      </c>
    </row>
    <row r="1730" spans="1:9" s="90" customFormat="1" x14ac:dyDescent="0.2">
      <c r="A1730" s="14"/>
      <c r="B1730" s="29" t="s">
        <v>320</v>
      </c>
      <c r="C1730" s="59">
        <f t="shared" si="258"/>
        <v>0.77</v>
      </c>
      <c r="D1730" s="59">
        <v>0.77</v>
      </c>
      <c r="E1730" s="59">
        <v>0</v>
      </c>
      <c r="F1730" s="59">
        <v>0</v>
      </c>
      <c r="G1730" s="59">
        <v>0</v>
      </c>
      <c r="H1730" s="59">
        <v>0</v>
      </c>
      <c r="I1730" s="59">
        <v>0</v>
      </c>
    </row>
    <row r="1731" spans="1:9" s="90" customFormat="1" x14ac:dyDescent="0.2">
      <c r="A1731" s="78" t="s">
        <v>707</v>
      </c>
      <c r="B1731" s="27" t="s">
        <v>319</v>
      </c>
      <c r="C1731" s="59">
        <f t="shared" si="258"/>
        <v>0.24</v>
      </c>
      <c r="D1731" s="59">
        <f>D1732</f>
        <v>0.24</v>
      </c>
      <c r="E1731" s="59">
        <f>E1732</f>
        <v>0</v>
      </c>
      <c r="F1731" s="59">
        <v>0</v>
      </c>
      <c r="G1731" s="59">
        <v>0</v>
      </c>
      <c r="H1731" s="59">
        <v>0</v>
      </c>
      <c r="I1731" s="59">
        <v>0</v>
      </c>
    </row>
    <row r="1732" spans="1:9" s="90" customFormat="1" x14ac:dyDescent="0.2">
      <c r="A1732" s="14"/>
      <c r="B1732" s="29" t="s">
        <v>320</v>
      </c>
      <c r="C1732" s="59">
        <f t="shared" si="258"/>
        <v>0.24</v>
      </c>
      <c r="D1732" s="59">
        <v>0.24</v>
      </c>
      <c r="E1732" s="59">
        <v>0</v>
      </c>
      <c r="F1732" s="59">
        <v>0</v>
      </c>
      <c r="G1732" s="59">
        <v>0</v>
      </c>
      <c r="H1732" s="59">
        <v>0</v>
      </c>
      <c r="I1732" s="59">
        <v>0</v>
      </c>
    </row>
    <row r="1733" spans="1:9" s="129" customFormat="1" x14ac:dyDescent="0.2">
      <c r="A1733" s="141" t="s">
        <v>141</v>
      </c>
      <c r="B1733" s="105" t="s">
        <v>319</v>
      </c>
      <c r="C1733" s="106">
        <f t="shared" si="258"/>
        <v>5</v>
      </c>
      <c r="D1733" s="106">
        <v>0</v>
      </c>
      <c r="E1733" s="88">
        <v>5</v>
      </c>
      <c r="F1733" s="106">
        <v>0</v>
      </c>
      <c r="G1733" s="106">
        <v>0</v>
      </c>
      <c r="H1733" s="106">
        <v>0</v>
      </c>
      <c r="I1733" s="106">
        <v>0</v>
      </c>
    </row>
    <row r="1734" spans="1:9" s="129" customFormat="1" x14ac:dyDescent="0.2">
      <c r="A1734" s="140"/>
      <c r="B1734" s="109" t="s">
        <v>320</v>
      </c>
      <c r="C1734" s="106">
        <f t="shared" si="258"/>
        <v>5</v>
      </c>
      <c r="D1734" s="106">
        <v>0</v>
      </c>
      <c r="E1734" s="88">
        <v>5</v>
      </c>
      <c r="F1734" s="106">
        <v>0</v>
      </c>
      <c r="G1734" s="106">
        <v>0</v>
      </c>
      <c r="H1734" s="106">
        <v>0</v>
      </c>
      <c r="I1734" s="106">
        <v>0</v>
      </c>
    </row>
    <row r="1735" spans="1:9" s="129" customFormat="1" x14ac:dyDescent="0.2">
      <c r="A1735" s="141" t="s">
        <v>142</v>
      </c>
      <c r="B1735" s="105" t="s">
        <v>319</v>
      </c>
      <c r="C1735" s="106">
        <f t="shared" si="258"/>
        <v>7</v>
      </c>
      <c r="D1735" s="106">
        <v>0</v>
      </c>
      <c r="E1735" s="88">
        <v>7</v>
      </c>
      <c r="F1735" s="106">
        <v>0</v>
      </c>
      <c r="G1735" s="106">
        <v>0</v>
      </c>
      <c r="H1735" s="106">
        <v>0</v>
      </c>
      <c r="I1735" s="106">
        <v>0</v>
      </c>
    </row>
    <row r="1736" spans="1:9" s="129" customFormat="1" x14ac:dyDescent="0.2">
      <c r="A1736" s="140"/>
      <c r="B1736" s="109" t="s">
        <v>320</v>
      </c>
      <c r="C1736" s="106">
        <f t="shared" si="258"/>
        <v>7</v>
      </c>
      <c r="D1736" s="106">
        <v>0</v>
      </c>
      <c r="E1736" s="88">
        <v>7</v>
      </c>
      <c r="F1736" s="106">
        <v>0</v>
      </c>
      <c r="G1736" s="106">
        <v>0</v>
      </c>
      <c r="H1736" s="106">
        <v>0</v>
      </c>
      <c r="I1736" s="106">
        <v>0</v>
      </c>
    </row>
    <row r="1737" spans="1:9" s="129" customFormat="1" x14ac:dyDescent="0.2">
      <c r="A1737" s="141" t="s">
        <v>143</v>
      </c>
      <c r="B1737" s="27" t="s">
        <v>319</v>
      </c>
      <c r="C1737" s="59">
        <f t="shared" si="258"/>
        <v>4</v>
      </c>
      <c r="D1737" s="59">
        <v>0</v>
      </c>
      <c r="E1737" s="88">
        <v>4</v>
      </c>
      <c r="F1737" s="59">
        <v>0</v>
      </c>
      <c r="G1737" s="59">
        <v>0</v>
      </c>
      <c r="H1737" s="59">
        <v>0</v>
      </c>
      <c r="I1737" s="59">
        <v>0</v>
      </c>
    </row>
    <row r="1738" spans="1:9" s="129" customFormat="1" x14ac:dyDescent="0.2">
      <c r="A1738" s="140"/>
      <c r="B1738" s="29" t="s">
        <v>320</v>
      </c>
      <c r="C1738" s="59">
        <f t="shared" si="258"/>
        <v>4</v>
      </c>
      <c r="D1738" s="59">
        <v>0</v>
      </c>
      <c r="E1738" s="88">
        <v>4</v>
      </c>
      <c r="F1738" s="59">
        <v>0</v>
      </c>
      <c r="G1738" s="59">
        <v>0</v>
      </c>
      <c r="H1738" s="59">
        <v>0</v>
      </c>
      <c r="I1738" s="59">
        <v>0</v>
      </c>
    </row>
    <row r="1739" spans="1:9" s="90" customFormat="1" x14ac:dyDescent="0.2">
      <c r="A1739" s="141" t="s">
        <v>144</v>
      </c>
      <c r="B1739" s="27" t="s">
        <v>319</v>
      </c>
      <c r="C1739" s="59">
        <f t="shared" si="258"/>
        <v>2.9</v>
      </c>
      <c r="D1739" s="59">
        <v>0</v>
      </c>
      <c r="E1739" s="88">
        <f>3-0.1</f>
        <v>2.9</v>
      </c>
      <c r="F1739" s="59">
        <v>0</v>
      </c>
      <c r="G1739" s="59">
        <v>0</v>
      </c>
      <c r="H1739" s="59">
        <v>0</v>
      </c>
      <c r="I1739" s="59">
        <v>0</v>
      </c>
    </row>
    <row r="1740" spans="1:9" s="90" customFormat="1" x14ac:dyDescent="0.2">
      <c r="A1740" s="140"/>
      <c r="B1740" s="29" t="s">
        <v>320</v>
      </c>
      <c r="C1740" s="59">
        <f t="shared" si="258"/>
        <v>2.9</v>
      </c>
      <c r="D1740" s="59">
        <v>0</v>
      </c>
      <c r="E1740" s="88">
        <f>3-0.1</f>
        <v>2.9</v>
      </c>
      <c r="F1740" s="59">
        <v>0</v>
      </c>
      <c r="G1740" s="59">
        <v>0</v>
      </c>
      <c r="H1740" s="59">
        <v>0</v>
      </c>
      <c r="I1740" s="59">
        <v>0</v>
      </c>
    </row>
    <row r="1741" spans="1:9" s="90" customFormat="1" x14ac:dyDescent="0.2">
      <c r="A1741" s="141" t="s">
        <v>145</v>
      </c>
      <c r="B1741" s="27" t="s">
        <v>319</v>
      </c>
      <c r="C1741" s="59">
        <f t="shared" si="258"/>
        <v>0.5</v>
      </c>
      <c r="D1741" s="59">
        <v>0</v>
      </c>
      <c r="E1741" s="88">
        <v>0.5</v>
      </c>
      <c r="F1741" s="59">
        <v>0</v>
      </c>
      <c r="G1741" s="59">
        <v>0</v>
      </c>
      <c r="H1741" s="59">
        <v>0</v>
      </c>
      <c r="I1741" s="59">
        <v>0</v>
      </c>
    </row>
    <row r="1742" spans="1:9" s="90" customFormat="1" x14ac:dyDescent="0.2">
      <c r="A1742" s="140"/>
      <c r="B1742" s="29" t="s">
        <v>320</v>
      </c>
      <c r="C1742" s="59">
        <f t="shared" si="258"/>
        <v>0.5</v>
      </c>
      <c r="D1742" s="59">
        <v>0</v>
      </c>
      <c r="E1742" s="88">
        <v>0.5</v>
      </c>
      <c r="F1742" s="59">
        <v>0</v>
      </c>
      <c r="G1742" s="59">
        <v>0</v>
      </c>
      <c r="H1742" s="59">
        <v>0</v>
      </c>
      <c r="I1742" s="59">
        <v>0</v>
      </c>
    </row>
    <row r="1743" spans="1:9" s="90" customFormat="1" ht="25.5" x14ac:dyDescent="0.2">
      <c r="A1743" s="143" t="s">
        <v>146</v>
      </c>
      <c r="B1743" s="27" t="s">
        <v>319</v>
      </c>
      <c r="C1743" s="59">
        <f t="shared" si="258"/>
        <v>1</v>
      </c>
      <c r="D1743" s="59">
        <v>0</v>
      </c>
      <c r="E1743" s="88">
        <v>1</v>
      </c>
      <c r="F1743" s="59">
        <v>0</v>
      </c>
      <c r="G1743" s="59">
        <v>0</v>
      </c>
      <c r="H1743" s="59">
        <v>0</v>
      </c>
      <c r="I1743" s="59">
        <v>0</v>
      </c>
    </row>
    <row r="1744" spans="1:9" s="90" customFormat="1" x14ac:dyDescent="0.2">
      <c r="A1744" s="140"/>
      <c r="B1744" s="29" t="s">
        <v>320</v>
      </c>
      <c r="C1744" s="59">
        <f t="shared" si="258"/>
        <v>1</v>
      </c>
      <c r="D1744" s="59"/>
      <c r="E1744" s="88">
        <v>1</v>
      </c>
      <c r="F1744" s="59">
        <v>0</v>
      </c>
      <c r="G1744" s="59">
        <v>0</v>
      </c>
      <c r="H1744" s="59">
        <v>0</v>
      </c>
      <c r="I1744" s="59">
        <v>0</v>
      </c>
    </row>
    <row r="1745" spans="1:9" s="90" customFormat="1" x14ac:dyDescent="0.2">
      <c r="A1745" s="143" t="s">
        <v>147</v>
      </c>
      <c r="B1745" s="27" t="s">
        <v>319</v>
      </c>
      <c r="C1745" s="59">
        <f t="shared" si="258"/>
        <v>0.5</v>
      </c>
      <c r="D1745" s="59">
        <v>0</v>
      </c>
      <c r="E1745" s="88">
        <v>0.5</v>
      </c>
      <c r="F1745" s="59">
        <v>0</v>
      </c>
      <c r="G1745" s="59">
        <v>0</v>
      </c>
      <c r="H1745" s="59">
        <v>0</v>
      </c>
      <c r="I1745" s="59">
        <v>0</v>
      </c>
    </row>
    <row r="1746" spans="1:9" s="90" customFormat="1" x14ac:dyDescent="0.2">
      <c r="A1746" s="140"/>
      <c r="B1746" s="29" t="s">
        <v>320</v>
      </c>
      <c r="C1746" s="59">
        <f t="shared" si="258"/>
        <v>0.5</v>
      </c>
      <c r="D1746" s="59">
        <v>0</v>
      </c>
      <c r="E1746" s="88">
        <v>0.5</v>
      </c>
      <c r="F1746" s="59">
        <v>0</v>
      </c>
      <c r="G1746" s="59">
        <v>0</v>
      </c>
      <c r="H1746" s="59">
        <v>0</v>
      </c>
      <c r="I1746" s="59">
        <v>0</v>
      </c>
    </row>
    <row r="1747" spans="1:9" s="90" customFormat="1" ht="25.5" x14ac:dyDescent="0.2">
      <c r="A1747" s="143" t="s">
        <v>148</v>
      </c>
      <c r="B1747" s="27" t="s">
        <v>319</v>
      </c>
      <c r="C1747" s="59">
        <f t="shared" si="258"/>
        <v>8.5</v>
      </c>
      <c r="D1747" s="59">
        <v>0</v>
      </c>
      <c r="E1747" s="88">
        <f>5+3.5</f>
        <v>8.5</v>
      </c>
      <c r="F1747" s="59">
        <v>0</v>
      </c>
      <c r="G1747" s="59">
        <v>0</v>
      </c>
      <c r="H1747" s="59">
        <v>0</v>
      </c>
      <c r="I1747" s="59">
        <v>0</v>
      </c>
    </row>
    <row r="1748" spans="1:9" s="90" customFormat="1" x14ac:dyDescent="0.2">
      <c r="A1748" s="140"/>
      <c r="B1748" s="29" t="s">
        <v>320</v>
      </c>
      <c r="C1748" s="59">
        <f t="shared" si="258"/>
        <v>8.5</v>
      </c>
      <c r="D1748" s="59">
        <v>0</v>
      </c>
      <c r="E1748" s="88">
        <f>5+3.5</f>
        <v>8.5</v>
      </c>
      <c r="F1748" s="59">
        <v>0</v>
      </c>
      <c r="G1748" s="59">
        <v>0</v>
      </c>
      <c r="H1748" s="59">
        <v>0</v>
      </c>
      <c r="I1748" s="59">
        <v>0</v>
      </c>
    </row>
    <row r="1749" spans="1:9" s="220" customFormat="1" x14ac:dyDescent="0.2">
      <c r="A1749" s="200" t="s">
        <v>224</v>
      </c>
      <c r="B1749" s="171" t="s">
        <v>319</v>
      </c>
      <c r="C1749" s="172">
        <f>D1749+E1749+F1749+G1749+H1749+I1749</f>
        <v>100</v>
      </c>
      <c r="D1749" s="172">
        <f t="shared" ref="D1749:I1750" si="259">D1751</f>
        <v>0</v>
      </c>
      <c r="E1749" s="172">
        <f t="shared" si="259"/>
        <v>100</v>
      </c>
      <c r="F1749" s="172">
        <f t="shared" si="259"/>
        <v>0</v>
      </c>
      <c r="G1749" s="172">
        <f t="shared" si="259"/>
        <v>0</v>
      </c>
      <c r="H1749" s="172">
        <f t="shared" si="259"/>
        <v>0</v>
      </c>
      <c r="I1749" s="172">
        <f t="shared" si="259"/>
        <v>0</v>
      </c>
    </row>
    <row r="1750" spans="1:9" s="220" customFormat="1" x14ac:dyDescent="0.2">
      <c r="A1750" s="185"/>
      <c r="B1750" s="174" t="s">
        <v>320</v>
      </c>
      <c r="C1750" s="172">
        <f>D1750+E1750+F1750+G1750+H1750+I1750</f>
        <v>100</v>
      </c>
      <c r="D1750" s="172">
        <f t="shared" si="259"/>
        <v>0</v>
      </c>
      <c r="E1750" s="172">
        <f t="shared" si="259"/>
        <v>100</v>
      </c>
      <c r="F1750" s="172">
        <f t="shared" si="259"/>
        <v>0</v>
      </c>
      <c r="G1750" s="172">
        <f t="shared" si="259"/>
        <v>0</v>
      </c>
      <c r="H1750" s="172">
        <f t="shared" si="259"/>
        <v>0</v>
      </c>
      <c r="I1750" s="172">
        <f t="shared" si="259"/>
        <v>0</v>
      </c>
    </row>
    <row r="1751" spans="1:9" s="90" customFormat="1" ht="25.5" x14ac:dyDescent="0.2">
      <c r="A1751" s="143" t="s">
        <v>223</v>
      </c>
      <c r="B1751" s="27" t="s">
        <v>319</v>
      </c>
      <c r="C1751" s="59">
        <f>C1752</f>
        <v>100</v>
      </c>
      <c r="D1751" s="59">
        <v>0</v>
      </c>
      <c r="E1751" s="73">
        <v>100</v>
      </c>
      <c r="F1751" s="59">
        <v>0</v>
      </c>
      <c r="G1751" s="59">
        <v>0</v>
      </c>
      <c r="H1751" s="59">
        <v>0</v>
      </c>
      <c r="I1751" s="59">
        <v>0</v>
      </c>
    </row>
    <row r="1752" spans="1:9" s="90" customFormat="1" x14ac:dyDescent="0.2">
      <c r="A1752" s="14"/>
      <c r="B1752" s="29" t="s">
        <v>320</v>
      </c>
      <c r="C1752" s="59">
        <f t="shared" ref="C1752:C1766" si="260">D1752+E1752+F1752+G1752+H1752+I1752</f>
        <v>100</v>
      </c>
      <c r="D1752" s="59">
        <v>0</v>
      </c>
      <c r="E1752" s="73">
        <v>100</v>
      </c>
      <c r="F1752" s="59">
        <v>0</v>
      </c>
      <c r="G1752" s="59">
        <v>0</v>
      </c>
      <c r="H1752" s="59">
        <v>0</v>
      </c>
      <c r="I1752" s="59">
        <v>0</v>
      </c>
    </row>
    <row r="1753" spans="1:9" s="220" customFormat="1" x14ac:dyDescent="0.2">
      <c r="A1753" s="65" t="s">
        <v>688</v>
      </c>
      <c r="B1753" s="171" t="s">
        <v>319</v>
      </c>
      <c r="C1753" s="172">
        <f t="shared" si="260"/>
        <v>114.75</v>
      </c>
      <c r="D1753" s="172">
        <f>D1755</f>
        <v>19.75</v>
      </c>
      <c r="E1753" s="172">
        <f>E1754</f>
        <v>95</v>
      </c>
      <c r="F1753" s="172">
        <f t="shared" ref="F1753:I1754" si="261">F1755</f>
        <v>0</v>
      </c>
      <c r="G1753" s="172">
        <f t="shared" si="261"/>
        <v>0</v>
      </c>
      <c r="H1753" s="172">
        <f t="shared" si="261"/>
        <v>0</v>
      </c>
      <c r="I1753" s="172">
        <f t="shared" si="261"/>
        <v>0</v>
      </c>
    </row>
    <row r="1754" spans="1:9" s="220" customFormat="1" x14ac:dyDescent="0.2">
      <c r="A1754" s="185"/>
      <c r="B1754" s="174" t="s">
        <v>320</v>
      </c>
      <c r="C1754" s="172">
        <f t="shared" si="260"/>
        <v>114.75</v>
      </c>
      <c r="D1754" s="172">
        <f>D1756</f>
        <v>19.75</v>
      </c>
      <c r="E1754" s="172">
        <f>E1756+E1758</f>
        <v>95</v>
      </c>
      <c r="F1754" s="172">
        <f t="shared" si="261"/>
        <v>0</v>
      </c>
      <c r="G1754" s="172">
        <f t="shared" si="261"/>
        <v>0</v>
      </c>
      <c r="H1754" s="172">
        <f t="shared" si="261"/>
        <v>0</v>
      </c>
      <c r="I1754" s="172">
        <f t="shared" si="261"/>
        <v>0</v>
      </c>
    </row>
    <row r="1755" spans="1:9" s="90" customFormat="1" ht="25.5" x14ac:dyDescent="0.2">
      <c r="A1755" s="78" t="s">
        <v>689</v>
      </c>
      <c r="B1755" s="27" t="s">
        <v>319</v>
      </c>
      <c r="C1755" s="59">
        <f t="shared" si="260"/>
        <v>19.75</v>
      </c>
      <c r="D1755" s="59">
        <f>D1756</f>
        <v>19.75</v>
      </c>
      <c r="E1755" s="59">
        <f>E1756</f>
        <v>0</v>
      </c>
      <c r="F1755" s="59">
        <v>0</v>
      </c>
      <c r="G1755" s="59">
        <v>0</v>
      </c>
      <c r="H1755" s="59">
        <v>0</v>
      </c>
      <c r="I1755" s="59">
        <v>0</v>
      </c>
    </row>
    <row r="1756" spans="1:9" s="90" customFormat="1" x14ac:dyDescent="0.2">
      <c r="A1756" s="14"/>
      <c r="B1756" s="29" t="s">
        <v>320</v>
      </c>
      <c r="C1756" s="59">
        <f t="shared" si="260"/>
        <v>19.75</v>
      </c>
      <c r="D1756" s="59">
        <v>19.75</v>
      </c>
      <c r="E1756" s="59">
        <v>0</v>
      </c>
      <c r="F1756" s="59">
        <v>0</v>
      </c>
      <c r="G1756" s="59">
        <v>0</v>
      </c>
      <c r="H1756" s="59">
        <v>0</v>
      </c>
      <c r="I1756" s="59">
        <v>0</v>
      </c>
    </row>
    <row r="1757" spans="1:9" s="90" customFormat="1" x14ac:dyDescent="0.2">
      <c r="A1757" s="143" t="s">
        <v>152</v>
      </c>
      <c r="B1757" s="27" t="s">
        <v>319</v>
      </c>
      <c r="C1757" s="59">
        <f t="shared" si="260"/>
        <v>95</v>
      </c>
      <c r="D1757" s="59">
        <v>0</v>
      </c>
      <c r="E1757" s="59">
        <v>95</v>
      </c>
      <c r="F1757" s="59">
        <v>0</v>
      </c>
      <c r="G1757" s="59">
        <v>0</v>
      </c>
      <c r="H1757" s="59">
        <v>0</v>
      </c>
      <c r="I1757" s="59">
        <v>0</v>
      </c>
    </row>
    <row r="1758" spans="1:9" s="90" customFormat="1" x14ac:dyDescent="0.2">
      <c r="A1758" s="14"/>
      <c r="B1758" s="29" t="s">
        <v>320</v>
      </c>
      <c r="C1758" s="59">
        <f t="shared" si="260"/>
        <v>95</v>
      </c>
      <c r="D1758" s="59">
        <v>0</v>
      </c>
      <c r="E1758" s="59">
        <v>95</v>
      </c>
      <c r="F1758" s="59">
        <v>0</v>
      </c>
      <c r="G1758" s="59">
        <v>0</v>
      </c>
      <c r="H1758" s="59">
        <v>0</v>
      </c>
      <c r="I1758" s="59">
        <v>0</v>
      </c>
    </row>
    <row r="1759" spans="1:9" s="168" customFormat="1" x14ac:dyDescent="0.2">
      <c r="A1759" s="200" t="s">
        <v>15</v>
      </c>
      <c r="B1759" s="166" t="s">
        <v>319</v>
      </c>
      <c r="C1759" s="167">
        <f t="shared" si="260"/>
        <v>500</v>
      </c>
      <c r="D1759" s="167">
        <f>D1761</f>
        <v>0</v>
      </c>
      <c r="E1759" s="167">
        <f>E1760</f>
        <v>500</v>
      </c>
      <c r="F1759" s="167">
        <f t="shared" ref="F1759:I1760" si="262">F1761</f>
        <v>0</v>
      </c>
      <c r="G1759" s="167">
        <f t="shared" si="262"/>
        <v>0</v>
      </c>
      <c r="H1759" s="167">
        <f t="shared" si="262"/>
        <v>0</v>
      </c>
      <c r="I1759" s="167">
        <f t="shared" si="262"/>
        <v>0</v>
      </c>
    </row>
    <row r="1760" spans="1:9" s="168" customFormat="1" x14ac:dyDescent="0.2">
      <c r="A1760" s="176"/>
      <c r="B1760" s="169" t="s">
        <v>320</v>
      </c>
      <c r="C1760" s="167">
        <f t="shared" si="260"/>
        <v>500</v>
      </c>
      <c r="D1760" s="167">
        <f>D1762</f>
        <v>0</v>
      </c>
      <c r="E1760" s="167">
        <f>E1762+E1764</f>
        <v>500</v>
      </c>
      <c r="F1760" s="167">
        <f t="shared" si="262"/>
        <v>0</v>
      </c>
      <c r="G1760" s="167">
        <f t="shared" si="262"/>
        <v>0</v>
      </c>
      <c r="H1760" s="167">
        <f t="shared" si="262"/>
        <v>0</v>
      </c>
      <c r="I1760" s="167">
        <f t="shared" si="262"/>
        <v>0</v>
      </c>
    </row>
    <row r="1761" spans="1:9" s="129" customFormat="1" ht="25.5" x14ac:dyDescent="0.2">
      <c r="A1761" s="143" t="s">
        <v>800</v>
      </c>
      <c r="B1761" s="105" t="s">
        <v>319</v>
      </c>
      <c r="C1761" s="106">
        <f t="shared" si="260"/>
        <v>300</v>
      </c>
      <c r="D1761" s="106">
        <v>0</v>
      </c>
      <c r="E1761" s="73">
        <v>300</v>
      </c>
      <c r="F1761" s="106">
        <v>0</v>
      </c>
      <c r="G1761" s="106">
        <v>0</v>
      </c>
      <c r="H1761" s="106">
        <v>0</v>
      </c>
      <c r="I1761" s="106">
        <v>0</v>
      </c>
    </row>
    <row r="1762" spans="1:9" s="129" customFormat="1" x14ac:dyDescent="0.2">
      <c r="A1762" s="133"/>
      <c r="B1762" s="109" t="s">
        <v>320</v>
      </c>
      <c r="C1762" s="106">
        <f t="shared" si="260"/>
        <v>300</v>
      </c>
      <c r="D1762" s="106">
        <v>0</v>
      </c>
      <c r="E1762" s="73">
        <v>300</v>
      </c>
      <c r="F1762" s="106">
        <v>0</v>
      </c>
      <c r="G1762" s="106">
        <v>0</v>
      </c>
      <c r="H1762" s="106">
        <v>0</v>
      </c>
      <c r="I1762" s="106">
        <v>0</v>
      </c>
    </row>
    <row r="1763" spans="1:9" s="129" customFormat="1" ht="20.25" customHeight="1" x14ac:dyDescent="0.2">
      <c r="A1763" s="397" t="s">
        <v>149</v>
      </c>
      <c r="B1763" s="105" t="s">
        <v>319</v>
      </c>
      <c r="C1763" s="106">
        <f t="shared" si="260"/>
        <v>200</v>
      </c>
      <c r="D1763" s="106">
        <v>0</v>
      </c>
      <c r="E1763" s="73">
        <v>200</v>
      </c>
      <c r="F1763" s="106">
        <v>0</v>
      </c>
      <c r="G1763" s="106">
        <v>0</v>
      </c>
      <c r="H1763" s="106">
        <v>0</v>
      </c>
      <c r="I1763" s="106">
        <v>0</v>
      </c>
    </row>
    <row r="1764" spans="1:9" s="129" customFormat="1" x14ac:dyDescent="0.2">
      <c r="A1764" s="133"/>
      <c r="B1764" s="109" t="s">
        <v>320</v>
      </c>
      <c r="C1764" s="106">
        <f t="shared" si="260"/>
        <v>200</v>
      </c>
      <c r="D1764" s="106">
        <v>0</v>
      </c>
      <c r="E1764" s="73">
        <v>200</v>
      </c>
      <c r="F1764" s="106">
        <v>0</v>
      </c>
      <c r="G1764" s="106">
        <v>0</v>
      </c>
      <c r="H1764" s="106">
        <v>0</v>
      </c>
      <c r="I1764" s="106">
        <v>0</v>
      </c>
    </row>
    <row r="1765" spans="1:9" s="129" customFormat="1" x14ac:dyDescent="0.2">
      <c r="A1765" s="143" t="s">
        <v>259</v>
      </c>
      <c r="B1765" s="105" t="s">
        <v>319</v>
      </c>
      <c r="C1765" s="106">
        <f t="shared" si="260"/>
        <v>36</v>
      </c>
      <c r="D1765" s="106">
        <f t="shared" ref="D1765:I1765" si="263">D1766</f>
        <v>36</v>
      </c>
      <c r="E1765" s="73">
        <f t="shared" si="263"/>
        <v>0</v>
      </c>
      <c r="F1765" s="106">
        <f t="shared" si="263"/>
        <v>0</v>
      </c>
      <c r="G1765" s="106">
        <f t="shared" si="263"/>
        <v>0</v>
      </c>
      <c r="H1765" s="106">
        <f t="shared" si="263"/>
        <v>0</v>
      </c>
      <c r="I1765" s="106">
        <f t="shared" si="263"/>
        <v>0</v>
      </c>
    </row>
    <row r="1766" spans="1:9" s="129" customFormat="1" x14ac:dyDescent="0.2">
      <c r="A1766" s="133"/>
      <c r="B1766" s="109" t="s">
        <v>320</v>
      </c>
      <c r="C1766" s="106">
        <f t="shared" si="260"/>
        <v>36</v>
      </c>
      <c r="D1766" s="106">
        <v>36</v>
      </c>
      <c r="E1766" s="73">
        <v>0</v>
      </c>
      <c r="F1766" s="106">
        <v>0</v>
      </c>
      <c r="G1766" s="106">
        <v>0</v>
      </c>
      <c r="H1766" s="106">
        <v>0</v>
      </c>
      <c r="I1766" s="106">
        <v>0</v>
      </c>
    </row>
    <row r="1767" spans="1:9" x14ac:dyDescent="0.2">
      <c r="A1767" s="491" t="s">
        <v>369</v>
      </c>
      <c r="B1767" s="492"/>
      <c r="C1767" s="493"/>
      <c r="D1767" s="493"/>
      <c r="E1767" s="493"/>
      <c r="F1767" s="493"/>
      <c r="G1767" s="493"/>
      <c r="H1767" s="493"/>
      <c r="I1767" s="494"/>
    </row>
    <row r="1768" spans="1:9" x14ac:dyDescent="0.2">
      <c r="A1768" s="34" t="s">
        <v>322</v>
      </c>
      <c r="B1768" s="32" t="s">
        <v>319</v>
      </c>
      <c r="C1768" s="59">
        <f t="shared" ref="C1768:C1811" si="264">D1768+E1768+F1768+G1768+H1768+I1768</f>
        <v>461.99</v>
      </c>
      <c r="D1768" s="59">
        <f t="shared" ref="D1768:I1775" si="265">D1770</f>
        <v>461.99</v>
      </c>
      <c r="E1768" s="73">
        <f t="shared" si="265"/>
        <v>0</v>
      </c>
      <c r="F1768" s="59">
        <f t="shared" si="265"/>
        <v>0</v>
      </c>
      <c r="G1768" s="59">
        <f t="shared" si="265"/>
        <v>0</v>
      </c>
      <c r="H1768" s="59">
        <f t="shared" si="265"/>
        <v>0</v>
      </c>
      <c r="I1768" s="59">
        <f t="shared" si="265"/>
        <v>0</v>
      </c>
    </row>
    <row r="1769" spans="1:9" x14ac:dyDescent="0.2">
      <c r="A1769" s="24" t="s">
        <v>347</v>
      </c>
      <c r="B1769" s="29" t="s">
        <v>320</v>
      </c>
      <c r="C1769" s="59">
        <f t="shared" si="264"/>
        <v>461.99</v>
      </c>
      <c r="D1769" s="59">
        <f t="shared" si="265"/>
        <v>461.99</v>
      </c>
      <c r="E1769" s="73">
        <f t="shared" si="265"/>
        <v>0</v>
      </c>
      <c r="F1769" s="59">
        <f t="shared" si="265"/>
        <v>0</v>
      </c>
      <c r="G1769" s="59">
        <f t="shared" si="265"/>
        <v>0</v>
      </c>
      <c r="H1769" s="59">
        <f t="shared" si="265"/>
        <v>0</v>
      </c>
      <c r="I1769" s="59">
        <f t="shared" si="265"/>
        <v>0</v>
      </c>
    </row>
    <row r="1770" spans="1:9" x14ac:dyDescent="0.2">
      <c r="A1770" s="54" t="s">
        <v>334</v>
      </c>
      <c r="B1770" s="27" t="s">
        <v>319</v>
      </c>
      <c r="C1770" s="59">
        <f t="shared" si="264"/>
        <v>461.99</v>
      </c>
      <c r="D1770" s="59">
        <f t="shared" si="265"/>
        <v>461.99</v>
      </c>
      <c r="E1770" s="59">
        <f t="shared" si="265"/>
        <v>0</v>
      </c>
      <c r="F1770" s="59">
        <f t="shared" si="265"/>
        <v>0</v>
      </c>
      <c r="G1770" s="59">
        <f t="shared" si="265"/>
        <v>0</v>
      </c>
      <c r="H1770" s="59">
        <f t="shared" si="265"/>
        <v>0</v>
      </c>
      <c r="I1770" s="59">
        <f t="shared" si="265"/>
        <v>0</v>
      </c>
    </row>
    <row r="1771" spans="1:9" x14ac:dyDescent="0.2">
      <c r="A1771" s="14" t="s">
        <v>350</v>
      </c>
      <c r="B1771" s="29" t="s">
        <v>320</v>
      </c>
      <c r="C1771" s="59">
        <f t="shared" si="264"/>
        <v>461.99</v>
      </c>
      <c r="D1771" s="59">
        <f t="shared" si="265"/>
        <v>461.99</v>
      </c>
      <c r="E1771" s="59">
        <f t="shared" si="265"/>
        <v>0</v>
      </c>
      <c r="F1771" s="59">
        <f t="shared" si="265"/>
        <v>0</v>
      </c>
      <c r="G1771" s="59">
        <f t="shared" si="265"/>
        <v>0</v>
      </c>
      <c r="H1771" s="59">
        <f t="shared" si="265"/>
        <v>0</v>
      </c>
      <c r="I1771" s="59">
        <f t="shared" si="265"/>
        <v>0</v>
      </c>
    </row>
    <row r="1772" spans="1:9" x14ac:dyDescent="0.2">
      <c r="A1772" s="21" t="s">
        <v>385</v>
      </c>
      <c r="B1772" s="8" t="s">
        <v>319</v>
      </c>
      <c r="C1772" s="59">
        <f t="shared" si="264"/>
        <v>461.99</v>
      </c>
      <c r="D1772" s="59">
        <f t="shared" si="265"/>
        <v>461.99</v>
      </c>
      <c r="E1772" s="59">
        <f t="shared" si="265"/>
        <v>0</v>
      </c>
      <c r="F1772" s="59">
        <f t="shared" si="265"/>
        <v>0</v>
      </c>
      <c r="G1772" s="59">
        <f t="shared" si="265"/>
        <v>0</v>
      </c>
      <c r="H1772" s="59">
        <f t="shared" si="265"/>
        <v>0</v>
      </c>
      <c r="I1772" s="59">
        <f t="shared" si="265"/>
        <v>0</v>
      </c>
    </row>
    <row r="1773" spans="1:9" x14ac:dyDescent="0.2">
      <c r="A1773" s="18"/>
      <c r="B1773" s="246" t="s">
        <v>320</v>
      </c>
      <c r="C1773" s="59">
        <f t="shared" si="264"/>
        <v>461.99</v>
      </c>
      <c r="D1773" s="59">
        <f t="shared" si="265"/>
        <v>461.99</v>
      </c>
      <c r="E1773" s="59">
        <f t="shared" si="265"/>
        <v>0</v>
      </c>
      <c r="F1773" s="59">
        <f t="shared" si="265"/>
        <v>0</v>
      </c>
      <c r="G1773" s="59">
        <f t="shared" si="265"/>
        <v>0</v>
      </c>
      <c r="H1773" s="59">
        <f t="shared" si="265"/>
        <v>0</v>
      </c>
      <c r="I1773" s="59">
        <f t="shared" si="265"/>
        <v>0</v>
      </c>
    </row>
    <row r="1774" spans="1:9" x14ac:dyDescent="0.2">
      <c r="A1774" s="31" t="s">
        <v>355</v>
      </c>
      <c r="B1774" s="27" t="s">
        <v>319</v>
      </c>
      <c r="C1774" s="59">
        <f t="shared" si="264"/>
        <v>461.99</v>
      </c>
      <c r="D1774" s="59">
        <f t="shared" si="265"/>
        <v>461.99</v>
      </c>
      <c r="E1774" s="73">
        <f t="shared" si="265"/>
        <v>0</v>
      </c>
      <c r="F1774" s="59">
        <f t="shared" si="265"/>
        <v>0</v>
      </c>
      <c r="G1774" s="59">
        <f t="shared" si="265"/>
        <v>0</v>
      </c>
      <c r="H1774" s="59">
        <f t="shared" si="265"/>
        <v>0</v>
      </c>
      <c r="I1774" s="59">
        <f t="shared" si="265"/>
        <v>0</v>
      </c>
    </row>
    <row r="1775" spans="1:9" x14ac:dyDescent="0.2">
      <c r="A1775" s="14"/>
      <c r="B1775" s="29" t="s">
        <v>320</v>
      </c>
      <c r="C1775" s="59">
        <f t="shared" si="264"/>
        <v>461.99</v>
      </c>
      <c r="D1775" s="59">
        <f t="shared" si="265"/>
        <v>461.99</v>
      </c>
      <c r="E1775" s="73">
        <f t="shared" si="265"/>
        <v>0</v>
      </c>
      <c r="F1775" s="59">
        <f t="shared" si="265"/>
        <v>0</v>
      </c>
      <c r="G1775" s="59">
        <f t="shared" si="265"/>
        <v>0</v>
      </c>
      <c r="H1775" s="59">
        <f t="shared" si="265"/>
        <v>0</v>
      </c>
      <c r="I1775" s="59">
        <f t="shared" si="265"/>
        <v>0</v>
      </c>
    </row>
    <row r="1776" spans="1:9" s="120" customFormat="1" x14ac:dyDescent="0.2">
      <c r="A1776" s="193" t="s">
        <v>352</v>
      </c>
      <c r="B1776" s="171" t="s">
        <v>319</v>
      </c>
      <c r="C1776" s="172">
        <f t="shared" si="264"/>
        <v>461.99</v>
      </c>
      <c r="D1776" s="172">
        <f>D1778+D1796+D1802+D1806</f>
        <v>461.99</v>
      </c>
      <c r="E1776" s="172">
        <f t="shared" ref="E1776:I1777" si="266">E1778+E1796+E1802+E1806</f>
        <v>0</v>
      </c>
      <c r="F1776" s="172">
        <f t="shared" si="266"/>
        <v>0</v>
      </c>
      <c r="G1776" s="172">
        <f t="shared" si="266"/>
        <v>0</v>
      </c>
      <c r="H1776" s="172">
        <f t="shared" si="266"/>
        <v>0</v>
      </c>
      <c r="I1776" s="172">
        <f t="shared" si="266"/>
        <v>0</v>
      </c>
    </row>
    <row r="1777" spans="1:9" s="120" customFormat="1" x14ac:dyDescent="0.2">
      <c r="A1777" s="185"/>
      <c r="B1777" s="174" t="s">
        <v>320</v>
      </c>
      <c r="C1777" s="172">
        <f t="shared" si="264"/>
        <v>461.99</v>
      </c>
      <c r="D1777" s="172">
        <f>D1779+D1797+D1803+D1807</f>
        <v>461.99</v>
      </c>
      <c r="E1777" s="172">
        <f t="shared" si="266"/>
        <v>0</v>
      </c>
      <c r="F1777" s="172">
        <f t="shared" si="266"/>
        <v>0</v>
      </c>
      <c r="G1777" s="172">
        <f t="shared" si="266"/>
        <v>0</v>
      </c>
      <c r="H1777" s="172">
        <f t="shared" si="266"/>
        <v>0</v>
      </c>
      <c r="I1777" s="172">
        <f t="shared" si="266"/>
        <v>0</v>
      </c>
    </row>
    <row r="1778" spans="1:9" s="168" customFormat="1" x14ac:dyDescent="0.2">
      <c r="A1778" s="189" t="s">
        <v>437</v>
      </c>
      <c r="B1778" s="191" t="s">
        <v>319</v>
      </c>
      <c r="C1778" s="167">
        <f t="shared" si="264"/>
        <v>182</v>
      </c>
      <c r="D1778" s="167">
        <f>D1780+D1782+D1784+D1786+D1788+D1790+D1792+D1794</f>
        <v>182</v>
      </c>
      <c r="E1778" s="167">
        <f t="shared" ref="E1778:I1779" si="267">E1780+E1782+E1784+E1786+E1788+E1790+E1792+E1794</f>
        <v>0</v>
      </c>
      <c r="F1778" s="167">
        <f t="shared" si="267"/>
        <v>0</v>
      </c>
      <c r="G1778" s="167">
        <f t="shared" si="267"/>
        <v>0</v>
      </c>
      <c r="H1778" s="167">
        <f t="shared" si="267"/>
        <v>0</v>
      </c>
      <c r="I1778" s="167">
        <f t="shared" si="267"/>
        <v>0</v>
      </c>
    </row>
    <row r="1779" spans="1:9" s="168" customFormat="1" x14ac:dyDescent="0.2">
      <c r="A1779" s="192"/>
      <c r="B1779" s="169" t="s">
        <v>320</v>
      </c>
      <c r="C1779" s="167">
        <f t="shared" si="264"/>
        <v>182</v>
      </c>
      <c r="D1779" s="167">
        <f>D1781+D1783+D1785+D1787+D1789+D1791+D1793+D1795</f>
        <v>182</v>
      </c>
      <c r="E1779" s="167">
        <f t="shared" si="267"/>
        <v>0</v>
      </c>
      <c r="F1779" s="167">
        <f t="shared" si="267"/>
        <v>0</v>
      </c>
      <c r="G1779" s="167">
        <f t="shared" si="267"/>
        <v>0</v>
      </c>
      <c r="H1779" s="167">
        <f t="shared" si="267"/>
        <v>0</v>
      </c>
      <c r="I1779" s="167">
        <f t="shared" si="267"/>
        <v>0</v>
      </c>
    </row>
    <row r="1780" spans="1:9" s="159" customFormat="1" x14ac:dyDescent="0.2">
      <c r="A1780" s="286" t="s">
        <v>458</v>
      </c>
      <c r="B1780" s="327" t="s">
        <v>319</v>
      </c>
      <c r="C1780" s="287">
        <f t="shared" si="264"/>
        <v>54</v>
      </c>
      <c r="D1780" s="287">
        <v>54</v>
      </c>
      <c r="E1780" s="287">
        <v>0</v>
      </c>
      <c r="F1780" s="287">
        <v>0</v>
      </c>
      <c r="G1780" s="287">
        <v>0</v>
      </c>
      <c r="H1780" s="287">
        <v>0</v>
      </c>
      <c r="I1780" s="287">
        <v>0</v>
      </c>
    </row>
    <row r="1781" spans="1:9" s="159" customFormat="1" x14ac:dyDescent="0.2">
      <c r="A1781" s="328"/>
      <c r="B1781" s="329" t="s">
        <v>320</v>
      </c>
      <c r="C1781" s="287">
        <f t="shared" si="264"/>
        <v>54</v>
      </c>
      <c r="D1781" s="287">
        <v>54</v>
      </c>
      <c r="E1781" s="287">
        <v>0</v>
      </c>
      <c r="F1781" s="287">
        <v>0</v>
      </c>
      <c r="G1781" s="287">
        <v>0</v>
      </c>
      <c r="H1781" s="287">
        <v>0</v>
      </c>
      <c r="I1781" s="287">
        <v>0</v>
      </c>
    </row>
    <row r="1782" spans="1:9" s="159" customFormat="1" ht="25.5" x14ac:dyDescent="0.2">
      <c r="A1782" s="286" t="s">
        <v>459</v>
      </c>
      <c r="B1782" s="327" t="s">
        <v>319</v>
      </c>
      <c r="C1782" s="287">
        <f t="shared" si="264"/>
        <v>24</v>
      </c>
      <c r="D1782" s="287">
        <v>24</v>
      </c>
      <c r="E1782" s="287">
        <v>0</v>
      </c>
      <c r="F1782" s="287">
        <v>0</v>
      </c>
      <c r="G1782" s="287">
        <v>0</v>
      </c>
      <c r="H1782" s="287">
        <v>0</v>
      </c>
      <c r="I1782" s="287">
        <v>0</v>
      </c>
    </row>
    <row r="1783" spans="1:9" s="159" customFormat="1" x14ac:dyDescent="0.2">
      <c r="A1783" s="328"/>
      <c r="B1783" s="329" t="s">
        <v>320</v>
      </c>
      <c r="C1783" s="287">
        <f t="shared" si="264"/>
        <v>24</v>
      </c>
      <c r="D1783" s="287">
        <v>24</v>
      </c>
      <c r="E1783" s="287">
        <v>0</v>
      </c>
      <c r="F1783" s="287">
        <v>0</v>
      </c>
      <c r="G1783" s="287">
        <v>0</v>
      </c>
      <c r="H1783" s="287">
        <v>0</v>
      </c>
      <c r="I1783" s="287">
        <v>0</v>
      </c>
    </row>
    <row r="1784" spans="1:9" s="159" customFormat="1" ht="38.25" x14ac:dyDescent="0.2">
      <c r="A1784" s="286" t="s">
        <v>464</v>
      </c>
      <c r="B1784" s="327" t="s">
        <v>319</v>
      </c>
      <c r="C1784" s="287">
        <f t="shared" si="264"/>
        <v>17</v>
      </c>
      <c r="D1784" s="287">
        <v>17</v>
      </c>
      <c r="E1784" s="287">
        <v>0</v>
      </c>
      <c r="F1784" s="287">
        <v>0</v>
      </c>
      <c r="G1784" s="287">
        <v>0</v>
      </c>
      <c r="H1784" s="287">
        <v>0</v>
      </c>
      <c r="I1784" s="287">
        <v>0</v>
      </c>
    </row>
    <row r="1785" spans="1:9" s="159" customFormat="1" x14ac:dyDescent="0.2">
      <c r="A1785" s="328"/>
      <c r="B1785" s="329" t="s">
        <v>320</v>
      </c>
      <c r="C1785" s="287">
        <f t="shared" si="264"/>
        <v>17</v>
      </c>
      <c r="D1785" s="287">
        <v>17</v>
      </c>
      <c r="E1785" s="287">
        <v>0</v>
      </c>
      <c r="F1785" s="287">
        <v>0</v>
      </c>
      <c r="G1785" s="287">
        <v>0</v>
      </c>
      <c r="H1785" s="287">
        <v>0</v>
      </c>
      <c r="I1785" s="287">
        <v>0</v>
      </c>
    </row>
    <row r="1786" spans="1:9" s="159" customFormat="1" ht="28.5" customHeight="1" x14ac:dyDescent="0.2">
      <c r="A1786" s="286" t="s">
        <v>465</v>
      </c>
      <c r="B1786" s="327" t="s">
        <v>319</v>
      </c>
      <c r="C1786" s="287">
        <f t="shared" si="264"/>
        <v>31</v>
      </c>
      <c r="D1786" s="287">
        <v>31</v>
      </c>
      <c r="E1786" s="287">
        <v>0</v>
      </c>
      <c r="F1786" s="287">
        <v>0</v>
      </c>
      <c r="G1786" s="287">
        <v>0</v>
      </c>
      <c r="H1786" s="287">
        <v>0</v>
      </c>
      <c r="I1786" s="287">
        <v>0</v>
      </c>
    </row>
    <row r="1787" spans="1:9" s="159" customFormat="1" x14ac:dyDescent="0.2">
      <c r="A1787" s="328"/>
      <c r="B1787" s="329" t="s">
        <v>320</v>
      </c>
      <c r="C1787" s="287">
        <f t="shared" si="264"/>
        <v>31</v>
      </c>
      <c r="D1787" s="287">
        <v>31</v>
      </c>
      <c r="E1787" s="287">
        <v>0</v>
      </c>
      <c r="F1787" s="287">
        <v>0</v>
      </c>
      <c r="G1787" s="287">
        <v>0</v>
      </c>
      <c r="H1787" s="287">
        <v>0</v>
      </c>
      <c r="I1787" s="287">
        <v>0</v>
      </c>
    </row>
    <row r="1788" spans="1:9" s="159" customFormat="1" ht="25.5" x14ac:dyDescent="0.2">
      <c r="A1788" s="286" t="s">
        <v>466</v>
      </c>
      <c r="B1788" s="327" t="s">
        <v>319</v>
      </c>
      <c r="C1788" s="287">
        <f t="shared" si="264"/>
        <v>7</v>
      </c>
      <c r="D1788" s="287">
        <v>7</v>
      </c>
      <c r="E1788" s="287">
        <v>0</v>
      </c>
      <c r="F1788" s="287">
        <v>0</v>
      </c>
      <c r="G1788" s="287">
        <v>0</v>
      </c>
      <c r="H1788" s="287">
        <v>0</v>
      </c>
      <c r="I1788" s="287">
        <v>0</v>
      </c>
    </row>
    <row r="1789" spans="1:9" s="159" customFormat="1" x14ac:dyDescent="0.2">
      <c r="A1789" s="328"/>
      <c r="B1789" s="329" t="s">
        <v>320</v>
      </c>
      <c r="C1789" s="287">
        <f t="shared" si="264"/>
        <v>7</v>
      </c>
      <c r="D1789" s="287">
        <v>7</v>
      </c>
      <c r="E1789" s="287">
        <v>0</v>
      </c>
      <c r="F1789" s="287">
        <v>0</v>
      </c>
      <c r="G1789" s="287">
        <v>0</v>
      </c>
      <c r="H1789" s="287">
        <v>0</v>
      </c>
      <c r="I1789" s="287">
        <v>0</v>
      </c>
    </row>
    <row r="1790" spans="1:9" s="159" customFormat="1" ht="25.5" x14ac:dyDescent="0.2">
      <c r="A1790" s="286" t="s">
        <v>467</v>
      </c>
      <c r="B1790" s="327" t="s">
        <v>319</v>
      </c>
      <c r="C1790" s="287">
        <f t="shared" si="264"/>
        <v>21</v>
      </c>
      <c r="D1790" s="287">
        <v>21</v>
      </c>
      <c r="E1790" s="287">
        <v>0</v>
      </c>
      <c r="F1790" s="287">
        <v>0</v>
      </c>
      <c r="G1790" s="287">
        <v>0</v>
      </c>
      <c r="H1790" s="287">
        <v>0</v>
      </c>
      <c r="I1790" s="287">
        <v>0</v>
      </c>
    </row>
    <row r="1791" spans="1:9" s="159" customFormat="1" x14ac:dyDescent="0.2">
      <c r="A1791" s="328"/>
      <c r="B1791" s="329" t="s">
        <v>320</v>
      </c>
      <c r="C1791" s="287">
        <f t="shared" si="264"/>
        <v>21</v>
      </c>
      <c r="D1791" s="287">
        <v>21</v>
      </c>
      <c r="E1791" s="287">
        <v>0</v>
      </c>
      <c r="F1791" s="287">
        <v>0</v>
      </c>
      <c r="G1791" s="287">
        <v>0</v>
      </c>
      <c r="H1791" s="287">
        <v>0</v>
      </c>
      <c r="I1791" s="287">
        <v>0</v>
      </c>
    </row>
    <row r="1792" spans="1:9" s="159" customFormat="1" ht="38.25" x14ac:dyDescent="0.2">
      <c r="A1792" s="286" t="s">
        <v>468</v>
      </c>
      <c r="B1792" s="327" t="s">
        <v>319</v>
      </c>
      <c r="C1792" s="287">
        <f t="shared" si="264"/>
        <v>7</v>
      </c>
      <c r="D1792" s="287">
        <v>7</v>
      </c>
      <c r="E1792" s="287">
        <v>0</v>
      </c>
      <c r="F1792" s="287">
        <v>0</v>
      </c>
      <c r="G1792" s="287">
        <v>0</v>
      </c>
      <c r="H1792" s="287">
        <v>0</v>
      </c>
      <c r="I1792" s="287">
        <v>0</v>
      </c>
    </row>
    <row r="1793" spans="1:9" s="159" customFormat="1" x14ac:dyDescent="0.2">
      <c r="A1793" s="328"/>
      <c r="B1793" s="329" t="s">
        <v>320</v>
      </c>
      <c r="C1793" s="287">
        <f t="shared" si="264"/>
        <v>7</v>
      </c>
      <c r="D1793" s="287">
        <v>7</v>
      </c>
      <c r="E1793" s="287">
        <v>0</v>
      </c>
      <c r="F1793" s="287">
        <v>0</v>
      </c>
      <c r="G1793" s="287">
        <v>0</v>
      </c>
      <c r="H1793" s="287">
        <v>0</v>
      </c>
      <c r="I1793" s="287">
        <v>0</v>
      </c>
    </row>
    <row r="1794" spans="1:9" s="159" customFormat="1" ht="25.5" x14ac:dyDescent="0.2">
      <c r="A1794" s="286" t="s">
        <v>469</v>
      </c>
      <c r="B1794" s="327" t="s">
        <v>319</v>
      </c>
      <c r="C1794" s="287">
        <f t="shared" si="264"/>
        <v>21</v>
      </c>
      <c r="D1794" s="287">
        <v>21</v>
      </c>
      <c r="E1794" s="287">
        <v>0</v>
      </c>
      <c r="F1794" s="287">
        <v>0</v>
      </c>
      <c r="G1794" s="287">
        <v>0</v>
      </c>
      <c r="H1794" s="287">
        <v>0</v>
      </c>
      <c r="I1794" s="287">
        <v>0</v>
      </c>
    </row>
    <row r="1795" spans="1:9" s="159" customFormat="1" x14ac:dyDescent="0.2">
      <c r="A1795" s="328"/>
      <c r="B1795" s="329" t="s">
        <v>320</v>
      </c>
      <c r="C1795" s="287">
        <f t="shared" si="264"/>
        <v>21</v>
      </c>
      <c r="D1795" s="287">
        <v>21</v>
      </c>
      <c r="E1795" s="287">
        <v>0</v>
      </c>
      <c r="F1795" s="287">
        <v>0</v>
      </c>
      <c r="G1795" s="287">
        <v>0</v>
      </c>
      <c r="H1795" s="287">
        <v>0</v>
      </c>
      <c r="I1795" s="287">
        <v>0</v>
      </c>
    </row>
    <row r="1796" spans="1:9" s="204" customFormat="1" x14ac:dyDescent="0.2">
      <c r="A1796" s="189" t="s">
        <v>418</v>
      </c>
      <c r="B1796" s="191" t="s">
        <v>319</v>
      </c>
      <c r="C1796" s="308">
        <f>D1796+E1796+F1796+G1796+H1796+I1796</f>
        <v>44.989999999999995</v>
      </c>
      <c r="D1796" s="308">
        <f>D1798+D1800</f>
        <v>44.989999999999995</v>
      </c>
      <c r="E1796" s="167">
        <f t="shared" ref="E1796:I1797" si="268">E1798+E1800</f>
        <v>0</v>
      </c>
      <c r="F1796" s="167">
        <f t="shared" si="268"/>
        <v>0</v>
      </c>
      <c r="G1796" s="167">
        <f t="shared" si="268"/>
        <v>0</v>
      </c>
      <c r="H1796" s="167">
        <f t="shared" si="268"/>
        <v>0</v>
      </c>
      <c r="I1796" s="167">
        <f t="shared" si="268"/>
        <v>0</v>
      </c>
    </row>
    <row r="1797" spans="1:9" s="204" customFormat="1" x14ac:dyDescent="0.2">
      <c r="A1797" s="192"/>
      <c r="B1797" s="169" t="s">
        <v>320</v>
      </c>
      <c r="C1797" s="308">
        <f>D1797+E1797+F1797+G1797+H1797+I1797</f>
        <v>44.989999999999995</v>
      </c>
      <c r="D1797" s="308">
        <f>D1799+D1801</f>
        <v>44.989999999999995</v>
      </c>
      <c r="E1797" s="167">
        <f t="shared" si="268"/>
        <v>0</v>
      </c>
      <c r="F1797" s="167">
        <f t="shared" si="268"/>
        <v>0</v>
      </c>
      <c r="G1797" s="167">
        <f t="shared" si="268"/>
        <v>0</v>
      </c>
      <c r="H1797" s="167">
        <f t="shared" si="268"/>
        <v>0</v>
      </c>
      <c r="I1797" s="167">
        <f t="shared" si="268"/>
        <v>0</v>
      </c>
    </row>
    <row r="1798" spans="1:9" s="129" customFormat="1" x14ac:dyDescent="0.2">
      <c r="A1798" s="143" t="s">
        <v>495</v>
      </c>
      <c r="B1798" s="151" t="s">
        <v>319</v>
      </c>
      <c r="C1798" s="106">
        <f>C1799</f>
        <v>25</v>
      </c>
      <c r="D1798" s="101" t="str">
        <f>D1799</f>
        <v>19,99</v>
      </c>
      <c r="E1798" s="101">
        <v>0</v>
      </c>
      <c r="F1798" s="101">
        <v>0</v>
      </c>
      <c r="G1798" s="101">
        <v>0</v>
      </c>
      <c r="H1798" s="101">
        <v>0</v>
      </c>
      <c r="I1798" s="101">
        <v>0</v>
      </c>
    </row>
    <row r="1799" spans="1:9" s="129" customFormat="1" x14ac:dyDescent="0.2">
      <c r="A1799" s="152"/>
      <c r="B1799" s="153" t="s">
        <v>320</v>
      </c>
      <c r="C1799" s="106">
        <f>D1800+E1800+F1800+G1800+H1800+I1800</f>
        <v>25</v>
      </c>
      <c r="D1799" s="101" t="s">
        <v>181</v>
      </c>
      <c r="E1799" s="101">
        <v>0</v>
      </c>
      <c r="F1799" s="101">
        <v>0</v>
      </c>
      <c r="G1799" s="101">
        <v>0</v>
      </c>
      <c r="H1799" s="101">
        <v>0</v>
      </c>
      <c r="I1799" s="101">
        <v>0</v>
      </c>
    </row>
    <row r="1800" spans="1:9" s="129" customFormat="1" x14ac:dyDescent="0.2">
      <c r="A1800" s="143" t="s">
        <v>559</v>
      </c>
      <c r="B1800" s="151" t="s">
        <v>319</v>
      </c>
      <c r="C1800" s="106">
        <f t="shared" si="264"/>
        <v>25</v>
      </c>
      <c r="D1800" s="101">
        <f>D1801</f>
        <v>25</v>
      </c>
      <c r="E1800" s="101">
        <v>0</v>
      </c>
      <c r="F1800" s="101">
        <v>0</v>
      </c>
      <c r="G1800" s="101">
        <v>0</v>
      </c>
      <c r="H1800" s="101">
        <v>0</v>
      </c>
      <c r="I1800" s="101">
        <v>0</v>
      </c>
    </row>
    <row r="1801" spans="1:9" s="129" customFormat="1" x14ac:dyDescent="0.2">
      <c r="A1801" s="152"/>
      <c r="B1801" s="153" t="s">
        <v>320</v>
      </c>
      <c r="C1801" s="106">
        <f t="shared" si="264"/>
        <v>25</v>
      </c>
      <c r="D1801" s="101">
        <v>25</v>
      </c>
      <c r="E1801" s="101">
        <v>0</v>
      </c>
      <c r="F1801" s="101">
        <v>0</v>
      </c>
      <c r="G1801" s="101">
        <v>0</v>
      </c>
      <c r="H1801" s="101">
        <v>0</v>
      </c>
      <c r="I1801" s="101">
        <v>0</v>
      </c>
    </row>
    <row r="1802" spans="1:9" s="204" customFormat="1" x14ac:dyDescent="0.2">
      <c r="A1802" s="379" t="s">
        <v>561</v>
      </c>
      <c r="B1802" s="363" t="s">
        <v>319</v>
      </c>
      <c r="C1802" s="277">
        <f t="shared" si="264"/>
        <v>140</v>
      </c>
      <c r="D1802" s="277">
        <f>D1804</f>
        <v>140</v>
      </c>
      <c r="E1802" s="277">
        <f t="shared" ref="E1802:I1803" si="269">E1804</f>
        <v>0</v>
      </c>
      <c r="F1802" s="277">
        <f t="shared" si="269"/>
        <v>0</v>
      </c>
      <c r="G1802" s="277">
        <f t="shared" si="269"/>
        <v>0</v>
      </c>
      <c r="H1802" s="277">
        <f t="shared" si="269"/>
        <v>0</v>
      </c>
      <c r="I1802" s="277">
        <f t="shared" si="269"/>
        <v>0</v>
      </c>
    </row>
    <row r="1803" spans="1:9" s="204" customFormat="1" x14ac:dyDescent="0.2">
      <c r="A1803" s="380"/>
      <c r="B1803" s="369" t="s">
        <v>320</v>
      </c>
      <c r="C1803" s="277">
        <f t="shared" si="264"/>
        <v>140</v>
      </c>
      <c r="D1803" s="277">
        <f>D1805</f>
        <v>140</v>
      </c>
      <c r="E1803" s="277">
        <f t="shared" si="269"/>
        <v>0</v>
      </c>
      <c r="F1803" s="277">
        <f t="shared" si="269"/>
        <v>0</v>
      </c>
      <c r="G1803" s="277">
        <f t="shared" si="269"/>
        <v>0</v>
      </c>
      <c r="H1803" s="277">
        <f t="shared" si="269"/>
        <v>0</v>
      </c>
      <c r="I1803" s="277">
        <f t="shared" si="269"/>
        <v>0</v>
      </c>
    </row>
    <row r="1804" spans="1:9" s="159" customFormat="1" ht="25.5" x14ac:dyDescent="0.2">
      <c r="A1804" s="286" t="s">
        <v>562</v>
      </c>
      <c r="B1804" s="327" t="s">
        <v>319</v>
      </c>
      <c r="C1804" s="287">
        <f t="shared" si="264"/>
        <v>140</v>
      </c>
      <c r="D1804" s="287">
        <f>200-60</f>
        <v>140</v>
      </c>
      <c r="E1804" s="287">
        <v>0</v>
      </c>
      <c r="F1804" s="287">
        <v>0</v>
      </c>
      <c r="G1804" s="287">
        <v>0</v>
      </c>
      <c r="H1804" s="287">
        <v>0</v>
      </c>
      <c r="I1804" s="287">
        <v>0</v>
      </c>
    </row>
    <row r="1805" spans="1:9" s="159" customFormat="1" x14ac:dyDescent="0.2">
      <c r="A1805" s="328"/>
      <c r="B1805" s="329" t="s">
        <v>320</v>
      </c>
      <c r="C1805" s="287">
        <f t="shared" si="264"/>
        <v>140</v>
      </c>
      <c r="D1805" s="287">
        <f>200-60</f>
        <v>140</v>
      </c>
      <c r="E1805" s="287">
        <v>0</v>
      </c>
      <c r="F1805" s="287">
        <v>0</v>
      </c>
      <c r="G1805" s="287">
        <v>0</v>
      </c>
      <c r="H1805" s="287">
        <v>0</v>
      </c>
      <c r="I1805" s="287">
        <v>0</v>
      </c>
    </row>
    <row r="1806" spans="1:9" s="168" customFormat="1" x14ac:dyDescent="0.2">
      <c r="A1806" s="189" t="s">
        <v>661</v>
      </c>
      <c r="B1806" s="191" t="s">
        <v>319</v>
      </c>
      <c r="C1806" s="167">
        <f t="shared" si="264"/>
        <v>95</v>
      </c>
      <c r="D1806" s="167">
        <f>D1808+D1810</f>
        <v>95</v>
      </c>
      <c r="E1806" s="167">
        <f>E1808+E1810</f>
        <v>0</v>
      </c>
      <c r="F1806" s="167">
        <f t="shared" ref="F1806:I1807" si="270">F1808</f>
        <v>0</v>
      </c>
      <c r="G1806" s="167">
        <f t="shared" si="270"/>
        <v>0</v>
      </c>
      <c r="H1806" s="167">
        <f t="shared" si="270"/>
        <v>0</v>
      </c>
      <c r="I1806" s="167">
        <f t="shared" si="270"/>
        <v>0</v>
      </c>
    </row>
    <row r="1807" spans="1:9" s="168" customFormat="1" x14ac:dyDescent="0.2">
      <c r="A1807" s="192"/>
      <c r="B1807" s="169" t="s">
        <v>320</v>
      </c>
      <c r="C1807" s="167">
        <f t="shared" si="264"/>
        <v>95</v>
      </c>
      <c r="D1807" s="167">
        <f>D1809+D1811</f>
        <v>95</v>
      </c>
      <c r="E1807" s="167">
        <f>E1809+E1811</f>
        <v>0</v>
      </c>
      <c r="F1807" s="167">
        <f t="shared" si="270"/>
        <v>0</v>
      </c>
      <c r="G1807" s="167">
        <f t="shared" si="270"/>
        <v>0</v>
      </c>
      <c r="H1807" s="167">
        <f t="shared" si="270"/>
        <v>0</v>
      </c>
      <c r="I1807" s="167">
        <f t="shared" si="270"/>
        <v>0</v>
      </c>
    </row>
    <row r="1808" spans="1:9" s="129" customFormat="1" ht="25.5" x14ac:dyDescent="0.2">
      <c r="A1808" s="78" t="s">
        <v>562</v>
      </c>
      <c r="B1808" s="151" t="s">
        <v>319</v>
      </c>
      <c r="C1808" s="106">
        <f t="shared" si="264"/>
        <v>59</v>
      </c>
      <c r="D1808" s="101">
        <f>D1809</f>
        <v>59</v>
      </c>
      <c r="E1808" s="101">
        <v>0</v>
      </c>
      <c r="F1808" s="101">
        <v>0</v>
      </c>
      <c r="G1808" s="101">
        <v>0</v>
      </c>
      <c r="H1808" s="101">
        <v>0</v>
      </c>
      <c r="I1808" s="101">
        <v>0</v>
      </c>
    </row>
    <row r="1809" spans="1:9" s="129" customFormat="1" x14ac:dyDescent="0.2">
      <c r="A1809" s="47"/>
      <c r="B1809" s="153" t="s">
        <v>320</v>
      </c>
      <c r="C1809" s="106">
        <f t="shared" si="264"/>
        <v>59</v>
      </c>
      <c r="D1809" s="101">
        <v>59</v>
      </c>
      <c r="E1809" s="101">
        <v>0</v>
      </c>
      <c r="F1809" s="101">
        <v>0</v>
      </c>
      <c r="G1809" s="101">
        <v>0</v>
      </c>
      <c r="H1809" s="101">
        <v>0</v>
      </c>
      <c r="I1809" s="101">
        <v>0</v>
      </c>
    </row>
    <row r="1810" spans="1:9" s="129" customFormat="1" x14ac:dyDescent="0.2">
      <c r="A1810" s="143" t="s">
        <v>690</v>
      </c>
      <c r="B1810" s="151" t="s">
        <v>319</v>
      </c>
      <c r="C1810" s="106">
        <f t="shared" si="264"/>
        <v>36</v>
      </c>
      <c r="D1810" s="101">
        <f>D1811</f>
        <v>36</v>
      </c>
      <c r="E1810" s="101">
        <v>0</v>
      </c>
      <c r="F1810" s="101">
        <v>0</v>
      </c>
      <c r="G1810" s="101">
        <v>0</v>
      </c>
      <c r="H1810" s="101">
        <v>0</v>
      </c>
      <c r="I1810" s="101">
        <v>0</v>
      </c>
    </row>
    <row r="1811" spans="1:9" s="129" customFormat="1" x14ac:dyDescent="0.2">
      <c r="A1811" s="152"/>
      <c r="B1811" s="153" t="s">
        <v>320</v>
      </c>
      <c r="C1811" s="106">
        <f t="shared" si="264"/>
        <v>36</v>
      </c>
      <c r="D1811" s="101">
        <v>36</v>
      </c>
      <c r="E1811" s="101">
        <v>0</v>
      </c>
      <c r="F1811" s="101">
        <v>0</v>
      </c>
      <c r="G1811" s="101">
        <v>0</v>
      </c>
      <c r="H1811" s="101">
        <v>0</v>
      </c>
      <c r="I1811" s="101">
        <v>0</v>
      </c>
    </row>
    <row r="1812" spans="1:9" x14ac:dyDescent="0.2">
      <c r="A1812" s="465" t="s">
        <v>367</v>
      </c>
      <c r="B1812" s="480"/>
      <c r="C1812" s="466"/>
      <c r="D1812" s="466"/>
      <c r="E1812" s="466"/>
      <c r="F1812" s="466"/>
      <c r="G1812" s="466"/>
      <c r="H1812" s="466"/>
      <c r="I1812" s="467"/>
    </row>
    <row r="1813" spans="1:9" x14ac:dyDescent="0.2">
      <c r="A1813" s="34" t="s">
        <v>322</v>
      </c>
      <c r="B1813" s="179" t="s">
        <v>319</v>
      </c>
      <c r="C1813" s="172">
        <f t="shared" ref="C1813:C1876" si="271">D1813+E1813+F1813+G1813+H1813+I1813</f>
        <v>909</v>
      </c>
      <c r="D1813" s="172">
        <f t="shared" ref="D1813:I1814" si="272">D1815+D1863</f>
        <v>316.10000000000002</v>
      </c>
      <c r="E1813" s="172">
        <f t="shared" si="272"/>
        <v>590</v>
      </c>
      <c r="F1813" s="172">
        <f t="shared" si="272"/>
        <v>0</v>
      </c>
      <c r="G1813" s="172">
        <f t="shared" si="272"/>
        <v>0</v>
      </c>
      <c r="H1813" s="172">
        <f t="shared" si="272"/>
        <v>0</v>
      </c>
      <c r="I1813" s="172">
        <f t="shared" si="272"/>
        <v>2.9</v>
      </c>
    </row>
    <row r="1814" spans="1:9" x14ac:dyDescent="0.2">
      <c r="A1814" s="24" t="s">
        <v>347</v>
      </c>
      <c r="B1814" s="174" t="s">
        <v>320</v>
      </c>
      <c r="C1814" s="172">
        <f t="shared" si="271"/>
        <v>909</v>
      </c>
      <c r="D1814" s="172">
        <f t="shared" si="272"/>
        <v>316.10000000000002</v>
      </c>
      <c r="E1814" s="172">
        <f t="shared" si="272"/>
        <v>590</v>
      </c>
      <c r="F1814" s="172">
        <f t="shared" si="272"/>
        <v>0</v>
      </c>
      <c r="G1814" s="172">
        <f t="shared" si="272"/>
        <v>0</v>
      </c>
      <c r="H1814" s="172">
        <f t="shared" si="272"/>
        <v>0</v>
      </c>
      <c r="I1814" s="172">
        <f t="shared" si="272"/>
        <v>2.9</v>
      </c>
    </row>
    <row r="1815" spans="1:9" x14ac:dyDescent="0.2">
      <c r="A1815" s="54" t="s">
        <v>345</v>
      </c>
      <c r="B1815" s="27" t="s">
        <v>319</v>
      </c>
      <c r="C1815" s="59">
        <f t="shared" si="271"/>
        <v>847</v>
      </c>
      <c r="D1815" s="59">
        <f t="shared" ref="D1815:I1820" si="273">D1817</f>
        <v>307</v>
      </c>
      <c r="E1815" s="59">
        <f t="shared" si="273"/>
        <v>540</v>
      </c>
      <c r="F1815" s="59">
        <f t="shared" si="273"/>
        <v>0</v>
      </c>
      <c r="G1815" s="59">
        <f t="shared" si="273"/>
        <v>0</v>
      </c>
      <c r="H1815" s="59">
        <f t="shared" si="273"/>
        <v>0</v>
      </c>
      <c r="I1815" s="59">
        <f t="shared" si="273"/>
        <v>0</v>
      </c>
    </row>
    <row r="1816" spans="1:9" x14ac:dyDescent="0.2">
      <c r="A1816" s="14" t="s">
        <v>350</v>
      </c>
      <c r="B1816" s="29" t="s">
        <v>320</v>
      </c>
      <c r="C1816" s="59">
        <f t="shared" si="271"/>
        <v>847</v>
      </c>
      <c r="D1816" s="59">
        <f t="shared" si="273"/>
        <v>307</v>
      </c>
      <c r="E1816" s="59">
        <f t="shared" si="273"/>
        <v>540</v>
      </c>
      <c r="F1816" s="59">
        <f t="shared" si="273"/>
        <v>0</v>
      </c>
      <c r="G1816" s="59">
        <f t="shared" si="273"/>
        <v>0</v>
      </c>
      <c r="H1816" s="59">
        <f t="shared" si="273"/>
        <v>0</v>
      </c>
      <c r="I1816" s="59">
        <f t="shared" si="273"/>
        <v>0</v>
      </c>
    </row>
    <row r="1817" spans="1:9" x14ac:dyDescent="0.2">
      <c r="A1817" s="21" t="s">
        <v>385</v>
      </c>
      <c r="B1817" s="8" t="s">
        <v>319</v>
      </c>
      <c r="C1817" s="59">
        <f t="shared" si="271"/>
        <v>847</v>
      </c>
      <c r="D1817" s="59">
        <f t="shared" si="273"/>
        <v>307</v>
      </c>
      <c r="E1817" s="59">
        <f t="shared" si="273"/>
        <v>540</v>
      </c>
      <c r="F1817" s="59">
        <f t="shared" si="273"/>
        <v>0</v>
      </c>
      <c r="G1817" s="59">
        <f t="shared" si="273"/>
        <v>0</v>
      </c>
      <c r="H1817" s="59">
        <f t="shared" si="273"/>
        <v>0</v>
      </c>
      <c r="I1817" s="59">
        <f t="shared" si="273"/>
        <v>0</v>
      </c>
    </row>
    <row r="1818" spans="1:9" x14ac:dyDescent="0.2">
      <c r="A1818" s="18"/>
      <c r="B1818" s="246" t="s">
        <v>320</v>
      </c>
      <c r="C1818" s="59">
        <f t="shared" si="271"/>
        <v>847</v>
      </c>
      <c r="D1818" s="59">
        <f t="shared" si="273"/>
        <v>307</v>
      </c>
      <c r="E1818" s="59">
        <f t="shared" si="273"/>
        <v>540</v>
      </c>
      <c r="F1818" s="59">
        <f t="shared" si="273"/>
        <v>0</v>
      </c>
      <c r="G1818" s="59">
        <f t="shared" si="273"/>
        <v>0</v>
      </c>
      <c r="H1818" s="59">
        <f t="shared" si="273"/>
        <v>0</v>
      </c>
      <c r="I1818" s="59">
        <f t="shared" si="273"/>
        <v>0</v>
      </c>
    </row>
    <row r="1819" spans="1:9" x14ac:dyDescent="0.2">
      <c r="A1819" s="31" t="s">
        <v>355</v>
      </c>
      <c r="B1819" s="27" t="s">
        <v>319</v>
      </c>
      <c r="C1819" s="59">
        <f t="shared" si="271"/>
        <v>847</v>
      </c>
      <c r="D1819" s="59">
        <f t="shared" si="273"/>
        <v>307</v>
      </c>
      <c r="E1819" s="73">
        <f t="shared" si="273"/>
        <v>540</v>
      </c>
      <c r="F1819" s="59">
        <f t="shared" si="273"/>
        <v>0</v>
      </c>
      <c r="G1819" s="59">
        <f t="shared" si="273"/>
        <v>0</v>
      </c>
      <c r="H1819" s="59">
        <f t="shared" si="273"/>
        <v>0</v>
      </c>
      <c r="I1819" s="59">
        <f t="shared" si="273"/>
        <v>0</v>
      </c>
    </row>
    <row r="1820" spans="1:9" x14ac:dyDescent="0.2">
      <c r="A1820" s="14"/>
      <c r="B1820" s="29" t="s">
        <v>320</v>
      </c>
      <c r="C1820" s="59">
        <f t="shared" si="271"/>
        <v>847</v>
      </c>
      <c r="D1820" s="59">
        <f t="shared" si="273"/>
        <v>307</v>
      </c>
      <c r="E1820" s="73">
        <f t="shared" si="273"/>
        <v>540</v>
      </c>
      <c r="F1820" s="59">
        <f t="shared" si="273"/>
        <v>0</v>
      </c>
      <c r="G1820" s="59">
        <f t="shared" si="273"/>
        <v>0</v>
      </c>
      <c r="H1820" s="59">
        <f t="shared" si="273"/>
        <v>0</v>
      </c>
      <c r="I1820" s="59">
        <f t="shared" si="273"/>
        <v>0</v>
      </c>
    </row>
    <row r="1821" spans="1:9" s="120" customFormat="1" x14ac:dyDescent="0.2">
      <c r="A1821" s="193" t="s">
        <v>352</v>
      </c>
      <c r="B1821" s="171" t="s">
        <v>319</v>
      </c>
      <c r="C1821" s="172">
        <f t="shared" si="271"/>
        <v>847</v>
      </c>
      <c r="D1821" s="172">
        <f>D1823+D1851</f>
        <v>307</v>
      </c>
      <c r="E1821" s="172">
        <f>E1822</f>
        <v>540</v>
      </c>
      <c r="F1821" s="172">
        <f>F1822</f>
        <v>0</v>
      </c>
      <c r="G1821" s="172">
        <f>G1822</f>
        <v>0</v>
      </c>
      <c r="H1821" s="172">
        <f>H1822</f>
        <v>0</v>
      </c>
      <c r="I1821" s="172">
        <f>I1823+I1851</f>
        <v>0</v>
      </c>
    </row>
    <row r="1822" spans="1:9" s="120" customFormat="1" x14ac:dyDescent="0.2">
      <c r="A1822" s="185"/>
      <c r="B1822" s="174" t="s">
        <v>320</v>
      </c>
      <c r="C1822" s="172">
        <f t="shared" si="271"/>
        <v>847</v>
      </c>
      <c r="D1822" s="172">
        <f>D1824+D1852</f>
        <v>307</v>
      </c>
      <c r="E1822" s="172">
        <f>E1824+E1852+E1856</f>
        <v>540</v>
      </c>
      <c r="F1822" s="172">
        <v>0</v>
      </c>
      <c r="G1822" s="172">
        <v>0</v>
      </c>
      <c r="H1822" s="172">
        <v>0</v>
      </c>
      <c r="I1822" s="172">
        <f>I1824+I1852</f>
        <v>0</v>
      </c>
    </row>
    <row r="1823" spans="1:9" s="204" customFormat="1" ht="25.5" x14ac:dyDescent="0.2">
      <c r="A1823" s="202" t="s">
        <v>358</v>
      </c>
      <c r="B1823" s="166" t="s">
        <v>319</v>
      </c>
      <c r="C1823" s="167">
        <f t="shared" si="271"/>
        <v>811</v>
      </c>
      <c r="D1823" s="167">
        <f>D1825+D1827+D1829+D1831+D1833+D1835+D1837+D1839+D1841+D1843+D1845+D1847+D1849</f>
        <v>307</v>
      </c>
      <c r="E1823" s="167">
        <f>E1843+E1845+E1847+E1849</f>
        <v>504</v>
      </c>
      <c r="F1823" s="167">
        <f>F1824</f>
        <v>0</v>
      </c>
      <c r="G1823" s="167">
        <f>G1824</f>
        <v>0</v>
      </c>
      <c r="H1823" s="167">
        <f>H1824</f>
        <v>0</v>
      </c>
      <c r="I1823" s="167">
        <f>I1824</f>
        <v>0</v>
      </c>
    </row>
    <row r="1824" spans="1:9" s="204" customFormat="1" x14ac:dyDescent="0.2">
      <c r="A1824" s="188"/>
      <c r="B1824" s="169" t="s">
        <v>320</v>
      </c>
      <c r="C1824" s="167">
        <f t="shared" si="271"/>
        <v>811</v>
      </c>
      <c r="D1824" s="167">
        <f>D1826+D1828+D1830+D1832+D1834+D1836+D1838+D1840+D1842</f>
        <v>307</v>
      </c>
      <c r="E1824" s="167">
        <f>E1844+E1846+E1848+E1850</f>
        <v>504</v>
      </c>
      <c r="F1824" s="167">
        <v>0</v>
      </c>
      <c r="G1824" s="167">
        <v>0</v>
      </c>
      <c r="H1824" s="167">
        <v>0</v>
      </c>
      <c r="I1824" s="167">
        <v>0</v>
      </c>
    </row>
    <row r="1825" spans="1:9" s="128" customFormat="1" ht="25.5" x14ac:dyDescent="0.2">
      <c r="A1825" s="403" t="s">
        <v>670</v>
      </c>
      <c r="B1825" s="105" t="s">
        <v>319</v>
      </c>
      <c r="C1825" s="107">
        <f t="shared" si="271"/>
        <v>12</v>
      </c>
      <c r="D1825" s="107">
        <v>12</v>
      </c>
      <c r="E1825" s="107">
        <v>0</v>
      </c>
      <c r="F1825" s="107">
        <v>0</v>
      </c>
      <c r="G1825" s="107">
        <v>0</v>
      </c>
      <c r="H1825" s="107">
        <v>0</v>
      </c>
      <c r="I1825" s="107">
        <v>0</v>
      </c>
    </row>
    <row r="1826" spans="1:9" s="128" customFormat="1" x14ac:dyDescent="0.2">
      <c r="A1826" s="140"/>
      <c r="B1826" s="109" t="s">
        <v>320</v>
      </c>
      <c r="C1826" s="107">
        <f t="shared" si="271"/>
        <v>12</v>
      </c>
      <c r="D1826" s="107">
        <v>12</v>
      </c>
      <c r="E1826" s="107">
        <v>0</v>
      </c>
      <c r="F1826" s="107">
        <v>0</v>
      </c>
      <c r="G1826" s="107">
        <v>0</v>
      </c>
      <c r="H1826" s="107">
        <v>0</v>
      </c>
      <c r="I1826" s="107">
        <v>0</v>
      </c>
    </row>
    <row r="1827" spans="1:9" s="128" customFormat="1" ht="25.5" x14ac:dyDescent="0.2">
      <c r="A1827" s="403" t="s">
        <v>671</v>
      </c>
      <c r="B1827" s="105" t="s">
        <v>319</v>
      </c>
      <c r="C1827" s="107">
        <f t="shared" si="271"/>
        <v>49</v>
      </c>
      <c r="D1827" s="107">
        <f>D1828</f>
        <v>49</v>
      </c>
      <c r="E1827" s="107">
        <v>0</v>
      </c>
      <c r="F1827" s="107">
        <v>0</v>
      </c>
      <c r="G1827" s="107">
        <v>0</v>
      </c>
      <c r="H1827" s="107">
        <v>0</v>
      </c>
      <c r="I1827" s="107">
        <v>0</v>
      </c>
    </row>
    <row r="1828" spans="1:9" s="128" customFormat="1" x14ac:dyDescent="0.2">
      <c r="A1828" s="140"/>
      <c r="B1828" s="109" t="s">
        <v>320</v>
      </c>
      <c r="C1828" s="107">
        <f t="shared" si="271"/>
        <v>49</v>
      </c>
      <c r="D1828" s="107">
        <v>49</v>
      </c>
      <c r="E1828" s="107">
        <v>0</v>
      </c>
      <c r="F1828" s="107">
        <v>0</v>
      </c>
      <c r="G1828" s="107">
        <v>0</v>
      </c>
      <c r="H1828" s="107">
        <v>0</v>
      </c>
      <c r="I1828" s="107">
        <v>0</v>
      </c>
    </row>
    <row r="1829" spans="1:9" s="128" customFormat="1" ht="38.25" x14ac:dyDescent="0.2">
      <c r="A1829" s="403" t="s">
        <v>672</v>
      </c>
      <c r="B1829" s="105" t="s">
        <v>319</v>
      </c>
      <c r="C1829" s="107">
        <f t="shared" si="271"/>
        <v>25</v>
      </c>
      <c r="D1829" s="107">
        <f>D1830</f>
        <v>25</v>
      </c>
      <c r="E1829" s="107">
        <v>0</v>
      </c>
      <c r="F1829" s="107">
        <v>0</v>
      </c>
      <c r="G1829" s="107">
        <v>0</v>
      </c>
      <c r="H1829" s="107">
        <v>0</v>
      </c>
      <c r="I1829" s="107">
        <v>0</v>
      </c>
    </row>
    <row r="1830" spans="1:9" s="128" customFormat="1" x14ac:dyDescent="0.2">
      <c r="A1830" s="140"/>
      <c r="B1830" s="109" t="s">
        <v>320</v>
      </c>
      <c r="C1830" s="107">
        <f t="shared" si="271"/>
        <v>25</v>
      </c>
      <c r="D1830" s="107">
        <v>25</v>
      </c>
      <c r="E1830" s="107">
        <v>0</v>
      </c>
      <c r="F1830" s="107">
        <v>0</v>
      </c>
      <c r="G1830" s="107">
        <v>0</v>
      </c>
      <c r="H1830" s="107">
        <v>0</v>
      </c>
      <c r="I1830" s="107">
        <v>0</v>
      </c>
    </row>
    <row r="1831" spans="1:9" s="128" customFormat="1" ht="25.5" x14ac:dyDescent="0.2">
      <c r="A1831" s="403" t="s">
        <v>673</v>
      </c>
      <c r="B1831" s="105" t="s">
        <v>319</v>
      </c>
      <c r="C1831" s="107">
        <f t="shared" si="271"/>
        <v>49</v>
      </c>
      <c r="D1831" s="107">
        <f>D1832</f>
        <v>49</v>
      </c>
      <c r="E1831" s="107">
        <v>0</v>
      </c>
      <c r="F1831" s="107">
        <v>0</v>
      </c>
      <c r="G1831" s="107">
        <v>0</v>
      </c>
      <c r="H1831" s="107">
        <v>0</v>
      </c>
      <c r="I1831" s="107">
        <v>0</v>
      </c>
    </row>
    <row r="1832" spans="1:9" s="128" customFormat="1" x14ac:dyDescent="0.2">
      <c r="A1832" s="140"/>
      <c r="B1832" s="109" t="s">
        <v>320</v>
      </c>
      <c r="C1832" s="107">
        <f t="shared" si="271"/>
        <v>49</v>
      </c>
      <c r="D1832" s="107">
        <v>49</v>
      </c>
      <c r="E1832" s="107">
        <v>0</v>
      </c>
      <c r="F1832" s="107">
        <v>0</v>
      </c>
      <c r="G1832" s="107">
        <v>0</v>
      </c>
      <c r="H1832" s="107">
        <v>0</v>
      </c>
      <c r="I1832" s="107">
        <v>0</v>
      </c>
    </row>
    <row r="1833" spans="1:9" s="128" customFormat="1" ht="38.25" x14ac:dyDescent="0.2">
      <c r="A1833" s="403" t="s">
        <v>678</v>
      </c>
      <c r="B1833" s="105" t="s">
        <v>319</v>
      </c>
      <c r="C1833" s="107">
        <f t="shared" si="271"/>
        <v>25</v>
      </c>
      <c r="D1833" s="107">
        <f>D1834</f>
        <v>25</v>
      </c>
      <c r="E1833" s="107">
        <v>0</v>
      </c>
      <c r="F1833" s="107">
        <v>0</v>
      </c>
      <c r="G1833" s="107">
        <v>0</v>
      </c>
      <c r="H1833" s="107">
        <v>0</v>
      </c>
      <c r="I1833" s="107">
        <v>0</v>
      </c>
    </row>
    <row r="1834" spans="1:9" s="128" customFormat="1" x14ac:dyDescent="0.2">
      <c r="A1834" s="140"/>
      <c r="B1834" s="109" t="s">
        <v>320</v>
      </c>
      <c r="C1834" s="107">
        <f t="shared" si="271"/>
        <v>25</v>
      </c>
      <c r="D1834" s="107">
        <v>25</v>
      </c>
      <c r="E1834" s="107">
        <v>0</v>
      </c>
      <c r="F1834" s="107">
        <v>0</v>
      </c>
      <c r="G1834" s="107">
        <v>0</v>
      </c>
      <c r="H1834" s="107">
        <v>0</v>
      </c>
      <c r="I1834" s="107">
        <v>0</v>
      </c>
    </row>
    <row r="1835" spans="1:9" s="128" customFormat="1" ht="25.5" x14ac:dyDescent="0.2">
      <c r="A1835" s="403" t="s">
        <v>677</v>
      </c>
      <c r="B1835" s="105" t="s">
        <v>319</v>
      </c>
      <c r="C1835" s="107">
        <f t="shared" si="271"/>
        <v>48</v>
      </c>
      <c r="D1835" s="107">
        <f>D1836</f>
        <v>48</v>
      </c>
      <c r="E1835" s="107">
        <v>0</v>
      </c>
      <c r="F1835" s="107">
        <v>0</v>
      </c>
      <c r="G1835" s="107">
        <v>0</v>
      </c>
      <c r="H1835" s="107">
        <v>0</v>
      </c>
      <c r="I1835" s="107">
        <v>0</v>
      </c>
    </row>
    <row r="1836" spans="1:9" s="128" customFormat="1" x14ac:dyDescent="0.2">
      <c r="A1836" s="140"/>
      <c r="B1836" s="109" t="s">
        <v>320</v>
      </c>
      <c r="C1836" s="107">
        <f t="shared" si="271"/>
        <v>48</v>
      </c>
      <c r="D1836" s="107">
        <v>48</v>
      </c>
      <c r="E1836" s="107">
        <v>0</v>
      </c>
      <c r="F1836" s="107">
        <v>0</v>
      </c>
      <c r="G1836" s="107">
        <v>0</v>
      </c>
      <c r="H1836" s="107">
        <v>0</v>
      </c>
      <c r="I1836" s="107">
        <v>0</v>
      </c>
    </row>
    <row r="1837" spans="1:9" s="128" customFormat="1" ht="38.25" x14ac:dyDescent="0.2">
      <c r="A1837" s="403" t="s">
        <v>676</v>
      </c>
      <c r="B1837" s="105" t="s">
        <v>319</v>
      </c>
      <c r="C1837" s="107">
        <f t="shared" si="271"/>
        <v>25</v>
      </c>
      <c r="D1837" s="107">
        <f>D1838</f>
        <v>25</v>
      </c>
      <c r="E1837" s="107">
        <v>0</v>
      </c>
      <c r="F1837" s="107">
        <v>0</v>
      </c>
      <c r="G1837" s="107">
        <v>0</v>
      </c>
      <c r="H1837" s="107">
        <v>0</v>
      </c>
      <c r="I1837" s="107">
        <v>0</v>
      </c>
    </row>
    <row r="1838" spans="1:9" s="128" customFormat="1" x14ac:dyDescent="0.2">
      <c r="A1838" s="140"/>
      <c r="B1838" s="109" t="s">
        <v>320</v>
      </c>
      <c r="C1838" s="107">
        <f t="shared" si="271"/>
        <v>25</v>
      </c>
      <c r="D1838" s="107">
        <v>25</v>
      </c>
      <c r="E1838" s="107">
        <v>0</v>
      </c>
      <c r="F1838" s="107">
        <v>0</v>
      </c>
      <c r="G1838" s="107">
        <v>0</v>
      </c>
      <c r="H1838" s="107">
        <v>0</v>
      </c>
      <c r="I1838" s="107">
        <v>0</v>
      </c>
    </row>
    <row r="1839" spans="1:9" s="128" customFormat="1" ht="25.5" x14ac:dyDescent="0.2">
      <c r="A1839" s="403" t="s">
        <v>675</v>
      </c>
      <c r="B1839" s="105" t="s">
        <v>319</v>
      </c>
      <c r="C1839" s="107">
        <f t="shared" si="271"/>
        <v>49</v>
      </c>
      <c r="D1839" s="107">
        <v>49</v>
      </c>
      <c r="E1839" s="107">
        <v>0</v>
      </c>
      <c r="F1839" s="107">
        <v>0</v>
      </c>
      <c r="G1839" s="107">
        <v>0</v>
      </c>
      <c r="H1839" s="107">
        <v>0</v>
      </c>
      <c r="I1839" s="107">
        <v>0</v>
      </c>
    </row>
    <row r="1840" spans="1:9" s="128" customFormat="1" x14ac:dyDescent="0.2">
      <c r="A1840" s="140"/>
      <c r="B1840" s="109" t="s">
        <v>320</v>
      </c>
      <c r="C1840" s="107">
        <f t="shared" si="271"/>
        <v>49</v>
      </c>
      <c r="D1840" s="107">
        <v>49</v>
      </c>
      <c r="E1840" s="107">
        <v>0</v>
      </c>
      <c r="F1840" s="107">
        <v>0</v>
      </c>
      <c r="G1840" s="107">
        <v>0</v>
      </c>
      <c r="H1840" s="107">
        <v>0</v>
      </c>
      <c r="I1840" s="107">
        <v>0</v>
      </c>
    </row>
    <row r="1841" spans="1:9" s="128" customFormat="1" ht="38.25" x14ac:dyDescent="0.2">
      <c r="A1841" s="403" t="s">
        <v>674</v>
      </c>
      <c r="B1841" s="105" t="s">
        <v>319</v>
      </c>
      <c r="C1841" s="107">
        <f t="shared" si="271"/>
        <v>25</v>
      </c>
      <c r="D1841" s="107">
        <v>25</v>
      </c>
      <c r="E1841" s="107">
        <v>0</v>
      </c>
      <c r="F1841" s="107">
        <v>0</v>
      </c>
      <c r="G1841" s="107">
        <v>0</v>
      </c>
      <c r="H1841" s="107">
        <v>0</v>
      </c>
      <c r="I1841" s="107">
        <v>0</v>
      </c>
    </row>
    <row r="1842" spans="1:9" s="128" customFormat="1" x14ac:dyDescent="0.2">
      <c r="A1842" s="140"/>
      <c r="B1842" s="109" t="s">
        <v>320</v>
      </c>
      <c r="C1842" s="107">
        <f t="shared" si="271"/>
        <v>25</v>
      </c>
      <c r="D1842" s="107">
        <v>25</v>
      </c>
      <c r="E1842" s="107">
        <v>0</v>
      </c>
      <c r="F1842" s="107">
        <v>0</v>
      </c>
      <c r="G1842" s="107">
        <v>0</v>
      </c>
      <c r="H1842" s="107">
        <v>0</v>
      </c>
      <c r="I1842" s="107">
        <v>0</v>
      </c>
    </row>
    <row r="1843" spans="1:9" s="168" customFormat="1" ht="30" x14ac:dyDescent="0.25">
      <c r="A1843" s="285" t="s">
        <v>288</v>
      </c>
      <c r="B1843" s="305" t="s">
        <v>319</v>
      </c>
      <c r="C1843" s="101">
        <f t="shared" si="271"/>
        <v>94.2</v>
      </c>
      <c r="D1843" s="101">
        <v>0</v>
      </c>
      <c r="E1843" s="73">
        <f>E1844</f>
        <v>94.2</v>
      </c>
      <c r="F1843" s="101">
        <v>0</v>
      </c>
      <c r="G1843" s="101">
        <v>0</v>
      </c>
      <c r="H1843" s="101">
        <v>0</v>
      </c>
      <c r="I1843" s="101">
        <v>0</v>
      </c>
    </row>
    <row r="1844" spans="1:9" s="168" customFormat="1" ht="15" x14ac:dyDescent="0.25">
      <c r="A1844" s="302"/>
      <c r="B1844" s="165" t="s">
        <v>320</v>
      </c>
      <c r="C1844" s="101">
        <f t="shared" si="271"/>
        <v>94.2</v>
      </c>
      <c r="D1844" s="101">
        <v>0</v>
      </c>
      <c r="E1844" s="73">
        <v>94.2</v>
      </c>
      <c r="F1844" s="101">
        <v>0</v>
      </c>
      <c r="G1844" s="101">
        <v>0</v>
      </c>
      <c r="H1844" s="101">
        <v>0</v>
      </c>
      <c r="I1844" s="101">
        <v>0</v>
      </c>
    </row>
    <row r="1845" spans="1:9" s="129" customFormat="1" ht="30" x14ac:dyDescent="0.25">
      <c r="A1845" s="285" t="s">
        <v>289</v>
      </c>
      <c r="B1845" s="151" t="s">
        <v>319</v>
      </c>
      <c r="C1845" s="106">
        <f t="shared" si="271"/>
        <v>136.6</v>
      </c>
      <c r="D1845" s="106">
        <v>0</v>
      </c>
      <c r="E1845" s="59">
        <f>E1846</f>
        <v>136.6</v>
      </c>
      <c r="F1845" s="101">
        <v>0</v>
      </c>
      <c r="G1845" s="101">
        <v>0</v>
      </c>
      <c r="H1845" s="101">
        <v>0</v>
      </c>
      <c r="I1845" s="101">
        <v>0</v>
      </c>
    </row>
    <row r="1846" spans="1:9" s="129" customFormat="1" ht="15" x14ac:dyDescent="0.25">
      <c r="A1846" s="304"/>
      <c r="B1846" s="153" t="s">
        <v>320</v>
      </c>
      <c r="C1846" s="106">
        <f t="shared" si="271"/>
        <v>136.6</v>
      </c>
      <c r="D1846" s="101">
        <v>0</v>
      </c>
      <c r="E1846" s="59">
        <v>136.6</v>
      </c>
      <c r="F1846" s="101">
        <v>0</v>
      </c>
      <c r="G1846" s="101">
        <v>0</v>
      </c>
      <c r="H1846" s="101">
        <v>0</v>
      </c>
      <c r="I1846" s="101">
        <v>0</v>
      </c>
    </row>
    <row r="1847" spans="1:9" s="129" customFormat="1" ht="31.5" customHeight="1" x14ac:dyDescent="0.25">
      <c r="A1847" s="285" t="s">
        <v>290</v>
      </c>
      <c r="B1847" s="151" t="s">
        <v>319</v>
      </c>
      <c r="C1847" s="106">
        <f t="shared" si="271"/>
        <v>136.6</v>
      </c>
      <c r="D1847" s="101">
        <v>0</v>
      </c>
      <c r="E1847" s="59">
        <f>E1848</f>
        <v>136.6</v>
      </c>
      <c r="F1847" s="101">
        <v>0</v>
      </c>
      <c r="G1847" s="101">
        <v>0</v>
      </c>
      <c r="H1847" s="101">
        <v>0</v>
      </c>
      <c r="I1847" s="101">
        <v>0</v>
      </c>
    </row>
    <row r="1848" spans="1:9" s="129" customFormat="1" ht="15" x14ac:dyDescent="0.25">
      <c r="A1848" s="304"/>
      <c r="B1848" s="153" t="s">
        <v>320</v>
      </c>
      <c r="C1848" s="106">
        <f t="shared" si="271"/>
        <v>136.6</v>
      </c>
      <c r="D1848" s="101">
        <v>0</v>
      </c>
      <c r="E1848" s="59">
        <v>136.6</v>
      </c>
      <c r="F1848" s="101">
        <v>0</v>
      </c>
      <c r="G1848" s="101">
        <v>0</v>
      </c>
      <c r="H1848" s="101">
        <v>0</v>
      </c>
      <c r="I1848" s="101">
        <v>0</v>
      </c>
    </row>
    <row r="1849" spans="1:9" s="129" customFormat="1" ht="29.25" customHeight="1" x14ac:dyDescent="0.25">
      <c r="A1849" s="285" t="s">
        <v>291</v>
      </c>
      <c r="B1849" s="151" t="s">
        <v>319</v>
      </c>
      <c r="C1849" s="106">
        <f t="shared" si="271"/>
        <v>136.6</v>
      </c>
      <c r="D1849" s="101">
        <v>0</v>
      </c>
      <c r="E1849" s="59">
        <f>E1850</f>
        <v>136.6</v>
      </c>
      <c r="F1849" s="101">
        <v>0</v>
      </c>
      <c r="G1849" s="101">
        <v>0</v>
      </c>
      <c r="H1849" s="101">
        <v>0</v>
      </c>
      <c r="I1849" s="101">
        <v>0</v>
      </c>
    </row>
    <row r="1850" spans="1:9" s="129" customFormat="1" x14ac:dyDescent="0.2">
      <c r="A1850" s="113"/>
      <c r="B1850" s="153" t="s">
        <v>320</v>
      </c>
      <c r="C1850" s="106">
        <f t="shared" si="271"/>
        <v>136.6</v>
      </c>
      <c r="D1850" s="101">
        <v>0</v>
      </c>
      <c r="E1850" s="59">
        <v>136.6</v>
      </c>
      <c r="F1850" s="101">
        <v>0</v>
      </c>
      <c r="G1850" s="101">
        <v>0</v>
      </c>
      <c r="H1850" s="101">
        <v>0</v>
      </c>
      <c r="I1850" s="101">
        <v>0</v>
      </c>
    </row>
    <row r="1851" spans="1:9" s="168" customFormat="1" x14ac:dyDescent="0.2">
      <c r="A1851" s="202" t="s">
        <v>630</v>
      </c>
      <c r="B1851" s="191" t="s">
        <v>319</v>
      </c>
      <c r="C1851" s="167">
        <f t="shared" si="271"/>
        <v>19</v>
      </c>
      <c r="D1851" s="167">
        <f>D1852</f>
        <v>0</v>
      </c>
      <c r="E1851" s="167">
        <f>E1853</f>
        <v>19</v>
      </c>
      <c r="F1851" s="167">
        <f>F1852</f>
        <v>0</v>
      </c>
      <c r="G1851" s="167">
        <f>G1852</f>
        <v>0</v>
      </c>
      <c r="H1851" s="167">
        <f>H1852</f>
        <v>0</v>
      </c>
      <c r="I1851" s="167">
        <f>I1852</f>
        <v>0</v>
      </c>
    </row>
    <row r="1852" spans="1:9" s="168" customFormat="1" x14ac:dyDescent="0.2">
      <c r="A1852" s="197"/>
      <c r="B1852" s="169" t="s">
        <v>320</v>
      </c>
      <c r="C1852" s="167">
        <f t="shared" si="271"/>
        <v>19</v>
      </c>
      <c r="D1852" s="167">
        <v>0</v>
      </c>
      <c r="E1852" s="167">
        <f>E1854</f>
        <v>19</v>
      </c>
      <c r="F1852" s="167">
        <v>0</v>
      </c>
      <c r="G1852" s="167">
        <v>0</v>
      </c>
      <c r="H1852" s="167">
        <v>0</v>
      </c>
      <c r="I1852" s="167">
        <v>0</v>
      </c>
    </row>
    <row r="1853" spans="1:9" s="129" customFormat="1" ht="15" x14ac:dyDescent="0.25">
      <c r="A1853" s="285" t="s">
        <v>292</v>
      </c>
      <c r="B1853" s="151" t="s">
        <v>319</v>
      </c>
      <c r="C1853" s="106">
        <f t="shared" si="271"/>
        <v>19</v>
      </c>
      <c r="D1853" s="106">
        <v>0</v>
      </c>
      <c r="E1853" s="59">
        <f>E1854</f>
        <v>19</v>
      </c>
      <c r="F1853" s="101">
        <v>0</v>
      </c>
      <c r="G1853" s="101">
        <v>0</v>
      </c>
      <c r="H1853" s="101">
        <f>H1854</f>
        <v>0</v>
      </c>
      <c r="I1853" s="101">
        <f>I1854</f>
        <v>0</v>
      </c>
    </row>
    <row r="1854" spans="1:9" s="129" customFormat="1" x14ac:dyDescent="0.2">
      <c r="A1854" s="113"/>
      <c r="B1854" s="153" t="s">
        <v>320</v>
      </c>
      <c r="C1854" s="106">
        <f t="shared" si="271"/>
        <v>19</v>
      </c>
      <c r="D1854" s="101">
        <v>0</v>
      </c>
      <c r="E1854" s="59">
        <v>19</v>
      </c>
      <c r="F1854" s="101">
        <v>0</v>
      </c>
      <c r="G1854" s="101">
        <v>0</v>
      </c>
      <c r="H1854" s="101">
        <v>0</v>
      </c>
      <c r="I1854" s="101">
        <v>0</v>
      </c>
    </row>
    <row r="1855" spans="1:9" s="168" customFormat="1" x14ac:dyDescent="0.2">
      <c r="A1855" s="202" t="s">
        <v>752</v>
      </c>
      <c r="B1855" s="191" t="s">
        <v>319</v>
      </c>
      <c r="C1855" s="167">
        <f t="shared" si="271"/>
        <v>17</v>
      </c>
      <c r="D1855" s="167">
        <f t="shared" ref="D1855:I1856" si="274">D1857+D1859+D1861</f>
        <v>0</v>
      </c>
      <c r="E1855" s="167">
        <f t="shared" si="274"/>
        <v>17</v>
      </c>
      <c r="F1855" s="167">
        <f t="shared" si="274"/>
        <v>0</v>
      </c>
      <c r="G1855" s="167">
        <f t="shared" si="274"/>
        <v>0</v>
      </c>
      <c r="H1855" s="167">
        <f t="shared" si="274"/>
        <v>0</v>
      </c>
      <c r="I1855" s="167">
        <f t="shared" si="274"/>
        <v>0</v>
      </c>
    </row>
    <row r="1856" spans="1:9" s="168" customFormat="1" x14ac:dyDescent="0.2">
      <c r="A1856" s="197"/>
      <c r="B1856" s="169" t="s">
        <v>320</v>
      </c>
      <c r="C1856" s="167">
        <f t="shared" si="271"/>
        <v>17</v>
      </c>
      <c r="D1856" s="167">
        <f t="shared" si="274"/>
        <v>0</v>
      </c>
      <c r="E1856" s="167">
        <f t="shared" si="274"/>
        <v>17</v>
      </c>
      <c r="F1856" s="167">
        <f t="shared" si="274"/>
        <v>0</v>
      </c>
      <c r="G1856" s="167">
        <f t="shared" si="274"/>
        <v>0</v>
      </c>
      <c r="H1856" s="167">
        <f t="shared" si="274"/>
        <v>0</v>
      </c>
      <c r="I1856" s="167">
        <f t="shared" si="274"/>
        <v>0</v>
      </c>
    </row>
    <row r="1857" spans="1:9" s="129" customFormat="1" x14ac:dyDescent="0.2">
      <c r="A1857" s="228" t="s">
        <v>753</v>
      </c>
      <c r="B1857" s="151" t="s">
        <v>319</v>
      </c>
      <c r="C1857" s="106">
        <f t="shared" si="271"/>
        <v>3</v>
      </c>
      <c r="D1857" s="106">
        <v>0</v>
      </c>
      <c r="E1857" s="59">
        <v>3</v>
      </c>
      <c r="F1857" s="101">
        <v>0</v>
      </c>
      <c r="G1857" s="101">
        <v>0</v>
      </c>
      <c r="H1857" s="101">
        <v>0</v>
      </c>
      <c r="I1857" s="101">
        <v>0</v>
      </c>
    </row>
    <row r="1858" spans="1:9" s="129" customFormat="1" x14ac:dyDescent="0.2">
      <c r="A1858" s="396"/>
      <c r="B1858" s="153" t="s">
        <v>320</v>
      </c>
      <c r="C1858" s="106">
        <f t="shared" si="271"/>
        <v>3</v>
      </c>
      <c r="D1858" s="106">
        <v>0</v>
      </c>
      <c r="E1858" s="59">
        <v>3</v>
      </c>
      <c r="F1858" s="101">
        <v>0</v>
      </c>
      <c r="G1858" s="101">
        <v>0</v>
      </c>
      <c r="H1858" s="101">
        <v>0</v>
      </c>
      <c r="I1858" s="101">
        <v>0</v>
      </c>
    </row>
    <row r="1859" spans="1:9" s="129" customFormat="1" x14ac:dyDescent="0.2">
      <c r="A1859" s="228" t="s">
        <v>754</v>
      </c>
      <c r="B1859" s="151" t="s">
        <v>319</v>
      </c>
      <c r="C1859" s="106">
        <f t="shared" si="271"/>
        <v>3</v>
      </c>
      <c r="D1859" s="106">
        <v>0</v>
      </c>
      <c r="E1859" s="59">
        <v>3</v>
      </c>
      <c r="F1859" s="101">
        <v>0</v>
      </c>
      <c r="G1859" s="101">
        <v>0</v>
      </c>
      <c r="H1859" s="101">
        <v>0</v>
      </c>
      <c r="I1859" s="101">
        <v>0</v>
      </c>
    </row>
    <row r="1860" spans="1:9" s="129" customFormat="1" x14ac:dyDescent="0.2">
      <c r="A1860" s="396"/>
      <c r="B1860" s="153" t="s">
        <v>320</v>
      </c>
      <c r="C1860" s="106">
        <f t="shared" si="271"/>
        <v>3</v>
      </c>
      <c r="D1860" s="106">
        <v>0</v>
      </c>
      <c r="E1860" s="59">
        <v>3</v>
      </c>
      <c r="F1860" s="101">
        <v>0</v>
      </c>
      <c r="G1860" s="101">
        <v>0</v>
      </c>
      <c r="H1860" s="101">
        <v>0</v>
      </c>
      <c r="I1860" s="101">
        <v>0</v>
      </c>
    </row>
    <row r="1861" spans="1:9" s="129" customFormat="1" x14ac:dyDescent="0.2">
      <c r="A1861" s="228" t="s">
        <v>755</v>
      </c>
      <c r="B1861" s="151" t="s">
        <v>319</v>
      </c>
      <c r="C1861" s="106">
        <f t="shared" si="271"/>
        <v>11</v>
      </c>
      <c r="D1861" s="106">
        <v>0</v>
      </c>
      <c r="E1861" s="59">
        <v>11</v>
      </c>
      <c r="F1861" s="101">
        <v>0</v>
      </c>
      <c r="G1861" s="101">
        <v>0</v>
      </c>
      <c r="H1861" s="101">
        <v>0</v>
      </c>
      <c r="I1861" s="101">
        <v>0</v>
      </c>
    </row>
    <row r="1862" spans="1:9" s="129" customFormat="1" x14ac:dyDescent="0.2">
      <c r="A1862" s="396"/>
      <c r="B1862" s="153" t="s">
        <v>320</v>
      </c>
      <c r="C1862" s="106">
        <f t="shared" si="271"/>
        <v>11</v>
      </c>
      <c r="D1862" s="106">
        <v>0</v>
      </c>
      <c r="E1862" s="59">
        <v>11</v>
      </c>
      <c r="F1862" s="101">
        <v>0</v>
      </c>
      <c r="G1862" s="101">
        <v>0</v>
      </c>
      <c r="H1862" s="101">
        <v>0</v>
      </c>
      <c r="I1862" s="101">
        <v>0</v>
      </c>
    </row>
    <row r="1863" spans="1:9" x14ac:dyDescent="0.2">
      <c r="A1863" s="54" t="s">
        <v>334</v>
      </c>
      <c r="B1863" s="27" t="s">
        <v>319</v>
      </c>
      <c r="C1863" s="59">
        <f t="shared" si="271"/>
        <v>62</v>
      </c>
      <c r="D1863" s="59">
        <f t="shared" ref="D1863:I1872" si="275">D1865</f>
        <v>9.1</v>
      </c>
      <c r="E1863" s="59">
        <f t="shared" si="275"/>
        <v>50</v>
      </c>
      <c r="F1863" s="59">
        <f t="shared" si="275"/>
        <v>0</v>
      </c>
      <c r="G1863" s="59">
        <f t="shared" si="275"/>
        <v>0</v>
      </c>
      <c r="H1863" s="59">
        <f t="shared" si="275"/>
        <v>0</v>
      </c>
      <c r="I1863" s="59">
        <f t="shared" si="275"/>
        <v>2.9</v>
      </c>
    </row>
    <row r="1864" spans="1:9" x14ac:dyDescent="0.2">
      <c r="A1864" s="14" t="s">
        <v>350</v>
      </c>
      <c r="B1864" s="29" t="s">
        <v>320</v>
      </c>
      <c r="C1864" s="59">
        <f t="shared" si="271"/>
        <v>62</v>
      </c>
      <c r="D1864" s="59">
        <f t="shared" si="275"/>
        <v>9.1</v>
      </c>
      <c r="E1864" s="59">
        <f t="shared" si="275"/>
        <v>50</v>
      </c>
      <c r="F1864" s="59">
        <f t="shared" si="275"/>
        <v>0</v>
      </c>
      <c r="G1864" s="59">
        <f t="shared" si="275"/>
        <v>0</v>
      </c>
      <c r="H1864" s="59">
        <f t="shared" si="275"/>
        <v>0</v>
      </c>
      <c r="I1864" s="59">
        <f t="shared" si="275"/>
        <v>2.9</v>
      </c>
    </row>
    <row r="1865" spans="1:9" x14ac:dyDescent="0.2">
      <c r="A1865" s="21" t="s">
        <v>385</v>
      </c>
      <c r="B1865" s="8" t="s">
        <v>319</v>
      </c>
      <c r="C1865" s="59">
        <f t="shared" si="271"/>
        <v>62</v>
      </c>
      <c r="D1865" s="59">
        <f t="shared" si="275"/>
        <v>9.1</v>
      </c>
      <c r="E1865" s="59">
        <f t="shared" si="275"/>
        <v>50</v>
      </c>
      <c r="F1865" s="59">
        <f t="shared" si="275"/>
        <v>0</v>
      </c>
      <c r="G1865" s="59">
        <f t="shared" si="275"/>
        <v>0</v>
      </c>
      <c r="H1865" s="59">
        <f t="shared" si="275"/>
        <v>0</v>
      </c>
      <c r="I1865" s="59">
        <f t="shared" si="275"/>
        <v>2.9</v>
      </c>
    </row>
    <row r="1866" spans="1:9" x14ac:dyDescent="0.2">
      <c r="A1866" s="18"/>
      <c r="B1866" s="246" t="s">
        <v>320</v>
      </c>
      <c r="C1866" s="59">
        <f t="shared" si="271"/>
        <v>62</v>
      </c>
      <c r="D1866" s="59">
        <f t="shared" si="275"/>
        <v>9.1</v>
      </c>
      <c r="E1866" s="59">
        <f t="shared" si="275"/>
        <v>50</v>
      </c>
      <c r="F1866" s="59">
        <f t="shared" si="275"/>
        <v>0</v>
      </c>
      <c r="G1866" s="59">
        <f t="shared" si="275"/>
        <v>0</v>
      </c>
      <c r="H1866" s="59">
        <f t="shared" si="275"/>
        <v>0</v>
      </c>
      <c r="I1866" s="59">
        <f t="shared" si="275"/>
        <v>2.9</v>
      </c>
    </row>
    <row r="1867" spans="1:9" x14ac:dyDescent="0.2">
      <c r="A1867" s="31" t="s">
        <v>355</v>
      </c>
      <c r="B1867" s="27" t="s">
        <v>319</v>
      </c>
      <c r="C1867" s="59">
        <f t="shared" si="271"/>
        <v>62</v>
      </c>
      <c r="D1867" s="59">
        <f t="shared" si="275"/>
        <v>9.1</v>
      </c>
      <c r="E1867" s="73">
        <f t="shared" si="275"/>
        <v>50</v>
      </c>
      <c r="F1867" s="59">
        <f t="shared" si="275"/>
        <v>0</v>
      </c>
      <c r="G1867" s="59">
        <f t="shared" si="275"/>
        <v>0</v>
      </c>
      <c r="H1867" s="59">
        <f t="shared" si="275"/>
        <v>0</v>
      </c>
      <c r="I1867" s="59">
        <f t="shared" si="275"/>
        <v>2.9</v>
      </c>
    </row>
    <row r="1868" spans="1:9" x14ac:dyDescent="0.2">
      <c r="A1868" s="14"/>
      <c r="B1868" s="29" t="s">
        <v>320</v>
      </c>
      <c r="C1868" s="59">
        <f t="shared" si="271"/>
        <v>62</v>
      </c>
      <c r="D1868" s="59">
        <f t="shared" si="275"/>
        <v>9.1</v>
      </c>
      <c r="E1868" s="73">
        <f t="shared" si="275"/>
        <v>50</v>
      </c>
      <c r="F1868" s="59">
        <f t="shared" si="275"/>
        <v>0</v>
      </c>
      <c r="G1868" s="59">
        <f t="shared" si="275"/>
        <v>0</v>
      </c>
      <c r="H1868" s="59">
        <f t="shared" si="275"/>
        <v>0</v>
      </c>
      <c r="I1868" s="59">
        <f t="shared" si="275"/>
        <v>2.9</v>
      </c>
    </row>
    <row r="1869" spans="1:9" s="120" customFormat="1" x14ac:dyDescent="0.2">
      <c r="A1869" s="193" t="s">
        <v>352</v>
      </c>
      <c r="B1869" s="171" t="s">
        <v>319</v>
      </c>
      <c r="C1869" s="172">
        <f t="shared" si="271"/>
        <v>62</v>
      </c>
      <c r="D1869" s="172">
        <f>D1871</f>
        <v>9.1</v>
      </c>
      <c r="E1869" s="172">
        <f t="shared" si="275"/>
        <v>50</v>
      </c>
      <c r="F1869" s="172">
        <f t="shared" si="275"/>
        <v>0</v>
      </c>
      <c r="G1869" s="172">
        <f t="shared" si="275"/>
        <v>0</v>
      </c>
      <c r="H1869" s="172">
        <f t="shared" si="275"/>
        <v>0</v>
      </c>
      <c r="I1869" s="172">
        <f t="shared" si="275"/>
        <v>2.9</v>
      </c>
    </row>
    <row r="1870" spans="1:9" s="120" customFormat="1" x14ac:dyDescent="0.2">
      <c r="A1870" s="185"/>
      <c r="B1870" s="174" t="s">
        <v>320</v>
      </c>
      <c r="C1870" s="172">
        <f t="shared" si="271"/>
        <v>62</v>
      </c>
      <c r="D1870" s="172">
        <f>D1872</f>
        <v>9.1</v>
      </c>
      <c r="E1870" s="172">
        <f t="shared" si="275"/>
        <v>50</v>
      </c>
      <c r="F1870" s="172">
        <f t="shared" si="275"/>
        <v>0</v>
      </c>
      <c r="G1870" s="172">
        <f t="shared" si="275"/>
        <v>0</v>
      </c>
      <c r="H1870" s="172">
        <f t="shared" si="275"/>
        <v>0</v>
      </c>
      <c r="I1870" s="172">
        <f t="shared" si="275"/>
        <v>2.9</v>
      </c>
    </row>
    <row r="1871" spans="1:9" s="168" customFormat="1" x14ac:dyDescent="0.2">
      <c r="A1871" s="202" t="s">
        <v>649</v>
      </c>
      <c r="B1871" s="191" t="s">
        <v>319</v>
      </c>
      <c r="C1871" s="167">
        <f t="shared" si="271"/>
        <v>62</v>
      </c>
      <c r="D1871" s="167">
        <f>D1873</f>
        <v>9.1</v>
      </c>
      <c r="E1871" s="167">
        <f>E1873+E1875</f>
        <v>50</v>
      </c>
      <c r="F1871" s="167">
        <f t="shared" si="275"/>
        <v>0</v>
      </c>
      <c r="G1871" s="167">
        <f t="shared" si="275"/>
        <v>0</v>
      </c>
      <c r="H1871" s="167">
        <f t="shared" si="275"/>
        <v>0</v>
      </c>
      <c r="I1871" s="167">
        <f t="shared" si="275"/>
        <v>2.9</v>
      </c>
    </row>
    <row r="1872" spans="1:9" s="168" customFormat="1" x14ac:dyDescent="0.2">
      <c r="A1872" s="192"/>
      <c r="B1872" s="169" t="s">
        <v>320</v>
      </c>
      <c r="C1872" s="167">
        <f t="shared" si="271"/>
        <v>62</v>
      </c>
      <c r="D1872" s="167">
        <f>D1874</f>
        <v>9.1</v>
      </c>
      <c r="E1872" s="167">
        <f>E1874+E1876</f>
        <v>50</v>
      </c>
      <c r="F1872" s="167">
        <f t="shared" si="275"/>
        <v>0</v>
      </c>
      <c r="G1872" s="167">
        <f t="shared" si="275"/>
        <v>0</v>
      </c>
      <c r="H1872" s="167">
        <f t="shared" si="275"/>
        <v>0</v>
      </c>
      <c r="I1872" s="167">
        <f t="shared" si="275"/>
        <v>2.9</v>
      </c>
    </row>
    <row r="1873" spans="1:9" s="129" customFormat="1" ht="25.5" x14ac:dyDescent="0.2">
      <c r="A1873" s="143" t="s">
        <v>650</v>
      </c>
      <c r="B1873" s="151" t="s">
        <v>319</v>
      </c>
      <c r="C1873" s="106">
        <f t="shared" si="271"/>
        <v>40</v>
      </c>
      <c r="D1873" s="106">
        <f>D1874</f>
        <v>9.1</v>
      </c>
      <c r="E1873" s="101">
        <f>E1874</f>
        <v>28</v>
      </c>
      <c r="F1873" s="101">
        <v>0</v>
      </c>
      <c r="G1873" s="101">
        <v>0</v>
      </c>
      <c r="H1873" s="101">
        <v>0</v>
      </c>
      <c r="I1873" s="101">
        <f>I1874</f>
        <v>2.9</v>
      </c>
    </row>
    <row r="1874" spans="1:9" s="129" customFormat="1" x14ac:dyDescent="0.2">
      <c r="A1874" s="152"/>
      <c r="B1874" s="153" t="s">
        <v>320</v>
      </c>
      <c r="C1874" s="106">
        <f t="shared" si="271"/>
        <v>40</v>
      </c>
      <c r="D1874" s="101">
        <v>9.1</v>
      </c>
      <c r="E1874" s="101">
        <v>28</v>
      </c>
      <c r="F1874" s="101">
        <v>0</v>
      </c>
      <c r="G1874" s="101">
        <v>0</v>
      </c>
      <c r="H1874" s="101">
        <v>0</v>
      </c>
      <c r="I1874" s="101">
        <v>2.9</v>
      </c>
    </row>
    <row r="1875" spans="1:9" s="129" customFormat="1" ht="30" x14ac:dyDescent="0.25">
      <c r="A1875" s="285" t="s">
        <v>234</v>
      </c>
      <c r="B1875" s="151" t="s">
        <v>319</v>
      </c>
      <c r="C1875" s="106">
        <f t="shared" si="271"/>
        <v>22</v>
      </c>
      <c r="D1875" s="106">
        <v>0</v>
      </c>
      <c r="E1875" s="59">
        <f>E1876</f>
        <v>22</v>
      </c>
      <c r="F1875" s="101">
        <v>0</v>
      </c>
      <c r="G1875" s="101">
        <v>0</v>
      </c>
      <c r="H1875" s="101">
        <v>0</v>
      </c>
      <c r="I1875" s="101">
        <v>0</v>
      </c>
    </row>
    <row r="1876" spans="1:9" s="129" customFormat="1" x14ac:dyDescent="0.2">
      <c r="A1876" s="11"/>
      <c r="B1876" s="153" t="s">
        <v>320</v>
      </c>
      <c r="C1876" s="106">
        <f t="shared" si="271"/>
        <v>22</v>
      </c>
      <c r="D1876" s="101">
        <v>0</v>
      </c>
      <c r="E1876" s="59">
        <v>22</v>
      </c>
      <c r="F1876" s="101">
        <v>0</v>
      </c>
      <c r="G1876" s="101">
        <v>0</v>
      </c>
      <c r="H1876" s="101">
        <v>0</v>
      </c>
      <c r="I1876" s="101">
        <v>0</v>
      </c>
    </row>
    <row r="1877" spans="1:9" x14ac:dyDescent="0.2">
      <c r="A1877" s="479" t="s">
        <v>189</v>
      </c>
      <c r="B1877" s="480"/>
      <c r="C1877" s="466"/>
      <c r="D1877" s="466"/>
      <c r="E1877" s="466"/>
      <c r="F1877" s="466"/>
      <c r="G1877" s="466"/>
      <c r="H1877" s="466"/>
      <c r="I1877" s="467"/>
    </row>
    <row r="1878" spans="1:9" x14ac:dyDescent="0.2">
      <c r="A1878" s="34" t="s">
        <v>322</v>
      </c>
      <c r="B1878" s="32" t="s">
        <v>319</v>
      </c>
      <c r="C1878" s="172">
        <f>C1880</f>
        <v>100</v>
      </c>
      <c r="D1878" s="172">
        <v>0</v>
      </c>
      <c r="E1878" s="172">
        <f t="shared" ref="E1878:E1887" si="276">E1880</f>
        <v>100</v>
      </c>
      <c r="F1878" s="172">
        <v>0</v>
      </c>
      <c r="G1878" s="172">
        <v>0</v>
      </c>
      <c r="H1878" s="172">
        <v>0</v>
      </c>
      <c r="I1878" s="172">
        <v>0</v>
      </c>
    </row>
    <row r="1879" spans="1:9" x14ac:dyDescent="0.2">
      <c r="A1879" s="24" t="s">
        <v>347</v>
      </c>
      <c r="B1879" s="29" t="s">
        <v>320</v>
      </c>
      <c r="C1879" s="172">
        <f>C1881</f>
        <v>100</v>
      </c>
      <c r="D1879" s="172">
        <v>0</v>
      </c>
      <c r="E1879" s="172">
        <f t="shared" si="276"/>
        <v>100</v>
      </c>
      <c r="F1879" s="172">
        <v>0</v>
      </c>
      <c r="G1879" s="172">
        <v>0</v>
      </c>
      <c r="H1879" s="172">
        <v>0</v>
      </c>
      <c r="I1879" s="172">
        <v>0</v>
      </c>
    </row>
    <row r="1880" spans="1:9" x14ac:dyDescent="0.2">
      <c r="A1880" s="54" t="s">
        <v>345</v>
      </c>
      <c r="B1880" s="27" t="s">
        <v>319</v>
      </c>
      <c r="C1880" s="59">
        <f>D1880+E1880+F1880+G1880+H1880+I1880</f>
        <v>100</v>
      </c>
      <c r="D1880" s="59">
        <v>0</v>
      </c>
      <c r="E1880" s="59">
        <f t="shared" si="276"/>
        <v>100</v>
      </c>
      <c r="F1880" s="59">
        <v>0</v>
      </c>
      <c r="G1880" s="59">
        <v>0</v>
      </c>
      <c r="H1880" s="59">
        <v>0</v>
      </c>
      <c r="I1880" s="59">
        <v>0</v>
      </c>
    </row>
    <row r="1881" spans="1:9" x14ac:dyDescent="0.2">
      <c r="A1881" s="14" t="s">
        <v>350</v>
      </c>
      <c r="B1881" s="29" t="s">
        <v>320</v>
      </c>
      <c r="C1881" s="59">
        <f>D1881+E1881+F1881+G1881+H1881+I1881</f>
        <v>100</v>
      </c>
      <c r="D1881" s="59">
        <v>0</v>
      </c>
      <c r="E1881" s="59">
        <f t="shared" si="276"/>
        <v>100</v>
      </c>
      <c r="F1881" s="59">
        <v>0</v>
      </c>
      <c r="G1881" s="59">
        <v>0</v>
      </c>
      <c r="H1881" s="59">
        <v>0</v>
      </c>
      <c r="I1881" s="59">
        <v>0</v>
      </c>
    </row>
    <row r="1882" spans="1:9" x14ac:dyDescent="0.2">
      <c r="A1882" s="21" t="s">
        <v>385</v>
      </c>
      <c r="B1882" s="8" t="s">
        <v>319</v>
      </c>
      <c r="C1882" s="59">
        <f>D1882+E1882+F1882+G1882+H1882+I1882</f>
        <v>100</v>
      </c>
      <c r="D1882" s="59">
        <v>0</v>
      </c>
      <c r="E1882" s="59">
        <f t="shared" si="276"/>
        <v>100</v>
      </c>
      <c r="F1882" s="59">
        <v>0</v>
      </c>
      <c r="G1882" s="59">
        <v>0</v>
      </c>
      <c r="H1882" s="59">
        <v>0</v>
      </c>
      <c r="I1882" s="59">
        <v>0</v>
      </c>
    </row>
    <row r="1883" spans="1:9" x14ac:dyDescent="0.2">
      <c r="A1883" s="18"/>
      <c r="B1883" s="246" t="s">
        <v>320</v>
      </c>
      <c r="C1883" s="59">
        <f>D1883+E1883+F1883+G1883+H1883+I1883</f>
        <v>100</v>
      </c>
      <c r="D1883" s="59">
        <v>0</v>
      </c>
      <c r="E1883" s="59">
        <f t="shared" si="276"/>
        <v>100</v>
      </c>
      <c r="F1883" s="59">
        <v>0</v>
      </c>
      <c r="G1883" s="59">
        <v>0</v>
      </c>
      <c r="H1883" s="59">
        <v>0</v>
      </c>
      <c r="I1883" s="59">
        <v>0</v>
      </c>
    </row>
    <row r="1884" spans="1:9" x14ac:dyDescent="0.2">
      <c r="A1884" s="31" t="s">
        <v>355</v>
      </c>
      <c r="B1884" s="27" t="s">
        <v>319</v>
      </c>
      <c r="C1884" s="59">
        <f>D1884+E1884+F1884+G1884+H1884+I1884</f>
        <v>100</v>
      </c>
      <c r="D1884" s="59">
        <v>0</v>
      </c>
      <c r="E1884" s="73">
        <f t="shared" si="276"/>
        <v>100</v>
      </c>
      <c r="F1884" s="59">
        <v>0</v>
      </c>
      <c r="G1884" s="59">
        <v>0</v>
      </c>
      <c r="H1884" s="59">
        <v>0</v>
      </c>
      <c r="I1884" s="59">
        <v>0</v>
      </c>
    </row>
    <row r="1885" spans="1:9" x14ac:dyDescent="0.2">
      <c r="A1885" s="14"/>
      <c r="B1885" s="29" t="s">
        <v>320</v>
      </c>
      <c r="C1885" s="59">
        <f>D1885+E1885+F1885+G1885+I1885</f>
        <v>100</v>
      </c>
      <c r="D1885" s="59">
        <v>0</v>
      </c>
      <c r="E1885" s="73">
        <f t="shared" si="276"/>
        <v>100</v>
      </c>
      <c r="F1885" s="59">
        <v>0</v>
      </c>
      <c r="G1885" s="59">
        <v>0</v>
      </c>
      <c r="H1885" s="59">
        <v>0</v>
      </c>
      <c r="I1885" s="59">
        <v>0</v>
      </c>
    </row>
    <row r="1886" spans="1:9" s="120" customFormat="1" x14ac:dyDescent="0.2">
      <c r="A1886" s="193" t="s">
        <v>352</v>
      </c>
      <c r="B1886" s="171" t="s">
        <v>319</v>
      </c>
      <c r="C1886" s="172">
        <f>C1887</f>
        <v>100</v>
      </c>
      <c r="D1886" s="172">
        <v>0</v>
      </c>
      <c r="E1886" s="172">
        <f t="shared" si="276"/>
        <v>100</v>
      </c>
      <c r="F1886" s="172">
        <v>0</v>
      </c>
      <c r="G1886" s="172">
        <v>0</v>
      </c>
      <c r="H1886" s="172">
        <v>0</v>
      </c>
      <c r="I1886" s="172">
        <v>0</v>
      </c>
    </row>
    <row r="1887" spans="1:9" s="120" customFormat="1" x14ac:dyDescent="0.2">
      <c r="A1887" s="185"/>
      <c r="B1887" s="174" t="s">
        <v>320</v>
      </c>
      <c r="C1887" s="172">
        <f>D1887+E1887+F1887+G1887+H1887+I1887</f>
        <v>100</v>
      </c>
      <c r="D1887" s="172">
        <v>0</v>
      </c>
      <c r="E1887" s="172">
        <f t="shared" si="276"/>
        <v>100</v>
      </c>
      <c r="F1887" s="172">
        <v>0</v>
      </c>
      <c r="G1887" s="172">
        <v>0</v>
      </c>
      <c r="H1887" s="172">
        <v>0</v>
      </c>
      <c r="I1887" s="172">
        <v>0</v>
      </c>
    </row>
    <row r="1888" spans="1:9" s="120" customFormat="1" x14ac:dyDescent="0.2">
      <c r="A1888" s="200" t="s">
        <v>392</v>
      </c>
      <c r="B1888" s="171" t="s">
        <v>319</v>
      </c>
      <c r="C1888" s="172">
        <f>C1889</f>
        <v>100</v>
      </c>
      <c r="D1888" s="172">
        <v>0</v>
      </c>
      <c r="E1888" s="172">
        <f>E1889</f>
        <v>100</v>
      </c>
      <c r="F1888" s="172">
        <v>0</v>
      </c>
      <c r="G1888" s="172">
        <v>0</v>
      </c>
      <c r="H1888" s="172">
        <v>0</v>
      </c>
      <c r="I1888" s="172">
        <v>0</v>
      </c>
    </row>
    <row r="1889" spans="1:9" s="120" customFormat="1" x14ac:dyDescent="0.2">
      <c r="A1889" s="185"/>
      <c r="B1889" s="174" t="s">
        <v>320</v>
      </c>
      <c r="C1889" s="172">
        <f>D1889+E1889+F1889+H1889+I1889</f>
        <v>100</v>
      </c>
      <c r="D1889" s="172">
        <v>0</v>
      </c>
      <c r="E1889" s="172">
        <f>E1891</f>
        <v>100</v>
      </c>
      <c r="F1889" s="172">
        <v>0</v>
      </c>
      <c r="G1889" s="172">
        <v>0</v>
      </c>
      <c r="H1889" s="172">
        <v>0</v>
      </c>
      <c r="I1889" s="172">
        <v>0</v>
      </c>
    </row>
    <row r="1890" spans="1:9" s="120" customFormat="1" ht="15" x14ac:dyDescent="0.25">
      <c r="A1890" s="300" t="s">
        <v>185</v>
      </c>
      <c r="B1890" s="72" t="s">
        <v>319</v>
      </c>
      <c r="C1890" s="73">
        <f>C1891</f>
        <v>100</v>
      </c>
      <c r="D1890" s="73">
        <v>0</v>
      </c>
      <c r="E1890" s="73">
        <f>E1891</f>
        <v>100</v>
      </c>
      <c r="F1890" s="73">
        <v>0</v>
      </c>
      <c r="G1890" s="73">
        <v>0</v>
      </c>
      <c r="H1890" s="73">
        <v>0</v>
      </c>
      <c r="I1890" s="73">
        <v>0</v>
      </c>
    </row>
    <row r="1891" spans="1:9" s="120" customFormat="1" x14ac:dyDescent="0.2">
      <c r="A1891" s="185"/>
      <c r="B1891" s="71" t="s">
        <v>320</v>
      </c>
      <c r="C1891" s="73">
        <f>D1891+E1891+F1891+G1891+H1891+I1891</f>
        <v>100</v>
      </c>
      <c r="D1891" s="73">
        <v>0</v>
      </c>
      <c r="E1891" s="73">
        <v>100</v>
      </c>
      <c r="F1891" s="73">
        <v>0</v>
      </c>
      <c r="G1891" s="73">
        <v>0</v>
      </c>
      <c r="H1891" s="73">
        <v>0</v>
      </c>
      <c r="I1891" s="73">
        <v>0</v>
      </c>
    </row>
    <row r="1892" spans="1:9" x14ac:dyDescent="0.2">
      <c r="A1892" s="479" t="s">
        <v>396</v>
      </c>
      <c r="B1892" s="480"/>
      <c r="C1892" s="466"/>
      <c r="D1892" s="466"/>
      <c r="E1892" s="466"/>
      <c r="F1892" s="466"/>
      <c r="G1892" s="466"/>
      <c r="H1892" s="466"/>
      <c r="I1892" s="467"/>
    </row>
    <row r="1893" spans="1:9" x14ac:dyDescent="0.2">
      <c r="A1893" s="34" t="s">
        <v>322</v>
      </c>
      <c r="B1893" s="179" t="s">
        <v>319</v>
      </c>
      <c r="C1893" s="172">
        <f t="shared" ref="C1893:C1940" si="277">D1893+E1893+F1893+G1893+H1893+I1893</f>
        <v>7085</v>
      </c>
      <c r="D1893" s="172">
        <f t="shared" ref="D1893:I1902" si="278">D1895</f>
        <v>1121</v>
      </c>
      <c r="E1893" s="172">
        <f t="shared" si="278"/>
        <v>523</v>
      </c>
      <c r="F1893" s="172">
        <f t="shared" si="278"/>
        <v>395</v>
      </c>
      <c r="G1893" s="172">
        <f t="shared" si="278"/>
        <v>0</v>
      </c>
      <c r="H1893" s="172">
        <f t="shared" si="278"/>
        <v>0</v>
      </c>
      <c r="I1893" s="172">
        <f t="shared" si="278"/>
        <v>5046</v>
      </c>
    </row>
    <row r="1894" spans="1:9" x14ac:dyDescent="0.2">
      <c r="A1894" s="24" t="s">
        <v>347</v>
      </c>
      <c r="B1894" s="174" t="s">
        <v>320</v>
      </c>
      <c r="C1894" s="172">
        <f t="shared" si="277"/>
        <v>7085</v>
      </c>
      <c r="D1894" s="172">
        <f t="shared" si="278"/>
        <v>1121</v>
      </c>
      <c r="E1894" s="172">
        <f t="shared" si="278"/>
        <v>523</v>
      </c>
      <c r="F1894" s="172">
        <f t="shared" si="278"/>
        <v>395</v>
      </c>
      <c r="G1894" s="172">
        <f t="shared" si="278"/>
        <v>0</v>
      </c>
      <c r="H1894" s="172">
        <f t="shared" si="278"/>
        <v>0</v>
      </c>
      <c r="I1894" s="172">
        <f t="shared" si="278"/>
        <v>5046</v>
      </c>
    </row>
    <row r="1895" spans="1:9" x14ac:dyDescent="0.2">
      <c r="A1895" s="54" t="s">
        <v>345</v>
      </c>
      <c r="B1895" s="27" t="s">
        <v>319</v>
      </c>
      <c r="C1895" s="59">
        <f t="shared" si="277"/>
        <v>7085</v>
      </c>
      <c r="D1895" s="59">
        <f t="shared" si="278"/>
        <v>1121</v>
      </c>
      <c r="E1895" s="59">
        <f t="shared" si="278"/>
        <v>523</v>
      </c>
      <c r="F1895" s="59">
        <f t="shared" si="278"/>
        <v>395</v>
      </c>
      <c r="G1895" s="59">
        <f t="shared" si="278"/>
        <v>0</v>
      </c>
      <c r="H1895" s="59">
        <f t="shared" si="278"/>
        <v>0</v>
      </c>
      <c r="I1895" s="59">
        <f t="shared" si="278"/>
        <v>5046</v>
      </c>
    </row>
    <row r="1896" spans="1:9" x14ac:dyDescent="0.2">
      <c r="A1896" s="14" t="s">
        <v>350</v>
      </c>
      <c r="B1896" s="29" t="s">
        <v>320</v>
      </c>
      <c r="C1896" s="59">
        <f t="shared" si="277"/>
        <v>7085</v>
      </c>
      <c r="D1896" s="59">
        <f t="shared" si="278"/>
        <v>1121</v>
      </c>
      <c r="E1896" s="59">
        <f t="shared" si="278"/>
        <v>523</v>
      </c>
      <c r="F1896" s="59">
        <f t="shared" si="278"/>
        <v>395</v>
      </c>
      <c r="G1896" s="59">
        <f t="shared" si="278"/>
        <v>0</v>
      </c>
      <c r="H1896" s="59">
        <f t="shared" si="278"/>
        <v>0</v>
      </c>
      <c r="I1896" s="59">
        <f t="shared" si="278"/>
        <v>5046</v>
      </c>
    </row>
    <row r="1897" spans="1:9" x14ac:dyDescent="0.2">
      <c r="A1897" s="21" t="s">
        <v>385</v>
      </c>
      <c r="B1897" s="8" t="s">
        <v>319</v>
      </c>
      <c r="C1897" s="59">
        <f t="shared" si="277"/>
        <v>7085</v>
      </c>
      <c r="D1897" s="59">
        <f t="shared" si="278"/>
        <v>1121</v>
      </c>
      <c r="E1897" s="59">
        <f t="shared" si="278"/>
        <v>523</v>
      </c>
      <c r="F1897" s="59">
        <f t="shared" si="278"/>
        <v>395</v>
      </c>
      <c r="G1897" s="59">
        <f t="shared" si="278"/>
        <v>0</v>
      </c>
      <c r="H1897" s="59">
        <f t="shared" si="278"/>
        <v>0</v>
      </c>
      <c r="I1897" s="59">
        <f t="shared" si="278"/>
        <v>5046</v>
      </c>
    </row>
    <row r="1898" spans="1:9" x14ac:dyDescent="0.2">
      <c r="A1898" s="18"/>
      <c r="B1898" s="246" t="s">
        <v>320</v>
      </c>
      <c r="C1898" s="59">
        <f t="shared" si="277"/>
        <v>7085</v>
      </c>
      <c r="D1898" s="59">
        <f t="shared" si="278"/>
        <v>1121</v>
      </c>
      <c r="E1898" s="59">
        <f t="shared" si="278"/>
        <v>523</v>
      </c>
      <c r="F1898" s="59">
        <f t="shared" si="278"/>
        <v>395</v>
      </c>
      <c r="G1898" s="59">
        <f t="shared" si="278"/>
        <v>0</v>
      </c>
      <c r="H1898" s="59">
        <f t="shared" si="278"/>
        <v>0</v>
      </c>
      <c r="I1898" s="59">
        <f t="shared" si="278"/>
        <v>5046</v>
      </c>
    </row>
    <row r="1899" spans="1:9" x14ac:dyDescent="0.2">
      <c r="A1899" s="31" t="s">
        <v>355</v>
      </c>
      <c r="B1899" s="27" t="s">
        <v>319</v>
      </c>
      <c r="C1899" s="59">
        <f t="shared" si="277"/>
        <v>7085</v>
      </c>
      <c r="D1899" s="59">
        <f t="shared" si="278"/>
        <v>1121</v>
      </c>
      <c r="E1899" s="73">
        <f t="shared" si="278"/>
        <v>523</v>
      </c>
      <c r="F1899" s="59">
        <f t="shared" si="278"/>
        <v>395</v>
      </c>
      <c r="G1899" s="59">
        <f t="shared" si="278"/>
        <v>0</v>
      </c>
      <c r="H1899" s="59">
        <f t="shared" si="278"/>
        <v>0</v>
      </c>
      <c r="I1899" s="59">
        <f t="shared" si="278"/>
        <v>5046</v>
      </c>
    </row>
    <row r="1900" spans="1:9" x14ac:dyDescent="0.2">
      <c r="A1900" s="14"/>
      <c r="B1900" s="29" t="s">
        <v>320</v>
      </c>
      <c r="C1900" s="59">
        <f t="shared" si="277"/>
        <v>7085</v>
      </c>
      <c r="D1900" s="59">
        <f t="shared" si="278"/>
        <v>1121</v>
      </c>
      <c r="E1900" s="73">
        <f t="shared" si="278"/>
        <v>523</v>
      </c>
      <c r="F1900" s="59">
        <f t="shared" si="278"/>
        <v>395</v>
      </c>
      <c r="G1900" s="59">
        <f t="shared" si="278"/>
        <v>0</v>
      </c>
      <c r="H1900" s="59">
        <f t="shared" si="278"/>
        <v>0</v>
      </c>
      <c r="I1900" s="59">
        <f t="shared" si="278"/>
        <v>5046</v>
      </c>
    </row>
    <row r="1901" spans="1:9" s="120" customFormat="1" x14ac:dyDescent="0.2">
      <c r="A1901" s="193" t="s">
        <v>352</v>
      </c>
      <c r="B1901" s="171" t="s">
        <v>319</v>
      </c>
      <c r="C1901" s="172">
        <f t="shared" si="277"/>
        <v>7085</v>
      </c>
      <c r="D1901" s="172">
        <f t="shared" si="278"/>
        <v>1121</v>
      </c>
      <c r="E1901" s="172">
        <f t="shared" si="278"/>
        <v>523</v>
      </c>
      <c r="F1901" s="172">
        <f t="shared" si="278"/>
        <v>395</v>
      </c>
      <c r="G1901" s="172">
        <f t="shared" si="278"/>
        <v>0</v>
      </c>
      <c r="H1901" s="172">
        <f t="shared" si="278"/>
        <v>0</v>
      </c>
      <c r="I1901" s="172">
        <f t="shared" si="278"/>
        <v>5046</v>
      </c>
    </row>
    <row r="1902" spans="1:9" s="120" customFormat="1" x14ac:dyDescent="0.2">
      <c r="A1902" s="185"/>
      <c r="B1902" s="174" t="s">
        <v>320</v>
      </c>
      <c r="C1902" s="172">
        <f t="shared" si="277"/>
        <v>7085</v>
      </c>
      <c r="D1902" s="172">
        <f t="shared" si="278"/>
        <v>1121</v>
      </c>
      <c r="E1902" s="172">
        <f t="shared" si="278"/>
        <v>523</v>
      </c>
      <c r="F1902" s="172">
        <f t="shared" si="278"/>
        <v>395</v>
      </c>
      <c r="G1902" s="172">
        <f t="shared" si="278"/>
        <v>0</v>
      </c>
      <c r="H1902" s="172">
        <f t="shared" si="278"/>
        <v>0</v>
      </c>
      <c r="I1902" s="172">
        <f t="shared" si="278"/>
        <v>5046</v>
      </c>
    </row>
    <row r="1903" spans="1:9" x14ac:dyDescent="0.2">
      <c r="A1903" s="104" t="s">
        <v>398</v>
      </c>
      <c r="B1903" s="32" t="s">
        <v>319</v>
      </c>
      <c r="C1903" s="59">
        <f t="shared" si="277"/>
        <v>7085</v>
      </c>
      <c r="D1903" s="59">
        <f t="shared" ref="D1903:F1904" si="279">D1905+D1907+D1909+D1911+D1913+D1915+D1917+D1919+D1921+D1923+D1925+D1927+D1929+D1931+D1933+D1935+D1937+D1939+D1941</f>
        <v>1121</v>
      </c>
      <c r="E1903" s="59">
        <f t="shared" si="279"/>
        <v>523</v>
      </c>
      <c r="F1903" s="59">
        <f t="shared" si="279"/>
        <v>395</v>
      </c>
      <c r="G1903" s="59">
        <f>G1904</f>
        <v>0</v>
      </c>
      <c r="H1903" s="59">
        <f>H1904</f>
        <v>0</v>
      </c>
      <c r="I1903" s="59">
        <f>I1905+I1907+I1909+I1911+I1913+I1915+I1917+I1919+I1921+I1923+I1925+I1927+I1929+I1931+I1933+I1935+I1937+I1939+I1941</f>
        <v>5046</v>
      </c>
    </row>
    <row r="1904" spans="1:9" x14ac:dyDescent="0.2">
      <c r="A1904" s="14"/>
      <c r="B1904" s="29" t="s">
        <v>320</v>
      </c>
      <c r="C1904" s="59">
        <f t="shared" si="277"/>
        <v>7085</v>
      </c>
      <c r="D1904" s="59">
        <f t="shared" si="279"/>
        <v>1121</v>
      </c>
      <c r="E1904" s="59">
        <f t="shared" si="279"/>
        <v>523</v>
      </c>
      <c r="F1904" s="59">
        <f t="shared" si="279"/>
        <v>395</v>
      </c>
      <c r="G1904" s="59">
        <v>0</v>
      </c>
      <c r="H1904" s="59">
        <v>0</v>
      </c>
      <c r="I1904" s="59">
        <f>I1906+I1908+I1910+I1912+I1914+I1916+I1918+I1920+I1922+I1924+I1926+I1928+I1930+I1932+I1934+I1936+I1938+I1940+I1942</f>
        <v>5046</v>
      </c>
    </row>
    <row r="1905" spans="1:9" s="333" customFormat="1" ht="38.25" x14ac:dyDescent="0.2">
      <c r="A1905" s="330" t="s">
        <v>410</v>
      </c>
      <c r="B1905" s="331" t="s">
        <v>319</v>
      </c>
      <c r="C1905" s="332">
        <f t="shared" si="277"/>
        <v>51</v>
      </c>
      <c r="D1905" s="332">
        <f>D1906</f>
        <v>51</v>
      </c>
      <c r="E1905" s="332">
        <v>0</v>
      </c>
      <c r="F1905" s="332">
        <v>0</v>
      </c>
      <c r="G1905" s="332">
        <v>0</v>
      </c>
      <c r="H1905" s="332">
        <v>0</v>
      </c>
      <c r="I1905" s="332">
        <v>0</v>
      </c>
    </row>
    <row r="1906" spans="1:9" s="333" customFormat="1" x14ac:dyDescent="0.2">
      <c r="A1906" s="334"/>
      <c r="B1906" s="335" t="s">
        <v>320</v>
      </c>
      <c r="C1906" s="332">
        <f t="shared" si="277"/>
        <v>51</v>
      </c>
      <c r="D1906" s="332">
        <v>51</v>
      </c>
      <c r="E1906" s="332">
        <v>0</v>
      </c>
      <c r="F1906" s="332">
        <v>0</v>
      </c>
      <c r="G1906" s="332">
        <v>0</v>
      </c>
      <c r="H1906" s="332">
        <v>0</v>
      </c>
      <c r="I1906" s="332">
        <v>0</v>
      </c>
    </row>
    <row r="1907" spans="1:9" s="129" customFormat="1" ht="38.25" x14ac:dyDescent="0.2">
      <c r="A1907" s="403" t="s">
        <v>487</v>
      </c>
      <c r="B1907" s="105" t="s">
        <v>319</v>
      </c>
      <c r="C1907" s="106">
        <f t="shared" si="277"/>
        <v>74</v>
      </c>
      <c r="D1907" s="107">
        <f>D1908</f>
        <v>74</v>
      </c>
      <c r="E1907" s="107">
        <v>0</v>
      </c>
      <c r="F1907" s="107">
        <v>0</v>
      </c>
      <c r="G1907" s="107">
        <v>0</v>
      </c>
      <c r="H1907" s="107">
        <v>0</v>
      </c>
      <c r="I1907" s="107">
        <v>0</v>
      </c>
    </row>
    <row r="1908" spans="1:9" s="129" customFormat="1" x14ac:dyDescent="0.2">
      <c r="A1908" s="108"/>
      <c r="B1908" s="109" t="s">
        <v>320</v>
      </c>
      <c r="C1908" s="106">
        <f t="shared" si="277"/>
        <v>74</v>
      </c>
      <c r="D1908" s="107">
        <v>74</v>
      </c>
      <c r="E1908" s="107">
        <v>0</v>
      </c>
      <c r="F1908" s="107">
        <v>0</v>
      </c>
      <c r="G1908" s="107">
        <v>0</v>
      </c>
      <c r="H1908" s="107">
        <v>0</v>
      </c>
      <c r="I1908" s="107">
        <v>0</v>
      </c>
    </row>
    <row r="1909" spans="1:9" s="333" customFormat="1" ht="25.5" x14ac:dyDescent="0.2">
      <c r="A1909" s="330" t="s">
        <v>708</v>
      </c>
      <c r="B1909" s="331" t="s">
        <v>319</v>
      </c>
      <c r="C1909" s="332">
        <f t="shared" si="277"/>
        <v>18</v>
      </c>
      <c r="D1909" s="332">
        <v>18</v>
      </c>
      <c r="E1909" s="332">
        <v>0</v>
      </c>
      <c r="F1909" s="332">
        <v>0</v>
      </c>
      <c r="G1909" s="332">
        <v>0</v>
      </c>
      <c r="H1909" s="332">
        <v>0</v>
      </c>
      <c r="I1909" s="332">
        <v>0</v>
      </c>
    </row>
    <row r="1910" spans="1:9" s="333" customFormat="1" x14ac:dyDescent="0.2">
      <c r="A1910" s="334"/>
      <c r="B1910" s="335" t="s">
        <v>320</v>
      </c>
      <c r="C1910" s="332">
        <f t="shared" si="277"/>
        <v>18</v>
      </c>
      <c r="D1910" s="332">
        <v>18</v>
      </c>
      <c r="E1910" s="332">
        <v>0</v>
      </c>
      <c r="F1910" s="332">
        <v>0</v>
      </c>
      <c r="G1910" s="332">
        <v>0</v>
      </c>
      <c r="H1910" s="332">
        <v>0</v>
      </c>
      <c r="I1910" s="332">
        <v>0</v>
      </c>
    </row>
    <row r="1911" spans="1:9" s="129" customFormat="1" ht="25.5" x14ac:dyDescent="0.2">
      <c r="A1911" s="403" t="s">
        <v>709</v>
      </c>
      <c r="B1911" s="105" t="s">
        <v>319</v>
      </c>
      <c r="C1911" s="287">
        <f t="shared" si="277"/>
        <v>74</v>
      </c>
      <c r="D1911" s="107">
        <f>D1912</f>
        <v>74</v>
      </c>
      <c r="E1911" s="107">
        <v>0</v>
      </c>
      <c r="F1911" s="107">
        <v>0</v>
      </c>
      <c r="G1911" s="107">
        <v>0</v>
      </c>
      <c r="H1911" s="107">
        <v>0</v>
      </c>
      <c r="I1911" s="107">
        <v>0</v>
      </c>
    </row>
    <row r="1912" spans="1:9" s="129" customFormat="1" x14ac:dyDescent="0.2">
      <c r="A1912" s="108"/>
      <c r="B1912" s="109" t="s">
        <v>320</v>
      </c>
      <c r="C1912" s="287">
        <f>D1912+E1912+F1912+G1912+H1912+I1912</f>
        <v>74</v>
      </c>
      <c r="D1912" s="107">
        <v>74</v>
      </c>
      <c r="E1912" s="107">
        <v>0</v>
      </c>
      <c r="F1912" s="107">
        <v>0</v>
      </c>
      <c r="G1912" s="107">
        <v>0</v>
      </c>
      <c r="H1912" s="107">
        <v>0</v>
      </c>
      <c r="I1912" s="107">
        <v>0</v>
      </c>
    </row>
    <row r="1913" spans="1:9" s="333" customFormat="1" ht="25.5" x14ac:dyDescent="0.2">
      <c r="A1913" s="330" t="s">
        <v>710</v>
      </c>
      <c r="B1913" s="331" t="s">
        <v>319</v>
      </c>
      <c r="C1913" s="332">
        <f t="shared" si="277"/>
        <v>75</v>
      </c>
      <c r="D1913" s="332">
        <f>D1914</f>
        <v>52</v>
      </c>
      <c r="E1913" s="332">
        <v>0</v>
      </c>
      <c r="F1913" s="332">
        <v>0</v>
      </c>
      <c r="G1913" s="332">
        <v>0</v>
      </c>
      <c r="H1913" s="332">
        <v>0</v>
      </c>
      <c r="I1913" s="332">
        <f>I1914</f>
        <v>23</v>
      </c>
    </row>
    <row r="1914" spans="1:9" s="333" customFormat="1" x14ac:dyDescent="0.2">
      <c r="A1914" s="334"/>
      <c r="B1914" s="335" t="s">
        <v>320</v>
      </c>
      <c r="C1914" s="332">
        <f t="shared" si="277"/>
        <v>75</v>
      </c>
      <c r="D1914" s="332">
        <v>52</v>
      </c>
      <c r="E1914" s="332">
        <v>0</v>
      </c>
      <c r="F1914" s="332">
        <v>0</v>
      </c>
      <c r="G1914" s="332">
        <v>0</v>
      </c>
      <c r="H1914" s="332">
        <v>0</v>
      </c>
      <c r="I1914" s="332">
        <v>23</v>
      </c>
    </row>
    <row r="1915" spans="1:9" s="333" customFormat="1" ht="38.25" x14ac:dyDescent="0.2">
      <c r="A1915" s="330" t="s">
        <v>711</v>
      </c>
      <c r="B1915" s="331" t="s">
        <v>319</v>
      </c>
      <c r="C1915" s="332">
        <f t="shared" si="277"/>
        <v>203</v>
      </c>
      <c r="D1915" s="332">
        <v>26</v>
      </c>
      <c r="E1915" s="332">
        <v>177</v>
      </c>
      <c r="F1915" s="332">
        <v>0</v>
      </c>
      <c r="G1915" s="332">
        <v>0</v>
      </c>
      <c r="H1915" s="332">
        <v>0</v>
      </c>
      <c r="I1915" s="332">
        <v>0</v>
      </c>
    </row>
    <row r="1916" spans="1:9" s="333" customFormat="1" x14ac:dyDescent="0.2">
      <c r="A1916" s="334"/>
      <c r="B1916" s="335" t="s">
        <v>320</v>
      </c>
      <c r="C1916" s="332">
        <f t="shared" si="277"/>
        <v>203</v>
      </c>
      <c r="D1916" s="332">
        <v>26</v>
      </c>
      <c r="E1916" s="332">
        <v>177</v>
      </c>
      <c r="F1916" s="332">
        <v>0</v>
      </c>
      <c r="G1916" s="332">
        <v>0</v>
      </c>
      <c r="H1916" s="332">
        <v>0</v>
      </c>
      <c r="I1916" s="332">
        <v>0</v>
      </c>
    </row>
    <row r="1917" spans="1:9" s="333" customFormat="1" ht="38.25" x14ac:dyDescent="0.2">
      <c r="A1917" s="330" t="s">
        <v>712</v>
      </c>
      <c r="B1917" s="331" t="s">
        <v>319</v>
      </c>
      <c r="C1917" s="332">
        <f t="shared" si="277"/>
        <v>120</v>
      </c>
      <c r="D1917" s="332">
        <f>D1918</f>
        <v>74</v>
      </c>
      <c r="E1917" s="337">
        <v>0</v>
      </c>
      <c r="F1917" s="337">
        <v>0</v>
      </c>
      <c r="G1917" s="337">
        <v>0</v>
      </c>
      <c r="H1917" s="337">
        <v>0</v>
      </c>
      <c r="I1917" s="337">
        <f>I1918</f>
        <v>46</v>
      </c>
    </row>
    <row r="1918" spans="1:9" s="333" customFormat="1" x14ac:dyDescent="0.2">
      <c r="A1918" s="334"/>
      <c r="B1918" s="335" t="s">
        <v>320</v>
      </c>
      <c r="C1918" s="332">
        <f t="shared" si="277"/>
        <v>120</v>
      </c>
      <c r="D1918" s="332">
        <v>74</v>
      </c>
      <c r="E1918" s="332">
        <v>0</v>
      </c>
      <c r="F1918" s="332">
        <v>0</v>
      </c>
      <c r="G1918" s="332">
        <v>0</v>
      </c>
      <c r="H1918" s="332">
        <v>0</v>
      </c>
      <c r="I1918" s="332">
        <v>46</v>
      </c>
    </row>
    <row r="1919" spans="1:9" s="129" customFormat="1" ht="63.75" x14ac:dyDescent="0.2">
      <c r="A1919" s="403" t="s">
        <v>713</v>
      </c>
      <c r="B1919" s="112" t="s">
        <v>319</v>
      </c>
      <c r="C1919" s="106">
        <f t="shared" si="277"/>
        <v>1690</v>
      </c>
      <c r="D1919" s="107">
        <v>96</v>
      </c>
      <c r="E1919" s="107">
        <v>0</v>
      </c>
      <c r="F1919" s="107">
        <v>0</v>
      </c>
      <c r="G1919" s="107">
        <v>0</v>
      </c>
      <c r="H1919" s="107">
        <v>0</v>
      </c>
      <c r="I1919" s="107">
        <v>1594</v>
      </c>
    </row>
    <row r="1920" spans="1:9" s="129" customFormat="1" x14ac:dyDescent="0.2">
      <c r="A1920" s="108"/>
      <c r="B1920" s="112" t="s">
        <v>320</v>
      </c>
      <c r="C1920" s="106">
        <f t="shared" si="277"/>
        <v>1690</v>
      </c>
      <c r="D1920" s="107">
        <v>96</v>
      </c>
      <c r="E1920" s="107">
        <v>0</v>
      </c>
      <c r="F1920" s="107">
        <v>0</v>
      </c>
      <c r="G1920" s="107">
        <v>0</v>
      </c>
      <c r="H1920" s="107">
        <v>0</v>
      </c>
      <c r="I1920" s="107">
        <v>1594</v>
      </c>
    </row>
    <row r="1921" spans="1:9" s="333" customFormat="1" ht="63.75" x14ac:dyDescent="0.2">
      <c r="A1921" s="330" t="s">
        <v>714</v>
      </c>
      <c r="B1921" s="340" t="s">
        <v>319</v>
      </c>
      <c r="C1921" s="332">
        <f t="shared" si="277"/>
        <v>465</v>
      </c>
      <c r="D1921" s="332">
        <f>D1922</f>
        <v>70</v>
      </c>
      <c r="E1921" s="332">
        <v>0</v>
      </c>
      <c r="F1921" s="332">
        <f>F1922</f>
        <v>395</v>
      </c>
      <c r="G1921" s="332">
        <v>0</v>
      </c>
      <c r="H1921" s="332">
        <v>0</v>
      </c>
      <c r="I1921" s="332">
        <v>0</v>
      </c>
    </row>
    <row r="1922" spans="1:9" s="333" customFormat="1" x14ac:dyDescent="0.2">
      <c r="A1922" s="334"/>
      <c r="B1922" s="340" t="s">
        <v>320</v>
      </c>
      <c r="C1922" s="332">
        <f t="shared" si="277"/>
        <v>465</v>
      </c>
      <c r="D1922" s="332">
        <v>70</v>
      </c>
      <c r="E1922" s="332">
        <v>0</v>
      </c>
      <c r="F1922" s="332">
        <v>395</v>
      </c>
      <c r="G1922" s="332">
        <v>0</v>
      </c>
      <c r="H1922" s="332">
        <v>0</v>
      </c>
      <c r="I1922" s="332">
        <v>0</v>
      </c>
    </row>
    <row r="1923" spans="1:9" s="129" customFormat="1" ht="51" x14ac:dyDescent="0.2">
      <c r="A1923" s="403" t="s">
        <v>715</v>
      </c>
      <c r="B1923" s="135" t="s">
        <v>319</v>
      </c>
      <c r="C1923" s="106">
        <f>D1923+E1923+F1923+G1923+H1923+I1923</f>
        <v>2091</v>
      </c>
      <c r="D1923" s="106">
        <v>124</v>
      </c>
      <c r="E1923" s="136">
        <v>0</v>
      </c>
      <c r="F1923" s="137">
        <v>0</v>
      </c>
      <c r="G1923" s="137">
        <v>0</v>
      </c>
      <c r="H1923" s="137">
        <v>0</v>
      </c>
      <c r="I1923" s="137">
        <v>1967</v>
      </c>
    </row>
    <row r="1924" spans="1:9" s="129" customFormat="1" x14ac:dyDescent="0.2">
      <c r="A1924" s="108"/>
      <c r="B1924" s="138" t="s">
        <v>320</v>
      </c>
      <c r="C1924" s="106">
        <f t="shared" si="277"/>
        <v>2091</v>
      </c>
      <c r="D1924" s="106">
        <v>124</v>
      </c>
      <c r="E1924" s="136">
        <v>0</v>
      </c>
      <c r="F1924" s="137">
        <v>0</v>
      </c>
      <c r="G1924" s="137">
        <v>0</v>
      </c>
      <c r="H1924" s="137">
        <v>0</v>
      </c>
      <c r="I1924" s="137">
        <v>1967</v>
      </c>
    </row>
    <row r="1925" spans="1:9" s="333" customFormat="1" ht="51" x14ac:dyDescent="0.2">
      <c r="A1925" s="330" t="s">
        <v>716</v>
      </c>
      <c r="B1925" s="338" t="s">
        <v>319</v>
      </c>
      <c r="C1925" s="332">
        <f t="shared" si="277"/>
        <v>780</v>
      </c>
      <c r="D1925" s="332">
        <f>D1926</f>
        <v>125</v>
      </c>
      <c r="E1925" s="337">
        <f>E1926</f>
        <v>0</v>
      </c>
      <c r="F1925" s="337">
        <v>0</v>
      </c>
      <c r="G1925" s="337">
        <v>0</v>
      </c>
      <c r="H1925" s="337">
        <v>0</v>
      </c>
      <c r="I1925" s="337">
        <f>I1926</f>
        <v>655</v>
      </c>
    </row>
    <row r="1926" spans="1:9" s="333" customFormat="1" x14ac:dyDescent="0.2">
      <c r="A1926" s="334"/>
      <c r="B1926" s="339" t="s">
        <v>320</v>
      </c>
      <c r="C1926" s="332">
        <f t="shared" si="277"/>
        <v>780</v>
      </c>
      <c r="D1926" s="332">
        <v>125</v>
      </c>
      <c r="E1926" s="337">
        <v>0</v>
      </c>
      <c r="F1926" s="337">
        <v>0</v>
      </c>
      <c r="G1926" s="337">
        <v>0</v>
      </c>
      <c r="H1926" s="337">
        <v>0</v>
      </c>
      <c r="I1926" s="337">
        <v>655</v>
      </c>
    </row>
    <row r="1927" spans="1:9" s="333" customFormat="1" ht="38.25" x14ac:dyDescent="0.2">
      <c r="A1927" s="330" t="s">
        <v>717</v>
      </c>
      <c r="B1927" s="331" t="s">
        <v>319</v>
      </c>
      <c r="C1927" s="332">
        <f t="shared" si="277"/>
        <v>96</v>
      </c>
      <c r="D1927" s="332">
        <f>D1928</f>
        <v>44</v>
      </c>
      <c r="E1927" s="332">
        <v>0</v>
      </c>
      <c r="F1927" s="332">
        <v>0</v>
      </c>
      <c r="G1927" s="332">
        <v>0</v>
      </c>
      <c r="H1927" s="332">
        <v>0</v>
      </c>
      <c r="I1927" s="332">
        <f>I1928</f>
        <v>52</v>
      </c>
    </row>
    <row r="1928" spans="1:9" s="333" customFormat="1" x14ac:dyDescent="0.2">
      <c r="A1928" s="334"/>
      <c r="B1928" s="335" t="s">
        <v>320</v>
      </c>
      <c r="C1928" s="332">
        <f t="shared" si="277"/>
        <v>96</v>
      </c>
      <c r="D1928" s="332">
        <v>44</v>
      </c>
      <c r="E1928" s="332">
        <v>0</v>
      </c>
      <c r="F1928" s="332">
        <v>0</v>
      </c>
      <c r="G1928" s="332">
        <v>0</v>
      </c>
      <c r="H1928" s="332">
        <v>0</v>
      </c>
      <c r="I1928" s="332">
        <v>52</v>
      </c>
    </row>
    <row r="1929" spans="1:9" s="333" customFormat="1" ht="27.75" customHeight="1" x14ac:dyDescent="0.2">
      <c r="A1929" s="330" t="s">
        <v>718</v>
      </c>
      <c r="B1929" s="331" t="s">
        <v>319</v>
      </c>
      <c r="C1929" s="332">
        <f t="shared" si="277"/>
        <v>157</v>
      </c>
      <c r="D1929" s="332">
        <f>D1930</f>
        <v>44</v>
      </c>
      <c r="E1929" s="332">
        <v>0</v>
      </c>
      <c r="F1929" s="332">
        <v>0</v>
      </c>
      <c r="G1929" s="332">
        <v>0</v>
      </c>
      <c r="H1929" s="332">
        <v>0</v>
      </c>
      <c r="I1929" s="332">
        <f>I1930</f>
        <v>113</v>
      </c>
    </row>
    <row r="1930" spans="1:9" s="333" customFormat="1" x14ac:dyDescent="0.2">
      <c r="A1930" s="334"/>
      <c r="B1930" s="335" t="s">
        <v>320</v>
      </c>
      <c r="C1930" s="332">
        <f t="shared" si="277"/>
        <v>157</v>
      </c>
      <c r="D1930" s="332">
        <v>44</v>
      </c>
      <c r="E1930" s="332">
        <v>0</v>
      </c>
      <c r="F1930" s="332">
        <v>0</v>
      </c>
      <c r="G1930" s="332">
        <v>0</v>
      </c>
      <c r="H1930" s="332">
        <v>0</v>
      </c>
      <c r="I1930" s="332">
        <v>113</v>
      </c>
    </row>
    <row r="1931" spans="1:9" s="333" customFormat="1" ht="38.25" x14ac:dyDescent="0.2">
      <c r="A1931" s="330" t="s">
        <v>719</v>
      </c>
      <c r="B1931" s="331" t="s">
        <v>319</v>
      </c>
      <c r="C1931" s="332">
        <f t="shared" si="277"/>
        <v>400</v>
      </c>
      <c r="D1931" s="332">
        <f>D1932</f>
        <v>74</v>
      </c>
      <c r="E1931" s="332">
        <f>E1932</f>
        <v>0</v>
      </c>
      <c r="F1931" s="332">
        <v>0</v>
      </c>
      <c r="G1931" s="332">
        <v>0</v>
      </c>
      <c r="H1931" s="332">
        <v>0</v>
      </c>
      <c r="I1931" s="332">
        <f>I1932</f>
        <v>326</v>
      </c>
    </row>
    <row r="1932" spans="1:9" s="333" customFormat="1" x14ac:dyDescent="0.2">
      <c r="A1932" s="334"/>
      <c r="B1932" s="335" t="s">
        <v>320</v>
      </c>
      <c r="C1932" s="332">
        <f t="shared" si="277"/>
        <v>400</v>
      </c>
      <c r="D1932" s="332">
        <v>74</v>
      </c>
      <c r="E1932" s="332">
        <v>0</v>
      </c>
      <c r="F1932" s="332">
        <v>0</v>
      </c>
      <c r="G1932" s="332">
        <v>0</v>
      </c>
      <c r="H1932" s="332">
        <v>0</v>
      </c>
      <c r="I1932" s="332">
        <v>326</v>
      </c>
    </row>
    <row r="1933" spans="1:9" s="333" customFormat="1" ht="39.75" customHeight="1" x14ac:dyDescent="0.2">
      <c r="A1933" s="330" t="s">
        <v>720</v>
      </c>
      <c r="B1933" s="331" t="s">
        <v>319</v>
      </c>
      <c r="C1933" s="332">
        <f t="shared" si="277"/>
        <v>158</v>
      </c>
      <c r="D1933" s="332">
        <v>20</v>
      </c>
      <c r="E1933" s="332">
        <v>138</v>
      </c>
      <c r="F1933" s="332">
        <v>0</v>
      </c>
      <c r="G1933" s="332">
        <v>0</v>
      </c>
      <c r="H1933" s="332">
        <v>0</v>
      </c>
      <c r="I1933" s="332">
        <v>0</v>
      </c>
    </row>
    <row r="1934" spans="1:9" s="333" customFormat="1" x14ac:dyDescent="0.2">
      <c r="A1934" s="334"/>
      <c r="B1934" s="335" t="s">
        <v>320</v>
      </c>
      <c r="C1934" s="332">
        <f t="shared" si="277"/>
        <v>158</v>
      </c>
      <c r="D1934" s="332">
        <v>20</v>
      </c>
      <c r="E1934" s="332">
        <v>138</v>
      </c>
      <c r="F1934" s="332">
        <v>0</v>
      </c>
      <c r="G1934" s="332">
        <v>0</v>
      </c>
      <c r="H1934" s="332">
        <v>0</v>
      </c>
      <c r="I1934" s="332">
        <v>0</v>
      </c>
    </row>
    <row r="1935" spans="1:9" s="333" customFormat="1" ht="38.25" x14ac:dyDescent="0.2">
      <c r="A1935" s="336" t="s">
        <v>721</v>
      </c>
      <c r="B1935" s="331" t="s">
        <v>319</v>
      </c>
      <c r="C1935" s="332">
        <f t="shared" si="277"/>
        <v>195</v>
      </c>
      <c r="D1935" s="332">
        <f>D1936</f>
        <v>57</v>
      </c>
      <c r="E1935" s="332">
        <f>E1936</f>
        <v>8</v>
      </c>
      <c r="F1935" s="332">
        <v>0</v>
      </c>
      <c r="G1935" s="332">
        <v>0</v>
      </c>
      <c r="H1935" s="332">
        <v>0</v>
      </c>
      <c r="I1935" s="332">
        <v>130</v>
      </c>
    </row>
    <row r="1936" spans="1:9" s="333" customFormat="1" x14ac:dyDescent="0.2">
      <c r="A1936" s="334"/>
      <c r="B1936" s="335" t="s">
        <v>320</v>
      </c>
      <c r="C1936" s="332">
        <f t="shared" si="277"/>
        <v>195</v>
      </c>
      <c r="D1936" s="332">
        <v>57</v>
      </c>
      <c r="E1936" s="332">
        <v>8</v>
      </c>
      <c r="F1936" s="332">
        <v>0</v>
      </c>
      <c r="G1936" s="332">
        <v>0</v>
      </c>
      <c r="H1936" s="332">
        <v>0</v>
      </c>
      <c r="I1936" s="332">
        <v>130</v>
      </c>
    </row>
    <row r="1937" spans="1:9" s="333" customFormat="1" ht="38.25" x14ac:dyDescent="0.2">
      <c r="A1937" s="336" t="s">
        <v>722</v>
      </c>
      <c r="B1937" s="331" t="s">
        <v>319</v>
      </c>
      <c r="C1937" s="332">
        <f t="shared" si="277"/>
        <v>190</v>
      </c>
      <c r="D1937" s="332">
        <f>D1938</f>
        <v>62</v>
      </c>
      <c r="E1937" s="332">
        <v>0</v>
      </c>
      <c r="F1937" s="332">
        <v>0</v>
      </c>
      <c r="G1937" s="332">
        <v>0</v>
      </c>
      <c r="H1937" s="332">
        <v>0</v>
      </c>
      <c r="I1937" s="332">
        <f>I1938</f>
        <v>128</v>
      </c>
    </row>
    <row r="1938" spans="1:9" s="333" customFormat="1" x14ac:dyDescent="0.2">
      <c r="A1938" s="334"/>
      <c r="B1938" s="335" t="s">
        <v>320</v>
      </c>
      <c r="C1938" s="332">
        <f t="shared" si="277"/>
        <v>190</v>
      </c>
      <c r="D1938" s="332">
        <v>62</v>
      </c>
      <c r="E1938" s="332">
        <v>0</v>
      </c>
      <c r="F1938" s="332">
        <v>0</v>
      </c>
      <c r="G1938" s="332">
        <v>0</v>
      </c>
      <c r="H1938" s="332">
        <v>0</v>
      </c>
      <c r="I1938" s="332">
        <v>128</v>
      </c>
    </row>
    <row r="1939" spans="1:9" s="333" customFormat="1" ht="38.25" x14ac:dyDescent="0.2">
      <c r="A1939" s="336" t="s">
        <v>735</v>
      </c>
      <c r="B1939" s="331" t="s">
        <v>319</v>
      </c>
      <c r="C1939" s="332">
        <f t="shared" si="277"/>
        <v>48</v>
      </c>
      <c r="D1939" s="332">
        <f>D1940</f>
        <v>36</v>
      </c>
      <c r="E1939" s="332">
        <v>0</v>
      </c>
      <c r="F1939" s="332">
        <v>0</v>
      </c>
      <c r="G1939" s="332">
        <v>0</v>
      </c>
      <c r="H1939" s="332">
        <v>0</v>
      </c>
      <c r="I1939" s="332">
        <f>I1940</f>
        <v>12</v>
      </c>
    </row>
    <row r="1940" spans="1:9" s="333" customFormat="1" x14ac:dyDescent="0.2">
      <c r="A1940" s="334"/>
      <c r="B1940" s="335" t="s">
        <v>320</v>
      </c>
      <c r="C1940" s="332">
        <f t="shared" si="277"/>
        <v>48</v>
      </c>
      <c r="D1940" s="332">
        <v>36</v>
      </c>
      <c r="E1940" s="332">
        <v>0</v>
      </c>
      <c r="F1940" s="332">
        <v>0</v>
      </c>
      <c r="G1940" s="332">
        <v>0</v>
      </c>
      <c r="H1940" s="332">
        <v>0</v>
      </c>
      <c r="I1940" s="332">
        <v>12</v>
      </c>
    </row>
    <row r="1941" spans="1:9" s="333" customFormat="1" ht="25.5" x14ac:dyDescent="0.2">
      <c r="A1941" s="336" t="s">
        <v>723</v>
      </c>
      <c r="B1941" s="331" t="s">
        <v>319</v>
      </c>
      <c r="C1941" s="332">
        <f>D1941+E1941+F1941+G1941+H1941+I1941</f>
        <v>200</v>
      </c>
      <c r="D1941" s="332">
        <f t="shared" ref="D1941:I1941" si="280">D1942</f>
        <v>0</v>
      </c>
      <c r="E1941" s="332">
        <f t="shared" si="280"/>
        <v>200</v>
      </c>
      <c r="F1941" s="332">
        <f t="shared" si="280"/>
        <v>0</v>
      </c>
      <c r="G1941" s="332">
        <f t="shared" si="280"/>
        <v>0</v>
      </c>
      <c r="H1941" s="332">
        <f t="shared" si="280"/>
        <v>0</v>
      </c>
      <c r="I1941" s="332">
        <f t="shared" si="280"/>
        <v>0</v>
      </c>
    </row>
    <row r="1942" spans="1:9" s="333" customFormat="1" x14ac:dyDescent="0.2">
      <c r="A1942" s="334"/>
      <c r="B1942" s="335" t="s">
        <v>320</v>
      </c>
      <c r="C1942" s="332">
        <f>D1942+E1942+F1942+G1942+H1942+I1942</f>
        <v>200</v>
      </c>
      <c r="D1942" s="332">
        <v>0</v>
      </c>
      <c r="E1942" s="332">
        <v>200</v>
      </c>
      <c r="F1942" s="332">
        <v>0</v>
      </c>
      <c r="G1942" s="332">
        <v>0</v>
      </c>
      <c r="H1942" s="332">
        <v>0</v>
      </c>
      <c r="I1942" s="332">
        <v>0</v>
      </c>
    </row>
    <row r="1943" spans="1:9" x14ac:dyDescent="0.2">
      <c r="A1943" s="481" t="s">
        <v>338</v>
      </c>
      <c r="B1943" s="482"/>
      <c r="C1943" s="482"/>
      <c r="D1943" s="482"/>
      <c r="E1943" s="482"/>
      <c r="F1943" s="482"/>
      <c r="G1943" s="482"/>
      <c r="H1943" s="482"/>
      <c r="I1943" s="483"/>
    </row>
    <row r="1944" spans="1:9" x14ac:dyDescent="0.2">
      <c r="A1944" s="457" t="s">
        <v>322</v>
      </c>
      <c r="B1944" s="458"/>
      <c r="C1944" s="458"/>
      <c r="D1944" s="458"/>
      <c r="E1944" s="458"/>
      <c r="F1944" s="458"/>
      <c r="G1944" s="458"/>
      <c r="H1944" s="458"/>
      <c r="I1944" s="459"/>
    </row>
    <row r="1945" spans="1:9" x14ac:dyDescent="0.2">
      <c r="A1945" s="66" t="s">
        <v>329</v>
      </c>
      <c r="B1945" s="67" t="s">
        <v>319</v>
      </c>
      <c r="C1945" s="59">
        <f>D1945+E1945+F1945+G1945+H1945+I1945</f>
        <v>504.00299999999999</v>
      </c>
      <c r="D1945" s="73">
        <f>D1947+D1953</f>
        <v>493.483</v>
      </c>
      <c r="E1945" s="73">
        <f t="shared" ref="E1945:I1946" si="281">E1947+E1953</f>
        <v>0</v>
      </c>
      <c r="F1945" s="73">
        <f t="shared" si="281"/>
        <v>0</v>
      </c>
      <c r="G1945" s="73">
        <f t="shared" si="281"/>
        <v>0</v>
      </c>
      <c r="H1945" s="73">
        <f t="shared" si="281"/>
        <v>0</v>
      </c>
      <c r="I1945" s="73">
        <f t="shared" si="281"/>
        <v>10.52</v>
      </c>
    </row>
    <row r="1946" spans="1:9" ht="13.5" thickBot="1" x14ac:dyDescent="0.25">
      <c r="A1946" s="68"/>
      <c r="B1946" s="69" t="s">
        <v>320</v>
      </c>
      <c r="C1946" s="59">
        <f>D1946+E1946+F1946+G1946+H1946+I1946</f>
        <v>504.00299999999999</v>
      </c>
      <c r="D1946" s="73">
        <f>D1948+D1954</f>
        <v>493.483</v>
      </c>
      <c r="E1946" s="73">
        <f t="shared" si="281"/>
        <v>0</v>
      </c>
      <c r="F1946" s="73">
        <f t="shared" si="281"/>
        <v>0</v>
      </c>
      <c r="G1946" s="73">
        <f t="shared" si="281"/>
        <v>0</v>
      </c>
      <c r="H1946" s="73">
        <f t="shared" si="281"/>
        <v>0</v>
      </c>
      <c r="I1946" s="73">
        <f t="shared" si="281"/>
        <v>10.52</v>
      </c>
    </row>
    <row r="1947" spans="1:9" x14ac:dyDescent="0.2">
      <c r="A1947" s="82" t="s">
        <v>335</v>
      </c>
      <c r="B1947" s="76" t="s">
        <v>319</v>
      </c>
      <c r="C1947" s="59">
        <f t="shared" ref="C1947:C1958" si="282">D1947+E1947+F1947+G1947+H1947+I1947</f>
        <v>234</v>
      </c>
      <c r="D1947" s="94">
        <f>D1949</f>
        <v>234</v>
      </c>
      <c r="E1947" s="94">
        <f t="shared" ref="E1947:I1950" si="283">E1949</f>
        <v>0</v>
      </c>
      <c r="F1947" s="94">
        <f t="shared" si="283"/>
        <v>0</v>
      </c>
      <c r="G1947" s="94">
        <f t="shared" si="283"/>
        <v>0</v>
      </c>
      <c r="H1947" s="94">
        <f t="shared" si="283"/>
        <v>0</v>
      </c>
      <c r="I1947" s="94">
        <f t="shared" si="283"/>
        <v>0</v>
      </c>
    </row>
    <row r="1948" spans="1:9" x14ac:dyDescent="0.2">
      <c r="A1948" s="70" t="s">
        <v>326</v>
      </c>
      <c r="B1948" s="77" t="s">
        <v>320</v>
      </c>
      <c r="C1948" s="59">
        <f t="shared" si="282"/>
        <v>234</v>
      </c>
      <c r="D1948" s="94">
        <f>D1950</f>
        <v>234</v>
      </c>
      <c r="E1948" s="94">
        <f t="shared" si="283"/>
        <v>0</v>
      </c>
      <c r="F1948" s="94">
        <f t="shared" si="283"/>
        <v>0</v>
      </c>
      <c r="G1948" s="94">
        <f t="shared" si="283"/>
        <v>0</v>
      </c>
      <c r="H1948" s="94">
        <f t="shared" si="283"/>
        <v>0</v>
      </c>
      <c r="I1948" s="94">
        <f t="shared" si="283"/>
        <v>0</v>
      </c>
    </row>
    <row r="1949" spans="1:9" x14ac:dyDescent="0.2">
      <c r="A1949" s="21" t="s">
        <v>385</v>
      </c>
      <c r="B1949" s="8" t="s">
        <v>319</v>
      </c>
      <c r="C1949" s="59">
        <f t="shared" si="282"/>
        <v>234</v>
      </c>
      <c r="D1949" s="94">
        <f>D1951</f>
        <v>234</v>
      </c>
      <c r="E1949" s="94">
        <f t="shared" si="283"/>
        <v>0</v>
      </c>
      <c r="F1949" s="94">
        <f t="shared" si="283"/>
        <v>0</v>
      </c>
      <c r="G1949" s="94">
        <f t="shared" si="283"/>
        <v>0</v>
      </c>
      <c r="H1949" s="94">
        <f t="shared" si="283"/>
        <v>0</v>
      </c>
      <c r="I1949" s="94">
        <f t="shared" si="283"/>
        <v>0</v>
      </c>
    </row>
    <row r="1950" spans="1:9" x14ac:dyDescent="0.2">
      <c r="A1950" s="18"/>
      <c r="B1950" s="246" t="s">
        <v>320</v>
      </c>
      <c r="C1950" s="59">
        <f t="shared" si="282"/>
        <v>234</v>
      </c>
      <c r="D1950" s="94">
        <f>D1952</f>
        <v>234</v>
      </c>
      <c r="E1950" s="94">
        <f t="shared" si="283"/>
        <v>0</v>
      </c>
      <c r="F1950" s="94">
        <f t="shared" si="283"/>
        <v>0</v>
      </c>
      <c r="G1950" s="94">
        <f t="shared" si="283"/>
        <v>0</v>
      </c>
      <c r="H1950" s="94">
        <f t="shared" si="283"/>
        <v>0</v>
      </c>
      <c r="I1950" s="94">
        <f t="shared" si="283"/>
        <v>0</v>
      </c>
    </row>
    <row r="1951" spans="1:9" x14ac:dyDescent="0.2">
      <c r="A1951" s="37" t="s">
        <v>362</v>
      </c>
      <c r="B1951" s="61" t="s">
        <v>319</v>
      </c>
      <c r="C1951" s="59">
        <f t="shared" si="282"/>
        <v>234</v>
      </c>
      <c r="D1951" s="73">
        <f>D1979</f>
        <v>234</v>
      </c>
      <c r="E1951" s="73">
        <f t="shared" ref="E1951:I1952" si="284">E1979</f>
        <v>0</v>
      </c>
      <c r="F1951" s="73">
        <f t="shared" si="284"/>
        <v>0</v>
      </c>
      <c r="G1951" s="73">
        <f t="shared" si="284"/>
        <v>0</v>
      </c>
      <c r="H1951" s="73">
        <f t="shared" si="284"/>
        <v>0</v>
      </c>
      <c r="I1951" s="73">
        <f t="shared" si="284"/>
        <v>0</v>
      </c>
    </row>
    <row r="1952" spans="1:9" x14ac:dyDescent="0.2">
      <c r="A1952" s="18"/>
      <c r="B1952" s="62" t="s">
        <v>320</v>
      </c>
      <c r="C1952" s="59">
        <f t="shared" si="282"/>
        <v>234</v>
      </c>
      <c r="D1952" s="73">
        <f>D1980</f>
        <v>234</v>
      </c>
      <c r="E1952" s="73">
        <f>E1980</f>
        <v>0</v>
      </c>
      <c r="F1952" s="73">
        <f t="shared" si="284"/>
        <v>0</v>
      </c>
      <c r="G1952" s="73">
        <f t="shared" si="284"/>
        <v>0</v>
      </c>
      <c r="H1952" s="73">
        <f t="shared" si="284"/>
        <v>0</v>
      </c>
      <c r="I1952" s="73">
        <f t="shared" si="284"/>
        <v>0</v>
      </c>
    </row>
    <row r="1953" spans="1:9" x14ac:dyDescent="0.2">
      <c r="A1953" s="82" t="s">
        <v>378</v>
      </c>
      <c r="B1953" s="76" t="s">
        <v>319</v>
      </c>
      <c r="C1953" s="59">
        <f t="shared" si="282"/>
        <v>270.00299999999999</v>
      </c>
      <c r="D1953" s="94">
        <f>D1955</f>
        <v>259.483</v>
      </c>
      <c r="E1953" s="94">
        <f t="shared" ref="E1953:I1956" si="285">E1955</f>
        <v>0</v>
      </c>
      <c r="F1953" s="94">
        <f t="shared" si="285"/>
        <v>0</v>
      </c>
      <c r="G1953" s="94">
        <f t="shared" si="285"/>
        <v>0</v>
      </c>
      <c r="H1953" s="94">
        <f t="shared" si="285"/>
        <v>0</v>
      </c>
      <c r="I1953" s="94">
        <f t="shared" si="285"/>
        <v>10.52</v>
      </c>
    </row>
    <row r="1954" spans="1:9" x14ac:dyDescent="0.2">
      <c r="A1954" s="70" t="s">
        <v>326</v>
      </c>
      <c r="B1954" s="77" t="s">
        <v>320</v>
      </c>
      <c r="C1954" s="59">
        <f t="shared" si="282"/>
        <v>270.00299999999999</v>
      </c>
      <c r="D1954" s="94">
        <f>D1956</f>
        <v>259.483</v>
      </c>
      <c r="E1954" s="94">
        <f t="shared" si="285"/>
        <v>0</v>
      </c>
      <c r="F1954" s="94">
        <f t="shared" si="285"/>
        <v>0</v>
      </c>
      <c r="G1954" s="94">
        <f t="shared" si="285"/>
        <v>0</v>
      </c>
      <c r="H1954" s="94">
        <f t="shared" si="285"/>
        <v>0</v>
      </c>
      <c r="I1954" s="94">
        <f t="shared" si="285"/>
        <v>10.52</v>
      </c>
    </row>
    <row r="1955" spans="1:9" x14ac:dyDescent="0.2">
      <c r="A1955" s="21" t="s">
        <v>385</v>
      </c>
      <c r="B1955" s="8" t="s">
        <v>319</v>
      </c>
      <c r="C1955" s="59">
        <f t="shared" si="282"/>
        <v>270.00299999999999</v>
      </c>
      <c r="D1955" s="94">
        <f>D1957</f>
        <v>259.483</v>
      </c>
      <c r="E1955" s="94">
        <f t="shared" si="285"/>
        <v>0</v>
      </c>
      <c r="F1955" s="94">
        <f t="shared" si="285"/>
        <v>0</v>
      </c>
      <c r="G1955" s="94">
        <f t="shared" si="285"/>
        <v>0</v>
      </c>
      <c r="H1955" s="94">
        <f t="shared" si="285"/>
        <v>0</v>
      </c>
      <c r="I1955" s="94">
        <f t="shared" si="285"/>
        <v>10.52</v>
      </c>
    </row>
    <row r="1956" spans="1:9" x14ac:dyDescent="0.2">
      <c r="A1956" s="18"/>
      <c r="B1956" s="246" t="s">
        <v>320</v>
      </c>
      <c r="C1956" s="59">
        <f t="shared" si="282"/>
        <v>270.00299999999999</v>
      </c>
      <c r="D1956" s="94">
        <f>D1958</f>
        <v>259.483</v>
      </c>
      <c r="E1956" s="94">
        <f t="shared" si="285"/>
        <v>0</v>
      </c>
      <c r="F1956" s="94">
        <f t="shared" si="285"/>
        <v>0</v>
      </c>
      <c r="G1956" s="94">
        <f t="shared" si="285"/>
        <v>0</v>
      </c>
      <c r="H1956" s="94">
        <f t="shared" si="285"/>
        <v>0</v>
      </c>
      <c r="I1956" s="94">
        <f t="shared" si="285"/>
        <v>10.52</v>
      </c>
    </row>
    <row r="1957" spans="1:9" x14ac:dyDescent="0.2">
      <c r="A1957" s="37" t="s">
        <v>362</v>
      </c>
      <c r="B1957" s="61" t="s">
        <v>319</v>
      </c>
      <c r="C1957" s="59">
        <f t="shared" si="282"/>
        <v>270.00299999999999</v>
      </c>
      <c r="D1957" s="73">
        <f>D1966</f>
        <v>259.483</v>
      </c>
      <c r="E1957" s="73">
        <f t="shared" ref="E1957:I1958" si="286">E1966</f>
        <v>0</v>
      </c>
      <c r="F1957" s="73">
        <f t="shared" si="286"/>
        <v>0</v>
      </c>
      <c r="G1957" s="73">
        <f t="shared" si="286"/>
        <v>0</v>
      </c>
      <c r="H1957" s="73">
        <f t="shared" si="286"/>
        <v>0</v>
      </c>
      <c r="I1957" s="73">
        <f t="shared" si="286"/>
        <v>10.52</v>
      </c>
    </row>
    <row r="1958" spans="1:9" x14ac:dyDescent="0.2">
      <c r="A1958" s="18"/>
      <c r="B1958" s="62" t="s">
        <v>320</v>
      </c>
      <c r="C1958" s="59">
        <f t="shared" si="282"/>
        <v>270.00299999999999</v>
      </c>
      <c r="D1958" s="73">
        <f>D1967</f>
        <v>259.483</v>
      </c>
      <c r="E1958" s="73">
        <f t="shared" si="286"/>
        <v>0</v>
      </c>
      <c r="F1958" s="73">
        <f t="shared" si="286"/>
        <v>0</v>
      </c>
      <c r="G1958" s="73">
        <f t="shared" si="286"/>
        <v>0</v>
      </c>
      <c r="H1958" s="73">
        <f t="shared" si="286"/>
        <v>0</v>
      </c>
      <c r="I1958" s="73">
        <f t="shared" si="286"/>
        <v>10.52</v>
      </c>
    </row>
    <row r="1959" spans="1:9" x14ac:dyDescent="0.2">
      <c r="A1959" s="460" t="s">
        <v>365</v>
      </c>
      <c r="B1959" s="461"/>
      <c r="C1959" s="462"/>
      <c r="D1959" s="462"/>
      <c r="E1959" s="462"/>
      <c r="F1959" s="462"/>
      <c r="G1959" s="462"/>
      <c r="H1959" s="462"/>
      <c r="I1959" s="463"/>
    </row>
    <row r="1960" spans="1:9" x14ac:dyDescent="0.2">
      <c r="A1960" s="34" t="s">
        <v>322</v>
      </c>
      <c r="B1960" s="245" t="s">
        <v>319</v>
      </c>
      <c r="C1960" s="59">
        <f t="shared" ref="C1960:C1971" si="287">D1960+E1960+F1960+G1960+H1960+I1960</f>
        <v>270.00299999999999</v>
      </c>
      <c r="D1960" s="73">
        <f>D1962</f>
        <v>259.483</v>
      </c>
      <c r="E1960" s="73">
        <f>E1962</f>
        <v>0</v>
      </c>
      <c r="F1960" s="73">
        <f t="shared" ref="F1960:I1961" si="288">F1962</f>
        <v>0</v>
      </c>
      <c r="G1960" s="73">
        <f t="shared" si="288"/>
        <v>0</v>
      </c>
      <c r="H1960" s="73">
        <f t="shared" si="288"/>
        <v>0</v>
      </c>
      <c r="I1960" s="73">
        <f t="shared" si="288"/>
        <v>10.52</v>
      </c>
    </row>
    <row r="1961" spans="1:9" x14ac:dyDescent="0.2">
      <c r="A1961" s="24" t="s">
        <v>347</v>
      </c>
      <c r="B1961" s="246" t="s">
        <v>320</v>
      </c>
      <c r="C1961" s="59">
        <f t="shared" si="287"/>
        <v>270.00299999999999</v>
      </c>
      <c r="D1961" s="73">
        <f>D1963</f>
        <v>259.483</v>
      </c>
      <c r="E1961" s="73">
        <f>E1963</f>
        <v>0</v>
      </c>
      <c r="F1961" s="73">
        <f t="shared" si="288"/>
        <v>0</v>
      </c>
      <c r="G1961" s="73">
        <f t="shared" si="288"/>
        <v>0</v>
      </c>
      <c r="H1961" s="73">
        <f t="shared" si="288"/>
        <v>0</v>
      </c>
      <c r="I1961" s="73">
        <f t="shared" si="288"/>
        <v>10.52</v>
      </c>
    </row>
    <row r="1962" spans="1:9" x14ac:dyDescent="0.2">
      <c r="A1962" s="82" t="s">
        <v>378</v>
      </c>
      <c r="B1962" s="76" t="s">
        <v>319</v>
      </c>
      <c r="C1962" s="59">
        <f t="shared" si="287"/>
        <v>270.00299999999999</v>
      </c>
      <c r="D1962" s="94">
        <f t="shared" ref="D1962:I1969" si="289">D1964</f>
        <v>259.483</v>
      </c>
      <c r="E1962" s="94">
        <f t="shared" si="289"/>
        <v>0</v>
      </c>
      <c r="F1962" s="94">
        <f t="shared" si="289"/>
        <v>0</v>
      </c>
      <c r="G1962" s="94">
        <f t="shared" si="289"/>
        <v>0</v>
      </c>
      <c r="H1962" s="94">
        <f t="shared" si="289"/>
        <v>0</v>
      </c>
      <c r="I1962" s="94">
        <f t="shared" si="289"/>
        <v>10.52</v>
      </c>
    </row>
    <row r="1963" spans="1:9" x14ac:dyDescent="0.2">
      <c r="A1963" s="70" t="s">
        <v>326</v>
      </c>
      <c r="B1963" s="77" t="s">
        <v>320</v>
      </c>
      <c r="C1963" s="59">
        <f t="shared" si="287"/>
        <v>270.00299999999999</v>
      </c>
      <c r="D1963" s="94">
        <f t="shared" si="289"/>
        <v>259.483</v>
      </c>
      <c r="E1963" s="94">
        <f t="shared" si="289"/>
        <v>0</v>
      </c>
      <c r="F1963" s="94">
        <f t="shared" si="289"/>
        <v>0</v>
      </c>
      <c r="G1963" s="94">
        <f t="shared" si="289"/>
        <v>0</v>
      </c>
      <c r="H1963" s="94">
        <f t="shared" si="289"/>
        <v>0</v>
      </c>
      <c r="I1963" s="94">
        <f t="shared" si="289"/>
        <v>10.52</v>
      </c>
    </row>
    <row r="1964" spans="1:9" x14ac:dyDescent="0.2">
      <c r="A1964" s="21" t="s">
        <v>385</v>
      </c>
      <c r="B1964" s="8" t="s">
        <v>319</v>
      </c>
      <c r="C1964" s="59">
        <f t="shared" si="287"/>
        <v>270.00299999999999</v>
      </c>
      <c r="D1964" s="94">
        <f t="shared" si="289"/>
        <v>259.483</v>
      </c>
      <c r="E1964" s="94">
        <f t="shared" si="289"/>
        <v>0</v>
      </c>
      <c r="F1964" s="94">
        <f t="shared" si="289"/>
        <v>0</v>
      </c>
      <c r="G1964" s="94">
        <f t="shared" si="289"/>
        <v>0</v>
      </c>
      <c r="H1964" s="94">
        <f t="shared" si="289"/>
        <v>0</v>
      </c>
      <c r="I1964" s="94">
        <f t="shared" si="289"/>
        <v>10.52</v>
      </c>
    </row>
    <row r="1965" spans="1:9" x14ac:dyDescent="0.2">
      <c r="A1965" s="18"/>
      <c r="B1965" s="246" t="s">
        <v>320</v>
      </c>
      <c r="C1965" s="59">
        <f t="shared" si="287"/>
        <v>270.00299999999999</v>
      </c>
      <c r="D1965" s="94">
        <f t="shared" si="289"/>
        <v>259.483</v>
      </c>
      <c r="E1965" s="94">
        <f t="shared" si="289"/>
        <v>0</v>
      </c>
      <c r="F1965" s="94">
        <f t="shared" si="289"/>
        <v>0</v>
      </c>
      <c r="G1965" s="94">
        <f t="shared" si="289"/>
        <v>0</v>
      </c>
      <c r="H1965" s="94">
        <f t="shared" si="289"/>
        <v>0</v>
      </c>
      <c r="I1965" s="94">
        <f t="shared" si="289"/>
        <v>10.52</v>
      </c>
    </row>
    <row r="1966" spans="1:9" s="120" customFormat="1" x14ac:dyDescent="0.2">
      <c r="A1966" s="54" t="s">
        <v>362</v>
      </c>
      <c r="B1966" s="183" t="s">
        <v>319</v>
      </c>
      <c r="C1966" s="172">
        <f t="shared" si="287"/>
        <v>270.00299999999999</v>
      </c>
      <c r="D1966" s="172">
        <f t="shared" si="289"/>
        <v>259.483</v>
      </c>
      <c r="E1966" s="172">
        <f t="shared" si="289"/>
        <v>0</v>
      </c>
      <c r="F1966" s="172">
        <f t="shared" si="289"/>
        <v>0</v>
      </c>
      <c r="G1966" s="172">
        <f t="shared" si="289"/>
        <v>0</v>
      </c>
      <c r="H1966" s="172">
        <f t="shared" si="289"/>
        <v>0</v>
      </c>
      <c r="I1966" s="172">
        <f t="shared" si="289"/>
        <v>10.52</v>
      </c>
    </row>
    <row r="1967" spans="1:9" s="120" customFormat="1" x14ac:dyDescent="0.2">
      <c r="A1967" s="180"/>
      <c r="B1967" s="184" t="s">
        <v>320</v>
      </c>
      <c r="C1967" s="172">
        <f t="shared" si="287"/>
        <v>270.00299999999999</v>
      </c>
      <c r="D1967" s="172">
        <f t="shared" si="289"/>
        <v>259.483</v>
      </c>
      <c r="E1967" s="172">
        <f t="shared" si="289"/>
        <v>0</v>
      </c>
      <c r="F1967" s="172">
        <f t="shared" si="289"/>
        <v>0</v>
      </c>
      <c r="G1967" s="172">
        <f t="shared" si="289"/>
        <v>0</v>
      </c>
      <c r="H1967" s="172">
        <f t="shared" si="289"/>
        <v>0</v>
      </c>
      <c r="I1967" s="172">
        <f t="shared" si="289"/>
        <v>10.52</v>
      </c>
    </row>
    <row r="1968" spans="1:9" s="168" customFormat="1" x14ac:dyDescent="0.2">
      <c r="A1968" s="200" t="s">
        <v>293</v>
      </c>
      <c r="B1968" s="181" t="s">
        <v>319</v>
      </c>
      <c r="C1968" s="167">
        <f t="shared" si="287"/>
        <v>270.00299999999999</v>
      </c>
      <c r="D1968" s="167">
        <f t="shared" si="289"/>
        <v>259.483</v>
      </c>
      <c r="E1968" s="167">
        <f t="shared" si="289"/>
        <v>0</v>
      </c>
      <c r="F1968" s="167">
        <f t="shared" si="289"/>
        <v>0</v>
      </c>
      <c r="G1968" s="167">
        <f t="shared" si="289"/>
        <v>0</v>
      </c>
      <c r="H1968" s="167">
        <f t="shared" si="289"/>
        <v>0</v>
      </c>
      <c r="I1968" s="167">
        <f t="shared" si="289"/>
        <v>10.52</v>
      </c>
    </row>
    <row r="1969" spans="1:9" s="168" customFormat="1" x14ac:dyDescent="0.2">
      <c r="A1969" s="201"/>
      <c r="B1969" s="182" t="s">
        <v>320</v>
      </c>
      <c r="C1969" s="167">
        <f t="shared" si="287"/>
        <v>270.00299999999999</v>
      </c>
      <c r="D1969" s="167">
        <f t="shared" si="289"/>
        <v>259.483</v>
      </c>
      <c r="E1969" s="167">
        <f t="shared" si="289"/>
        <v>0</v>
      </c>
      <c r="F1969" s="167">
        <f t="shared" si="289"/>
        <v>0</v>
      </c>
      <c r="G1969" s="167">
        <f t="shared" si="289"/>
        <v>0</v>
      </c>
      <c r="H1969" s="167">
        <f t="shared" si="289"/>
        <v>0</v>
      </c>
      <c r="I1969" s="167">
        <f t="shared" si="289"/>
        <v>10.52</v>
      </c>
    </row>
    <row r="1970" spans="1:9" s="129" customFormat="1" x14ac:dyDescent="0.2">
      <c r="A1970" s="143" t="s">
        <v>540</v>
      </c>
      <c r="B1970" s="154" t="s">
        <v>319</v>
      </c>
      <c r="C1970" s="106">
        <f t="shared" si="287"/>
        <v>270.00299999999999</v>
      </c>
      <c r="D1970" s="101">
        <f>D1971</f>
        <v>259.483</v>
      </c>
      <c r="E1970" s="101">
        <f>E1971</f>
        <v>0</v>
      </c>
      <c r="F1970" s="101">
        <v>0</v>
      </c>
      <c r="G1970" s="101">
        <v>0</v>
      </c>
      <c r="H1970" s="101">
        <v>0</v>
      </c>
      <c r="I1970" s="101">
        <f>I1971</f>
        <v>10.52</v>
      </c>
    </row>
    <row r="1971" spans="1:9" s="129" customFormat="1" x14ac:dyDescent="0.2">
      <c r="A1971" s="155"/>
      <c r="B1971" s="158" t="s">
        <v>320</v>
      </c>
      <c r="C1971" s="106">
        <f t="shared" si="287"/>
        <v>270.00299999999999</v>
      </c>
      <c r="D1971" s="101">
        <v>259.483</v>
      </c>
      <c r="E1971" s="101">
        <v>0</v>
      </c>
      <c r="F1971" s="101">
        <v>0</v>
      </c>
      <c r="G1971" s="101">
        <v>0</v>
      </c>
      <c r="H1971" s="101">
        <v>0</v>
      </c>
      <c r="I1971" s="101">
        <v>10.52</v>
      </c>
    </row>
    <row r="1972" spans="1:9" x14ac:dyDescent="0.2">
      <c r="A1972" s="465" t="s">
        <v>397</v>
      </c>
      <c r="B1972" s="466"/>
      <c r="C1972" s="466"/>
      <c r="D1972" s="466"/>
      <c r="E1972" s="466"/>
      <c r="F1972" s="466"/>
      <c r="G1972" s="466"/>
      <c r="H1972" s="466"/>
      <c r="I1972" s="467"/>
    </row>
    <row r="1973" spans="1:9" x14ac:dyDescent="0.2">
      <c r="A1973" s="34" t="s">
        <v>322</v>
      </c>
      <c r="B1973" s="245" t="s">
        <v>319</v>
      </c>
      <c r="C1973" s="59">
        <f t="shared" ref="C1973:C1982" si="290">D1973+E1973+F1973+G1973+H1973+I1973</f>
        <v>234</v>
      </c>
      <c r="D1973" s="73">
        <f>D1975</f>
        <v>234</v>
      </c>
      <c r="E1973" s="73">
        <f>E1975</f>
        <v>0</v>
      </c>
      <c r="F1973" s="73">
        <f t="shared" ref="F1973:I1974" si="291">F1975</f>
        <v>0</v>
      </c>
      <c r="G1973" s="73">
        <f t="shared" si="291"/>
        <v>0</v>
      </c>
      <c r="H1973" s="73">
        <f t="shared" si="291"/>
        <v>0</v>
      </c>
      <c r="I1973" s="73">
        <f t="shared" si="291"/>
        <v>0</v>
      </c>
    </row>
    <row r="1974" spans="1:9" x14ac:dyDescent="0.2">
      <c r="A1974" s="24" t="s">
        <v>347</v>
      </c>
      <c r="B1974" s="246" t="s">
        <v>320</v>
      </c>
      <c r="C1974" s="59">
        <f t="shared" si="290"/>
        <v>234</v>
      </c>
      <c r="D1974" s="73">
        <f>D1976</f>
        <v>234</v>
      </c>
      <c r="E1974" s="73">
        <f>E1976</f>
        <v>0</v>
      </c>
      <c r="F1974" s="73">
        <f t="shared" si="291"/>
        <v>0</v>
      </c>
      <c r="G1974" s="73">
        <f t="shared" si="291"/>
        <v>0</v>
      </c>
      <c r="H1974" s="73">
        <f t="shared" si="291"/>
        <v>0</v>
      </c>
      <c r="I1974" s="73">
        <f t="shared" si="291"/>
        <v>0</v>
      </c>
    </row>
    <row r="1975" spans="1:9" x14ac:dyDescent="0.2">
      <c r="A1975" s="65" t="s">
        <v>375</v>
      </c>
      <c r="B1975" s="27" t="s">
        <v>319</v>
      </c>
      <c r="C1975" s="59">
        <f t="shared" si="290"/>
        <v>234</v>
      </c>
      <c r="D1975" s="59">
        <f t="shared" ref="D1975:I1980" si="292">D1977</f>
        <v>234</v>
      </c>
      <c r="E1975" s="59">
        <f t="shared" si="292"/>
        <v>0</v>
      </c>
      <c r="F1975" s="59">
        <f t="shared" si="292"/>
        <v>0</v>
      </c>
      <c r="G1975" s="59">
        <f t="shared" si="292"/>
        <v>0</v>
      </c>
      <c r="H1975" s="59">
        <f t="shared" si="292"/>
        <v>0</v>
      </c>
      <c r="I1975" s="59">
        <f t="shared" si="292"/>
        <v>0</v>
      </c>
    </row>
    <row r="1976" spans="1:9" x14ac:dyDescent="0.2">
      <c r="A1976" s="24" t="s">
        <v>360</v>
      </c>
      <c r="B1976" s="29" t="s">
        <v>320</v>
      </c>
      <c r="C1976" s="59">
        <f t="shared" si="290"/>
        <v>234</v>
      </c>
      <c r="D1976" s="59">
        <f t="shared" si="292"/>
        <v>234</v>
      </c>
      <c r="E1976" s="59">
        <f t="shared" si="292"/>
        <v>0</v>
      </c>
      <c r="F1976" s="59">
        <f t="shared" si="292"/>
        <v>0</v>
      </c>
      <c r="G1976" s="59">
        <f t="shared" si="292"/>
        <v>0</v>
      </c>
      <c r="H1976" s="59">
        <f t="shared" si="292"/>
        <v>0</v>
      </c>
      <c r="I1976" s="59">
        <f t="shared" si="292"/>
        <v>0</v>
      </c>
    </row>
    <row r="1977" spans="1:9" x14ac:dyDescent="0.2">
      <c r="A1977" s="21" t="s">
        <v>385</v>
      </c>
      <c r="B1977" s="8" t="s">
        <v>319</v>
      </c>
      <c r="C1977" s="59">
        <f t="shared" si="290"/>
        <v>234</v>
      </c>
      <c r="D1977" s="59">
        <f>D1979</f>
        <v>234</v>
      </c>
      <c r="E1977" s="59">
        <f t="shared" si="292"/>
        <v>0</v>
      </c>
      <c r="F1977" s="59">
        <f t="shared" si="292"/>
        <v>0</v>
      </c>
      <c r="G1977" s="59">
        <f t="shared" si="292"/>
        <v>0</v>
      </c>
      <c r="H1977" s="59">
        <f t="shared" si="292"/>
        <v>0</v>
      </c>
      <c r="I1977" s="59">
        <f t="shared" si="292"/>
        <v>0</v>
      </c>
    </row>
    <row r="1978" spans="1:9" x14ac:dyDescent="0.2">
      <c r="A1978" s="18"/>
      <c r="B1978" s="246" t="s">
        <v>320</v>
      </c>
      <c r="C1978" s="59">
        <f t="shared" si="290"/>
        <v>234</v>
      </c>
      <c r="D1978" s="59">
        <f>D1980</f>
        <v>234</v>
      </c>
      <c r="E1978" s="59">
        <f t="shared" si="292"/>
        <v>0</v>
      </c>
      <c r="F1978" s="59">
        <f t="shared" si="292"/>
        <v>0</v>
      </c>
      <c r="G1978" s="59">
        <f t="shared" si="292"/>
        <v>0</v>
      </c>
      <c r="H1978" s="59">
        <f t="shared" si="292"/>
        <v>0</v>
      </c>
      <c r="I1978" s="59">
        <f t="shared" si="292"/>
        <v>0</v>
      </c>
    </row>
    <row r="1979" spans="1:9" s="120" customFormat="1" x14ac:dyDescent="0.2">
      <c r="A1979" s="54" t="s">
        <v>362</v>
      </c>
      <c r="B1979" s="183" t="s">
        <v>319</v>
      </c>
      <c r="C1979" s="172">
        <f t="shared" si="290"/>
        <v>234</v>
      </c>
      <c r="D1979" s="172">
        <f>D1981</f>
        <v>234</v>
      </c>
      <c r="E1979" s="172">
        <f t="shared" si="292"/>
        <v>0</v>
      </c>
      <c r="F1979" s="172">
        <f t="shared" si="292"/>
        <v>0</v>
      </c>
      <c r="G1979" s="172">
        <f t="shared" si="292"/>
        <v>0</v>
      </c>
      <c r="H1979" s="172">
        <f t="shared" si="292"/>
        <v>0</v>
      </c>
      <c r="I1979" s="172">
        <f t="shared" si="292"/>
        <v>0</v>
      </c>
    </row>
    <row r="1980" spans="1:9" s="120" customFormat="1" x14ac:dyDescent="0.2">
      <c r="A1980" s="180"/>
      <c r="B1980" s="184" t="s">
        <v>320</v>
      </c>
      <c r="C1980" s="172">
        <f t="shared" si="290"/>
        <v>234</v>
      </c>
      <c r="D1980" s="172">
        <f>D1982</f>
        <v>234</v>
      </c>
      <c r="E1980" s="172">
        <f t="shared" si="292"/>
        <v>0</v>
      </c>
      <c r="F1980" s="172">
        <f t="shared" si="292"/>
        <v>0</v>
      </c>
      <c r="G1980" s="172">
        <f t="shared" si="292"/>
        <v>0</v>
      </c>
      <c r="H1980" s="172">
        <f t="shared" si="292"/>
        <v>0</v>
      </c>
      <c r="I1980" s="172">
        <f t="shared" si="292"/>
        <v>0</v>
      </c>
    </row>
    <row r="1981" spans="1:9" s="22" customFormat="1" ht="38.25" x14ac:dyDescent="0.2">
      <c r="A1981" s="78" t="s">
        <v>484</v>
      </c>
      <c r="B1981" s="63" t="s">
        <v>319</v>
      </c>
      <c r="C1981" s="73">
        <f t="shared" si="290"/>
        <v>234</v>
      </c>
      <c r="D1981" s="73">
        <f>D1982</f>
        <v>234</v>
      </c>
      <c r="E1981" s="73">
        <v>0</v>
      </c>
      <c r="F1981" s="73">
        <v>0</v>
      </c>
      <c r="G1981" s="73">
        <v>0</v>
      </c>
      <c r="H1981" s="73">
        <v>0</v>
      </c>
      <c r="I1981" s="73">
        <v>0</v>
      </c>
    </row>
    <row r="1982" spans="1:9" s="22" customFormat="1" x14ac:dyDescent="0.2">
      <c r="A1982" s="81"/>
      <c r="B1982" s="61" t="s">
        <v>320</v>
      </c>
      <c r="C1982" s="73">
        <f t="shared" si="290"/>
        <v>234</v>
      </c>
      <c r="D1982" s="73">
        <v>234</v>
      </c>
      <c r="E1982" s="73">
        <v>0</v>
      </c>
      <c r="F1982" s="73">
        <v>0</v>
      </c>
      <c r="G1982" s="73">
        <v>0</v>
      </c>
      <c r="H1982" s="73">
        <v>0</v>
      </c>
      <c r="I1982" s="73">
        <v>0</v>
      </c>
    </row>
    <row r="1983" spans="1:9" x14ac:dyDescent="0.2">
      <c r="A1983" s="484" t="s">
        <v>339</v>
      </c>
      <c r="B1983" s="485"/>
      <c r="C1983" s="486"/>
      <c r="D1983" s="485"/>
      <c r="E1983" s="485"/>
      <c r="F1983" s="485"/>
      <c r="G1983" s="485"/>
      <c r="H1983" s="485"/>
      <c r="I1983" s="487"/>
    </row>
    <row r="1984" spans="1:9" x14ac:dyDescent="0.2">
      <c r="A1984" s="473" t="s">
        <v>322</v>
      </c>
      <c r="B1984" s="474"/>
      <c r="C1984" s="475"/>
      <c r="D1984" s="475"/>
      <c r="E1984" s="475"/>
      <c r="F1984" s="475"/>
      <c r="G1984" s="475"/>
      <c r="H1984" s="475"/>
      <c r="I1984" s="476"/>
    </row>
    <row r="1985" spans="1:9" x14ac:dyDescent="0.2">
      <c r="A1985" s="66" t="s">
        <v>329</v>
      </c>
      <c r="B1985" s="61" t="s">
        <v>319</v>
      </c>
      <c r="C1985" s="59">
        <f t="shared" ref="C1985:C2006" si="293">D1985+E1985+F1985+G1985+H1985+I1985</f>
        <v>12827.094999999999</v>
      </c>
      <c r="D1985" s="73">
        <f>D1987+D1997</f>
        <v>4143.6649999999991</v>
      </c>
      <c r="E1985" s="73">
        <f t="shared" ref="E1985:I1986" si="294">E1987+E1997</f>
        <v>8187.1</v>
      </c>
      <c r="F1985" s="73">
        <f t="shared" si="294"/>
        <v>0</v>
      </c>
      <c r="G1985" s="73">
        <f t="shared" si="294"/>
        <v>0</v>
      </c>
      <c r="H1985" s="73">
        <f t="shared" si="294"/>
        <v>0</v>
      </c>
      <c r="I1985" s="73">
        <f t="shared" si="294"/>
        <v>496.33000000000004</v>
      </c>
    </row>
    <row r="1986" spans="1:9" ht="13.5" thickBot="1" x14ac:dyDescent="0.25">
      <c r="A1986" s="68"/>
      <c r="B1986" s="75" t="s">
        <v>320</v>
      </c>
      <c r="C1986" s="59">
        <f t="shared" si="293"/>
        <v>12827.094999999999</v>
      </c>
      <c r="D1986" s="73">
        <f>D1988+D1998</f>
        <v>4143.6649999999991</v>
      </c>
      <c r="E1986" s="73">
        <f t="shared" si="294"/>
        <v>8187.1</v>
      </c>
      <c r="F1986" s="73">
        <f t="shared" si="294"/>
        <v>0</v>
      </c>
      <c r="G1986" s="73">
        <f t="shared" si="294"/>
        <v>0</v>
      </c>
      <c r="H1986" s="73">
        <f t="shared" si="294"/>
        <v>0</v>
      </c>
      <c r="I1986" s="73">
        <f t="shared" si="294"/>
        <v>496.33000000000004</v>
      </c>
    </row>
    <row r="1987" spans="1:9" x14ac:dyDescent="0.2">
      <c r="A1987" s="82" t="s">
        <v>335</v>
      </c>
      <c r="B1987" s="76" t="s">
        <v>319</v>
      </c>
      <c r="C1987" s="59">
        <f t="shared" si="293"/>
        <v>3741.924</v>
      </c>
      <c r="D1987" s="94">
        <f>D1989</f>
        <v>1760.2739999999999</v>
      </c>
      <c r="E1987" s="94">
        <f t="shared" ref="E1987:I1988" si="295">E1989</f>
        <v>1770</v>
      </c>
      <c r="F1987" s="94">
        <f t="shared" si="295"/>
        <v>0</v>
      </c>
      <c r="G1987" s="94">
        <f t="shared" si="295"/>
        <v>0</v>
      </c>
      <c r="H1987" s="94">
        <f t="shared" si="295"/>
        <v>0</v>
      </c>
      <c r="I1987" s="94">
        <f t="shared" si="295"/>
        <v>211.65</v>
      </c>
    </row>
    <row r="1988" spans="1:9" x14ac:dyDescent="0.2">
      <c r="A1988" s="70" t="s">
        <v>326</v>
      </c>
      <c r="B1988" s="77" t="s">
        <v>320</v>
      </c>
      <c r="C1988" s="59">
        <f t="shared" si="293"/>
        <v>3741.924</v>
      </c>
      <c r="D1988" s="94">
        <f>D1990</f>
        <v>1760.2739999999999</v>
      </c>
      <c r="E1988" s="94">
        <f t="shared" si="295"/>
        <v>1770</v>
      </c>
      <c r="F1988" s="94">
        <f t="shared" si="295"/>
        <v>0</v>
      </c>
      <c r="G1988" s="94">
        <f t="shared" si="295"/>
        <v>0</v>
      </c>
      <c r="H1988" s="94">
        <f t="shared" si="295"/>
        <v>0</v>
      </c>
      <c r="I1988" s="94">
        <f t="shared" si="295"/>
        <v>211.65</v>
      </c>
    </row>
    <row r="1989" spans="1:9" x14ac:dyDescent="0.2">
      <c r="A1989" s="21" t="s">
        <v>385</v>
      </c>
      <c r="B1989" s="8" t="s">
        <v>319</v>
      </c>
      <c r="C1989" s="59">
        <f t="shared" si="293"/>
        <v>3741.924</v>
      </c>
      <c r="D1989" s="94">
        <f>D1991+D1995</f>
        <v>1760.2739999999999</v>
      </c>
      <c r="E1989" s="94">
        <f t="shared" ref="E1989:I1990" si="296">E1991+E1995</f>
        <v>1770</v>
      </c>
      <c r="F1989" s="94">
        <f t="shared" si="296"/>
        <v>0</v>
      </c>
      <c r="G1989" s="94">
        <f t="shared" si="296"/>
        <v>0</v>
      </c>
      <c r="H1989" s="94">
        <f t="shared" si="296"/>
        <v>0</v>
      </c>
      <c r="I1989" s="94">
        <f t="shared" si="296"/>
        <v>211.65</v>
      </c>
    </row>
    <row r="1990" spans="1:9" x14ac:dyDescent="0.2">
      <c r="A1990" s="18"/>
      <c r="B1990" s="246" t="s">
        <v>320</v>
      </c>
      <c r="C1990" s="59">
        <f t="shared" si="293"/>
        <v>3741.924</v>
      </c>
      <c r="D1990" s="94">
        <f>D1992+D1996</f>
        <v>1760.2739999999999</v>
      </c>
      <c r="E1990" s="94">
        <f t="shared" si="296"/>
        <v>1770</v>
      </c>
      <c r="F1990" s="94">
        <f t="shared" si="296"/>
        <v>0</v>
      </c>
      <c r="G1990" s="94">
        <f t="shared" si="296"/>
        <v>0</v>
      </c>
      <c r="H1990" s="94">
        <f t="shared" si="296"/>
        <v>0</v>
      </c>
      <c r="I1990" s="94">
        <f t="shared" si="296"/>
        <v>211.65</v>
      </c>
    </row>
    <row r="1991" spans="1:9" x14ac:dyDescent="0.2">
      <c r="A1991" s="74" t="s">
        <v>355</v>
      </c>
      <c r="B1991" s="63" t="s">
        <v>319</v>
      </c>
      <c r="C1991" s="59">
        <f t="shared" si="293"/>
        <v>57</v>
      </c>
      <c r="D1991" s="73">
        <f>D1993</f>
        <v>7</v>
      </c>
      <c r="E1991" s="73">
        <f t="shared" ref="E1991:I1992" si="297">E1993</f>
        <v>44</v>
      </c>
      <c r="F1991" s="73">
        <f t="shared" si="297"/>
        <v>0</v>
      </c>
      <c r="G1991" s="73">
        <f t="shared" si="297"/>
        <v>0</v>
      </c>
      <c r="H1991" s="73">
        <f t="shared" si="297"/>
        <v>0</v>
      </c>
      <c r="I1991" s="73">
        <f t="shared" si="297"/>
        <v>6</v>
      </c>
    </row>
    <row r="1992" spans="1:9" x14ac:dyDescent="0.2">
      <c r="A1992" s="14"/>
      <c r="B1992" s="62" t="s">
        <v>320</v>
      </c>
      <c r="C1992" s="59">
        <f t="shared" si="293"/>
        <v>57</v>
      </c>
      <c r="D1992" s="73">
        <f>D1994</f>
        <v>7</v>
      </c>
      <c r="E1992" s="73">
        <f t="shared" si="297"/>
        <v>44</v>
      </c>
      <c r="F1992" s="73">
        <f t="shared" si="297"/>
        <v>0</v>
      </c>
      <c r="G1992" s="73">
        <f t="shared" si="297"/>
        <v>0</v>
      </c>
      <c r="H1992" s="73">
        <f t="shared" si="297"/>
        <v>0</v>
      </c>
      <c r="I1992" s="73">
        <f t="shared" si="297"/>
        <v>6</v>
      </c>
    </row>
    <row r="1993" spans="1:9" x14ac:dyDescent="0.2">
      <c r="A1993" s="21" t="s">
        <v>363</v>
      </c>
      <c r="B1993" s="61" t="s">
        <v>319</v>
      </c>
      <c r="C1993" s="59">
        <f t="shared" si="293"/>
        <v>57</v>
      </c>
      <c r="D1993" s="73">
        <f t="shared" ref="D1993:I1994" si="298">D2175+D2220</f>
        <v>7</v>
      </c>
      <c r="E1993" s="73">
        <f>E2233</f>
        <v>44</v>
      </c>
      <c r="F1993" s="73">
        <f t="shared" si="298"/>
        <v>0</v>
      </c>
      <c r="G1993" s="73">
        <f t="shared" si="298"/>
        <v>0</v>
      </c>
      <c r="H1993" s="73">
        <f t="shared" si="298"/>
        <v>0</v>
      </c>
      <c r="I1993" s="73">
        <f t="shared" si="298"/>
        <v>6</v>
      </c>
    </row>
    <row r="1994" spans="1:9" x14ac:dyDescent="0.2">
      <c r="A1994" s="18"/>
      <c r="B1994" s="62" t="s">
        <v>320</v>
      </c>
      <c r="C1994" s="59">
        <f t="shared" si="293"/>
        <v>57</v>
      </c>
      <c r="D1994" s="73">
        <f t="shared" si="298"/>
        <v>7</v>
      </c>
      <c r="E1994" s="73">
        <f>E2234</f>
        <v>44</v>
      </c>
      <c r="F1994" s="73">
        <f t="shared" si="298"/>
        <v>0</v>
      </c>
      <c r="G1994" s="73">
        <f t="shared" si="298"/>
        <v>0</v>
      </c>
      <c r="H1994" s="73">
        <f t="shared" si="298"/>
        <v>0</v>
      </c>
      <c r="I1994" s="73">
        <f t="shared" si="298"/>
        <v>6</v>
      </c>
    </row>
    <row r="1995" spans="1:9" x14ac:dyDescent="0.2">
      <c r="A1995" s="37" t="s">
        <v>362</v>
      </c>
      <c r="B1995" s="61" t="s">
        <v>319</v>
      </c>
      <c r="C1995" s="59">
        <f t="shared" si="293"/>
        <v>3684.924</v>
      </c>
      <c r="D1995" s="73">
        <f>D2014+D2035+D2050</f>
        <v>1753.2739999999999</v>
      </c>
      <c r="E1995" s="73">
        <f>E1996</f>
        <v>1726</v>
      </c>
      <c r="F1995" s="73">
        <f t="shared" ref="F1995:H1996" si="299">F2014+F2035+F2050</f>
        <v>0</v>
      </c>
      <c r="G1995" s="73">
        <f t="shared" si="299"/>
        <v>0</v>
      </c>
      <c r="H1995" s="73">
        <f t="shared" si="299"/>
        <v>0</v>
      </c>
      <c r="I1995" s="73">
        <f>I2014+I2050+I2175</f>
        <v>205.65</v>
      </c>
    </row>
    <row r="1996" spans="1:9" x14ac:dyDescent="0.2">
      <c r="A1996" s="18"/>
      <c r="B1996" s="62" t="s">
        <v>320</v>
      </c>
      <c r="C1996" s="59">
        <f t="shared" si="293"/>
        <v>3684.924</v>
      </c>
      <c r="D1996" s="73">
        <f>D2015+D2036+D2051</f>
        <v>1753.2739999999999</v>
      </c>
      <c r="E1996" s="73">
        <f>E2015+E2036+E2051+E2182</f>
        <v>1726</v>
      </c>
      <c r="F1996" s="73">
        <f t="shared" si="299"/>
        <v>0</v>
      </c>
      <c r="G1996" s="73">
        <f t="shared" si="299"/>
        <v>0</v>
      </c>
      <c r="H1996" s="73">
        <f t="shared" si="299"/>
        <v>0</v>
      </c>
      <c r="I1996" s="73">
        <f>I2015+I2051+I2176</f>
        <v>205.65</v>
      </c>
    </row>
    <row r="1997" spans="1:9" x14ac:dyDescent="0.2">
      <c r="A1997" s="54" t="s">
        <v>334</v>
      </c>
      <c r="B1997" s="61" t="s">
        <v>319</v>
      </c>
      <c r="C1997" s="59">
        <f t="shared" si="293"/>
        <v>9085.1710000000003</v>
      </c>
      <c r="D1997" s="73">
        <f>D1999</f>
        <v>2383.3909999999996</v>
      </c>
      <c r="E1997" s="73">
        <f t="shared" ref="E1997:I1998" si="300">E1999</f>
        <v>6417.1</v>
      </c>
      <c r="F1997" s="73">
        <f t="shared" si="300"/>
        <v>0</v>
      </c>
      <c r="G1997" s="73">
        <f t="shared" si="300"/>
        <v>0</v>
      </c>
      <c r="H1997" s="73">
        <f t="shared" si="300"/>
        <v>0</v>
      </c>
      <c r="I1997" s="73">
        <f t="shared" si="300"/>
        <v>284.68</v>
      </c>
    </row>
    <row r="1998" spans="1:9" x14ac:dyDescent="0.2">
      <c r="A1998" s="14" t="s">
        <v>350</v>
      </c>
      <c r="B1998" s="62" t="s">
        <v>320</v>
      </c>
      <c r="C1998" s="59">
        <f t="shared" si="293"/>
        <v>9085.1710000000003</v>
      </c>
      <c r="D1998" s="73">
        <f>D2000</f>
        <v>2383.3909999999996</v>
      </c>
      <c r="E1998" s="73">
        <f t="shared" si="300"/>
        <v>6417.1</v>
      </c>
      <c r="F1998" s="73">
        <f t="shared" si="300"/>
        <v>0</v>
      </c>
      <c r="G1998" s="73">
        <f t="shared" si="300"/>
        <v>0</v>
      </c>
      <c r="H1998" s="73">
        <f t="shared" si="300"/>
        <v>0</v>
      </c>
      <c r="I1998" s="73">
        <f t="shared" si="300"/>
        <v>284.68</v>
      </c>
    </row>
    <row r="1999" spans="1:9" x14ac:dyDescent="0.2">
      <c r="A1999" s="21" t="s">
        <v>385</v>
      </c>
      <c r="B1999" s="8" t="s">
        <v>319</v>
      </c>
      <c r="C1999" s="59">
        <f t="shared" si="293"/>
        <v>9085.1710000000003</v>
      </c>
      <c r="D1999" s="73">
        <f>D2001+D2005</f>
        <v>2383.3909999999996</v>
      </c>
      <c r="E1999" s="73">
        <f t="shared" ref="E1999:I2000" si="301">E2001+E2005</f>
        <v>6417.1</v>
      </c>
      <c r="F1999" s="73">
        <f t="shared" si="301"/>
        <v>0</v>
      </c>
      <c r="G1999" s="73">
        <f t="shared" si="301"/>
        <v>0</v>
      </c>
      <c r="H1999" s="73">
        <f t="shared" si="301"/>
        <v>0</v>
      </c>
      <c r="I1999" s="73">
        <f t="shared" si="301"/>
        <v>284.68</v>
      </c>
    </row>
    <row r="2000" spans="1:9" x14ac:dyDescent="0.2">
      <c r="A2000" s="18"/>
      <c r="B2000" s="246" t="s">
        <v>320</v>
      </c>
      <c r="C2000" s="59">
        <f t="shared" si="293"/>
        <v>9085.1710000000003</v>
      </c>
      <c r="D2000" s="73">
        <f>D2002+D2006</f>
        <v>2383.3909999999996</v>
      </c>
      <c r="E2000" s="73">
        <f t="shared" si="301"/>
        <v>6417.1</v>
      </c>
      <c r="F2000" s="73">
        <f t="shared" si="301"/>
        <v>0</v>
      </c>
      <c r="G2000" s="73">
        <f t="shared" si="301"/>
        <v>0</v>
      </c>
      <c r="H2000" s="73">
        <f t="shared" si="301"/>
        <v>0</v>
      </c>
      <c r="I2000" s="73">
        <f t="shared" si="301"/>
        <v>284.68</v>
      </c>
    </row>
    <row r="2001" spans="1:9" x14ac:dyDescent="0.2">
      <c r="A2001" s="74" t="s">
        <v>355</v>
      </c>
      <c r="B2001" s="63" t="s">
        <v>319</v>
      </c>
      <c r="C2001" s="59">
        <f t="shared" si="293"/>
        <v>938.48</v>
      </c>
      <c r="D2001" s="73">
        <f>D2003</f>
        <v>313.37</v>
      </c>
      <c r="E2001" s="73">
        <f t="shared" ref="E2001:I2002" si="302">E2003</f>
        <v>505</v>
      </c>
      <c r="F2001" s="73">
        <f t="shared" si="302"/>
        <v>0</v>
      </c>
      <c r="G2001" s="73">
        <f t="shared" si="302"/>
        <v>0</v>
      </c>
      <c r="H2001" s="73">
        <f t="shared" si="302"/>
        <v>0</v>
      </c>
      <c r="I2001" s="73">
        <f t="shared" si="302"/>
        <v>120.11</v>
      </c>
    </row>
    <row r="2002" spans="1:9" x14ac:dyDescent="0.2">
      <c r="A2002" s="14"/>
      <c r="B2002" s="62" t="s">
        <v>320</v>
      </c>
      <c r="C2002" s="59">
        <f t="shared" si="293"/>
        <v>938.48</v>
      </c>
      <c r="D2002" s="73">
        <f>D2004</f>
        <v>313.37</v>
      </c>
      <c r="E2002" s="73">
        <f t="shared" si="302"/>
        <v>505</v>
      </c>
      <c r="F2002" s="73">
        <f t="shared" si="302"/>
        <v>0</v>
      </c>
      <c r="G2002" s="73">
        <f t="shared" si="302"/>
        <v>0</v>
      </c>
      <c r="H2002" s="73">
        <f t="shared" si="302"/>
        <v>0</v>
      </c>
      <c r="I2002" s="73">
        <f t="shared" si="302"/>
        <v>120.11</v>
      </c>
    </row>
    <row r="2003" spans="1:9" x14ac:dyDescent="0.2">
      <c r="A2003" s="21" t="s">
        <v>363</v>
      </c>
      <c r="B2003" s="63" t="s">
        <v>319</v>
      </c>
      <c r="C2003" s="59">
        <f t="shared" si="293"/>
        <v>938.48</v>
      </c>
      <c r="D2003" s="73">
        <f t="shared" ref="D2003:I2004" si="303">D2193+D2069</f>
        <v>313.37</v>
      </c>
      <c r="E2003" s="73">
        <f t="shared" si="303"/>
        <v>505</v>
      </c>
      <c r="F2003" s="73">
        <f t="shared" si="303"/>
        <v>0</v>
      </c>
      <c r="G2003" s="73">
        <f t="shared" si="303"/>
        <v>0</v>
      </c>
      <c r="H2003" s="73">
        <f t="shared" si="303"/>
        <v>0</v>
      </c>
      <c r="I2003" s="73">
        <f t="shared" si="303"/>
        <v>120.11</v>
      </c>
    </row>
    <row r="2004" spans="1:9" x14ac:dyDescent="0.2">
      <c r="A2004" s="18"/>
      <c r="B2004" s="62" t="s">
        <v>320</v>
      </c>
      <c r="C2004" s="59">
        <f t="shared" si="293"/>
        <v>938.48</v>
      </c>
      <c r="D2004" s="73">
        <f t="shared" si="303"/>
        <v>313.37</v>
      </c>
      <c r="E2004" s="73">
        <f t="shared" si="303"/>
        <v>505</v>
      </c>
      <c r="F2004" s="73">
        <f t="shared" si="303"/>
        <v>0</v>
      </c>
      <c r="G2004" s="73">
        <f t="shared" si="303"/>
        <v>0</v>
      </c>
      <c r="H2004" s="73">
        <f t="shared" si="303"/>
        <v>0</v>
      </c>
      <c r="I2004" s="73">
        <f t="shared" si="303"/>
        <v>120.11</v>
      </c>
    </row>
    <row r="2005" spans="1:9" x14ac:dyDescent="0.2">
      <c r="A2005" s="37" t="s">
        <v>362</v>
      </c>
      <c r="B2005" s="61" t="s">
        <v>319</v>
      </c>
      <c r="C2005" s="59">
        <f t="shared" si="293"/>
        <v>8146.6909999999998</v>
      </c>
      <c r="D2005" s="73">
        <f t="shared" ref="D2005:I2006" si="304">D2091+D2201+D2146</f>
        <v>2070.0209999999997</v>
      </c>
      <c r="E2005" s="73">
        <f t="shared" si="304"/>
        <v>5912.1</v>
      </c>
      <c r="F2005" s="73">
        <f t="shared" si="304"/>
        <v>0</v>
      </c>
      <c r="G2005" s="73">
        <f t="shared" si="304"/>
        <v>0</v>
      </c>
      <c r="H2005" s="73">
        <f t="shared" si="304"/>
        <v>0</v>
      </c>
      <c r="I2005" s="73">
        <f t="shared" si="304"/>
        <v>164.57</v>
      </c>
    </row>
    <row r="2006" spans="1:9" x14ac:dyDescent="0.2">
      <c r="A2006" s="18"/>
      <c r="B2006" s="62" t="s">
        <v>320</v>
      </c>
      <c r="C2006" s="59">
        <f t="shared" si="293"/>
        <v>8146.6909999999998</v>
      </c>
      <c r="D2006" s="73">
        <f t="shared" si="304"/>
        <v>2070.0209999999997</v>
      </c>
      <c r="E2006" s="73">
        <f t="shared" si="304"/>
        <v>5912.1</v>
      </c>
      <c r="F2006" s="73">
        <f t="shared" si="304"/>
        <v>0</v>
      </c>
      <c r="G2006" s="73">
        <f t="shared" si="304"/>
        <v>0</v>
      </c>
      <c r="H2006" s="73">
        <f t="shared" si="304"/>
        <v>0</v>
      </c>
      <c r="I2006" s="73">
        <f t="shared" si="304"/>
        <v>164.57</v>
      </c>
    </row>
    <row r="2007" spans="1:9" x14ac:dyDescent="0.2">
      <c r="A2007" s="464" t="s">
        <v>389</v>
      </c>
      <c r="B2007" s="462"/>
      <c r="C2007" s="462"/>
      <c r="D2007" s="462"/>
      <c r="E2007" s="462"/>
      <c r="F2007" s="462"/>
      <c r="G2007" s="462"/>
      <c r="H2007" s="462"/>
      <c r="I2007" s="463"/>
    </row>
    <row r="2008" spans="1:9" x14ac:dyDescent="0.2">
      <c r="A2008" s="65" t="s">
        <v>322</v>
      </c>
      <c r="B2008" s="61" t="s">
        <v>319</v>
      </c>
      <c r="C2008" s="59">
        <f t="shared" ref="C2008:C2025" si="305">D2008+E2008+F2008+G2008+H2008+I2008</f>
        <v>3078.924</v>
      </c>
      <c r="D2008" s="73">
        <f t="shared" ref="D2008:I2013" si="306">D2010</f>
        <v>1255.2739999999999</v>
      </c>
      <c r="E2008" s="73">
        <f t="shared" si="306"/>
        <v>1726</v>
      </c>
      <c r="F2008" s="73">
        <f t="shared" si="306"/>
        <v>0</v>
      </c>
      <c r="G2008" s="73">
        <f t="shared" si="306"/>
        <v>0</v>
      </c>
      <c r="H2008" s="73">
        <f t="shared" si="306"/>
        <v>0</v>
      </c>
      <c r="I2008" s="73">
        <f t="shared" si="306"/>
        <v>97.65</v>
      </c>
    </row>
    <row r="2009" spans="1:9" x14ac:dyDescent="0.2">
      <c r="A2009" s="70" t="s">
        <v>347</v>
      </c>
      <c r="B2009" s="62" t="s">
        <v>320</v>
      </c>
      <c r="C2009" s="59">
        <f t="shared" si="305"/>
        <v>3078.924</v>
      </c>
      <c r="D2009" s="73">
        <f t="shared" si="306"/>
        <v>1255.2739999999999</v>
      </c>
      <c r="E2009" s="73">
        <f t="shared" si="306"/>
        <v>1726</v>
      </c>
      <c r="F2009" s="73">
        <f t="shared" si="306"/>
        <v>0</v>
      </c>
      <c r="G2009" s="73">
        <f t="shared" si="306"/>
        <v>0</v>
      </c>
      <c r="H2009" s="73">
        <f t="shared" si="306"/>
        <v>0</v>
      </c>
      <c r="I2009" s="73">
        <f t="shared" si="306"/>
        <v>97.65</v>
      </c>
    </row>
    <row r="2010" spans="1:9" x14ac:dyDescent="0.2">
      <c r="A2010" s="82" t="s">
        <v>335</v>
      </c>
      <c r="B2010" s="63" t="s">
        <v>319</v>
      </c>
      <c r="C2010" s="59">
        <f t="shared" si="305"/>
        <v>3078.924</v>
      </c>
      <c r="D2010" s="73">
        <f t="shared" si="306"/>
        <v>1255.2739999999999</v>
      </c>
      <c r="E2010" s="73">
        <f t="shared" si="306"/>
        <v>1726</v>
      </c>
      <c r="F2010" s="73">
        <f t="shared" si="306"/>
        <v>0</v>
      </c>
      <c r="G2010" s="73">
        <f t="shared" si="306"/>
        <v>0</v>
      </c>
      <c r="H2010" s="73">
        <f t="shared" si="306"/>
        <v>0</v>
      </c>
      <c r="I2010" s="73">
        <f t="shared" si="306"/>
        <v>97.65</v>
      </c>
    </row>
    <row r="2011" spans="1:9" x14ac:dyDescent="0.2">
      <c r="A2011" s="70" t="s">
        <v>326</v>
      </c>
      <c r="B2011" s="62" t="s">
        <v>320</v>
      </c>
      <c r="C2011" s="59">
        <f t="shared" si="305"/>
        <v>3078.924</v>
      </c>
      <c r="D2011" s="73">
        <f t="shared" si="306"/>
        <v>1255.2739999999999</v>
      </c>
      <c r="E2011" s="73">
        <f t="shared" si="306"/>
        <v>1726</v>
      </c>
      <c r="F2011" s="73">
        <f t="shared" si="306"/>
        <v>0</v>
      </c>
      <c r="G2011" s="73">
        <f t="shared" si="306"/>
        <v>0</v>
      </c>
      <c r="H2011" s="73">
        <f t="shared" si="306"/>
        <v>0</v>
      </c>
      <c r="I2011" s="73">
        <f t="shared" si="306"/>
        <v>97.65</v>
      </c>
    </row>
    <row r="2012" spans="1:9" x14ac:dyDescent="0.2">
      <c r="A2012" s="21" t="s">
        <v>385</v>
      </c>
      <c r="B2012" s="8" t="s">
        <v>319</v>
      </c>
      <c r="C2012" s="59">
        <f t="shared" si="305"/>
        <v>3078.924</v>
      </c>
      <c r="D2012" s="73">
        <f>D2014</f>
        <v>1255.2739999999999</v>
      </c>
      <c r="E2012" s="73">
        <f t="shared" si="306"/>
        <v>1726</v>
      </c>
      <c r="F2012" s="73">
        <f t="shared" si="306"/>
        <v>0</v>
      </c>
      <c r="G2012" s="73">
        <f t="shared" si="306"/>
        <v>0</v>
      </c>
      <c r="H2012" s="73">
        <f t="shared" si="306"/>
        <v>0</v>
      </c>
      <c r="I2012" s="73">
        <f t="shared" si="306"/>
        <v>97.65</v>
      </c>
    </row>
    <row r="2013" spans="1:9" x14ac:dyDescent="0.2">
      <c r="A2013" s="18"/>
      <c r="B2013" s="246" t="s">
        <v>320</v>
      </c>
      <c r="C2013" s="59">
        <f t="shared" si="305"/>
        <v>3078.924</v>
      </c>
      <c r="D2013" s="73">
        <f>D2015</f>
        <v>1255.2739999999999</v>
      </c>
      <c r="E2013" s="73">
        <f t="shared" si="306"/>
        <v>1726</v>
      </c>
      <c r="F2013" s="73">
        <f t="shared" si="306"/>
        <v>0</v>
      </c>
      <c r="G2013" s="73">
        <f t="shared" si="306"/>
        <v>0</v>
      </c>
      <c r="H2013" s="73">
        <f t="shared" si="306"/>
        <v>0</v>
      </c>
      <c r="I2013" s="73">
        <f t="shared" si="306"/>
        <v>97.65</v>
      </c>
    </row>
    <row r="2014" spans="1:9" s="120" customFormat="1" x14ac:dyDescent="0.2">
      <c r="A2014" s="54" t="s">
        <v>362</v>
      </c>
      <c r="B2014" s="183" t="s">
        <v>319</v>
      </c>
      <c r="C2014" s="172">
        <f t="shared" si="305"/>
        <v>3078.924</v>
      </c>
      <c r="D2014" s="172">
        <f>D2016+D2020+D2022+D2024+D2026+D2041+D2018</f>
        <v>1255.2739999999999</v>
      </c>
      <c r="E2014" s="172">
        <f t="shared" ref="E2014:I2015" si="307">E2016+E2020+E2022+E2024+E2026+E2041+E2018</f>
        <v>1726</v>
      </c>
      <c r="F2014" s="172">
        <f t="shared" si="307"/>
        <v>0</v>
      </c>
      <c r="G2014" s="172">
        <f t="shared" si="307"/>
        <v>0</v>
      </c>
      <c r="H2014" s="172">
        <f t="shared" si="307"/>
        <v>0</v>
      </c>
      <c r="I2014" s="172">
        <f t="shared" si="307"/>
        <v>97.65</v>
      </c>
    </row>
    <row r="2015" spans="1:9" s="120" customFormat="1" x14ac:dyDescent="0.2">
      <c r="A2015" s="180"/>
      <c r="B2015" s="184" t="s">
        <v>320</v>
      </c>
      <c r="C2015" s="172">
        <f>D2015+E2015+F2015+G2015+H2015+I2015</f>
        <v>3078.924</v>
      </c>
      <c r="D2015" s="172">
        <f>D2017+D2021+D2023+D2025+D2027+D2042+D2019</f>
        <v>1255.2739999999999</v>
      </c>
      <c r="E2015" s="172">
        <f t="shared" si="307"/>
        <v>1726</v>
      </c>
      <c r="F2015" s="172">
        <f t="shared" si="307"/>
        <v>0</v>
      </c>
      <c r="G2015" s="172">
        <f t="shared" si="307"/>
        <v>0</v>
      </c>
      <c r="H2015" s="172">
        <f t="shared" si="307"/>
        <v>0</v>
      </c>
      <c r="I2015" s="172">
        <f t="shared" si="307"/>
        <v>97.65</v>
      </c>
    </row>
    <row r="2016" spans="1:9" s="132" customFormat="1" ht="25.5" x14ac:dyDescent="0.2">
      <c r="A2016" s="143" t="s">
        <v>448</v>
      </c>
      <c r="B2016" s="154" t="s">
        <v>319</v>
      </c>
      <c r="C2016" s="101">
        <f t="shared" si="305"/>
        <v>678.51</v>
      </c>
      <c r="D2016" s="101">
        <f>D2017</f>
        <v>28.51</v>
      </c>
      <c r="E2016" s="101">
        <f>E2017</f>
        <v>650</v>
      </c>
      <c r="F2016" s="101">
        <v>0</v>
      </c>
      <c r="G2016" s="101">
        <v>0</v>
      </c>
      <c r="H2016" s="101">
        <v>0</v>
      </c>
      <c r="I2016" s="101">
        <f>I2017</f>
        <v>0</v>
      </c>
    </row>
    <row r="2017" spans="1:9" s="132" customFormat="1" x14ac:dyDescent="0.2">
      <c r="A2017" s="155"/>
      <c r="B2017" s="156" t="s">
        <v>320</v>
      </c>
      <c r="C2017" s="101">
        <f t="shared" si="305"/>
        <v>678.51</v>
      </c>
      <c r="D2017" s="101">
        <v>28.51</v>
      </c>
      <c r="E2017" s="101">
        <v>650</v>
      </c>
      <c r="F2017" s="101">
        <v>0</v>
      </c>
      <c r="G2017" s="101">
        <v>0</v>
      </c>
      <c r="H2017" s="101">
        <v>0</v>
      </c>
      <c r="I2017" s="101">
        <v>0</v>
      </c>
    </row>
    <row r="2018" spans="1:9" s="132" customFormat="1" ht="25.5" x14ac:dyDescent="0.2">
      <c r="A2018" s="143" t="s">
        <v>725</v>
      </c>
      <c r="B2018" s="154" t="s">
        <v>319</v>
      </c>
      <c r="C2018" s="101">
        <f t="shared" si="305"/>
        <v>1008</v>
      </c>
      <c r="D2018" s="101">
        <v>1003</v>
      </c>
      <c r="E2018" s="101">
        <v>0</v>
      </c>
      <c r="F2018" s="101">
        <v>0</v>
      </c>
      <c r="G2018" s="101">
        <v>0</v>
      </c>
      <c r="H2018" s="101">
        <v>0</v>
      </c>
      <c r="I2018" s="101">
        <v>5</v>
      </c>
    </row>
    <row r="2019" spans="1:9" s="132" customFormat="1" x14ac:dyDescent="0.2">
      <c r="A2019" s="155"/>
      <c r="B2019" s="156" t="s">
        <v>320</v>
      </c>
      <c r="C2019" s="101">
        <f t="shared" si="305"/>
        <v>1008</v>
      </c>
      <c r="D2019" s="101">
        <v>1003</v>
      </c>
      <c r="E2019" s="101">
        <v>0</v>
      </c>
      <c r="F2019" s="101">
        <v>0</v>
      </c>
      <c r="G2019" s="101">
        <v>0</v>
      </c>
      <c r="H2019" s="101">
        <v>0</v>
      </c>
      <c r="I2019" s="101">
        <v>5</v>
      </c>
    </row>
    <row r="2020" spans="1:9" s="129" customFormat="1" x14ac:dyDescent="0.2">
      <c r="A2020" s="143" t="s">
        <v>474</v>
      </c>
      <c r="B2020" s="154" t="s">
        <v>319</v>
      </c>
      <c r="C2020" s="106">
        <f t="shared" si="305"/>
        <v>223.76400000000001</v>
      </c>
      <c r="D2020" s="101">
        <f>D2021</f>
        <v>223.76400000000001</v>
      </c>
      <c r="E2020" s="101">
        <v>0</v>
      </c>
      <c r="F2020" s="101">
        <v>0</v>
      </c>
      <c r="G2020" s="101">
        <v>0</v>
      </c>
      <c r="H2020" s="101">
        <v>0</v>
      </c>
      <c r="I2020" s="101">
        <v>0</v>
      </c>
    </row>
    <row r="2021" spans="1:9" s="129" customFormat="1" x14ac:dyDescent="0.2">
      <c r="A2021" s="155"/>
      <c r="B2021" s="156" t="s">
        <v>320</v>
      </c>
      <c r="C2021" s="106">
        <f t="shared" si="305"/>
        <v>223.76400000000001</v>
      </c>
      <c r="D2021" s="101">
        <v>223.76400000000001</v>
      </c>
      <c r="E2021" s="101">
        <v>0</v>
      </c>
      <c r="F2021" s="101">
        <v>0</v>
      </c>
      <c r="G2021" s="101">
        <v>0</v>
      </c>
      <c r="H2021" s="101">
        <v>0</v>
      </c>
      <c r="I2021" s="101">
        <v>0</v>
      </c>
    </row>
    <row r="2022" spans="1:9" s="90" customFormat="1" ht="25.5" x14ac:dyDescent="0.2">
      <c r="A2022" s="78" t="s">
        <v>691</v>
      </c>
      <c r="B2022" s="63" t="s">
        <v>319</v>
      </c>
      <c r="C2022" s="59">
        <f t="shared" si="305"/>
        <v>128</v>
      </c>
      <c r="D2022" s="73">
        <v>0</v>
      </c>
      <c r="E2022" s="73">
        <f>E2023</f>
        <v>128</v>
      </c>
      <c r="F2022" s="73">
        <v>0</v>
      </c>
      <c r="G2022" s="73">
        <v>0</v>
      </c>
      <c r="H2022" s="73">
        <v>0</v>
      </c>
      <c r="I2022" s="73">
        <v>0</v>
      </c>
    </row>
    <row r="2023" spans="1:9" s="90" customFormat="1" x14ac:dyDescent="0.2">
      <c r="A2023" s="81"/>
      <c r="B2023" s="61" t="s">
        <v>320</v>
      </c>
      <c r="C2023" s="59">
        <f t="shared" si="305"/>
        <v>128</v>
      </c>
      <c r="D2023" s="73">
        <v>0</v>
      </c>
      <c r="E2023" s="73">
        <f>90+38</f>
        <v>128</v>
      </c>
      <c r="F2023" s="73">
        <v>0</v>
      </c>
      <c r="G2023" s="73">
        <v>0</v>
      </c>
      <c r="H2023" s="73">
        <v>0</v>
      </c>
      <c r="I2023" s="73">
        <v>0</v>
      </c>
    </row>
    <row r="2024" spans="1:9" s="288" customFormat="1" ht="38.25" x14ac:dyDescent="0.2">
      <c r="A2024" s="78" t="s">
        <v>30</v>
      </c>
      <c r="B2024" s="63" t="s">
        <v>319</v>
      </c>
      <c r="C2024" s="73">
        <f t="shared" si="305"/>
        <v>28</v>
      </c>
      <c r="D2024" s="73">
        <v>0</v>
      </c>
      <c r="E2024" s="73">
        <v>28</v>
      </c>
      <c r="F2024" s="73">
        <v>0</v>
      </c>
      <c r="G2024" s="73">
        <v>0</v>
      </c>
      <c r="H2024" s="73">
        <v>0</v>
      </c>
      <c r="I2024" s="73">
        <v>0</v>
      </c>
    </row>
    <row r="2025" spans="1:9" s="288" customFormat="1" x14ac:dyDescent="0.2">
      <c r="A2025" s="81"/>
      <c r="B2025" s="61" t="s">
        <v>320</v>
      </c>
      <c r="C2025" s="73">
        <f t="shared" si="305"/>
        <v>28</v>
      </c>
      <c r="D2025" s="73">
        <v>0</v>
      </c>
      <c r="E2025" s="73">
        <v>28</v>
      </c>
      <c r="F2025" s="73">
        <v>0</v>
      </c>
      <c r="G2025" s="73">
        <v>0</v>
      </c>
      <c r="H2025" s="73">
        <v>0</v>
      </c>
      <c r="I2025" s="73">
        <v>0</v>
      </c>
    </row>
    <row r="2026" spans="1:9" s="224" customFormat="1" x14ac:dyDescent="0.2">
      <c r="A2026" s="290" t="s">
        <v>60</v>
      </c>
      <c r="B2026" s="296" t="s">
        <v>319</v>
      </c>
      <c r="C2026" s="297">
        <f>D2026+E2026+F2026+G2026+H2026+I2026</f>
        <v>92.65</v>
      </c>
      <c r="D2026" s="297">
        <v>0</v>
      </c>
      <c r="E2026" s="297">
        <f>E2027</f>
        <v>0</v>
      </c>
      <c r="F2026" s="297">
        <v>0</v>
      </c>
      <c r="G2026" s="297">
        <v>0</v>
      </c>
      <c r="H2026" s="297">
        <v>0</v>
      </c>
      <c r="I2026" s="297">
        <v>92.65</v>
      </c>
    </row>
    <row r="2027" spans="1:9" s="224" customFormat="1" x14ac:dyDescent="0.2">
      <c r="A2027" s="298"/>
      <c r="B2027" s="299" t="s">
        <v>320</v>
      </c>
      <c r="C2027" s="297">
        <f>D2027+E2027+F2027+G2027+H2027+I2027</f>
        <v>92.65</v>
      </c>
      <c r="D2027" s="297">
        <v>0</v>
      </c>
      <c r="E2027" s="297">
        <v>0</v>
      </c>
      <c r="F2027" s="297">
        <v>0</v>
      </c>
      <c r="G2027" s="297">
        <v>0</v>
      </c>
      <c r="H2027" s="297">
        <v>0</v>
      </c>
      <c r="I2027" s="297">
        <v>92.65</v>
      </c>
    </row>
    <row r="2028" spans="1:9" ht="1.5" hidden="1" customHeight="1" x14ac:dyDescent="0.2">
      <c r="A2028" s="464" t="s">
        <v>377</v>
      </c>
      <c r="B2028" s="462"/>
      <c r="C2028" s="462"/>
      <c r="D2028" s="462"/>
      <c r="E2028" s="462"/>
      <c r="F2028" s="462"/>
      <c r="G2028" s="462"/>
      <c r="H2028" s="462"/>
      <c r="I2028" s="463"/>
    </row>
    <row r="2029" spans="1:9" hidden="1" x14ac:dyDescent="0.2">
      <c r="A2029" s="65" t="s">
        <v>322</v>
      </c>
      <c r="B2029" s="61" t="s">
        <v>319</v>
      </c>
      <c r="C2029" s="59">
        <f t="shared" ref="C2029:C2040" si="308">D2029+E2029+F2029+G2029+H2029+I2029</f>
        <v>164.57</v>
      </c>
      <c r="D2029" s="73">
        <f t="shared" ref="D2029:I2038" si="309">D2031</f>
        <v>0</v>
      </c>
      <c r="E2029" s="73">
        <f t="shared" si="309"/>
        <v>0</v>
      </c>
      <c r="F2029" s="73">
        <f t="shared" si="309"/>
        <v>0</v>
      </c>
      <c r="G2029" s="73">
        <f t="shared" si="309"/>
        <v>0</v>
      </c>
      <c r="H2029" s="73">
        <f t="shared" si="309"/>
        <v>0</v>
      </c>
      <c r="I2029" s="73">
        <f t="shared" si="309"/>
        <v>164.57</v>
      </c>
    </row>
    <row r="2030" spans="1:9" hidden="1" x14ac:dyDescent="0.2">
      <c r="A2030" s="70" t="s">
        <v>347</v>
      </c>
      <c r="B2030" s="62" t="s">
        <v>320</v>
      </c>
      <c r="C2030" s="59">
        <f t="shared" si="308"/>
        <v>0</v>
      </c>
      <c r="D2030" s="73">
        <f t="shared" si="309"/>
        <v>0</v>
      </c>
      <c r="E2030" s="73">
        <f t="shared" si="309"/>
        <v>0</v>
      </c>
      <c r="F2030" s="73">
        <f t="shared" si="309"/>
        <v>0</v>
      </c>
      <c r="G2030" s="73">
        <f t="shared" si="309"/>
        <v>0</v>
      </c>
      <c r="H2030" s="73">
        <f t="shared" si="309"/>
        <v>0</v>
      </c>
      <c r="I2030" s="73">
        <f t="shared" si="309"/>
        <v>0</v>
      </c>
    </row>
    <row r="2031" spans="1:9" hidden="1" x14ac:dyDescent="0.2">
      <c r="A2031" s="82" t="s">
        <v>335</v>
      </c>
      <c r="B2031" s="63" t="s">
        <v>319</v>
      </c>
      <c r="C2031" s="59">
        <f t="shared" si="308"/>
        <v>164.57</v>
      </c>
      <c r="D2031" s="73">
        <f t="shared" si="309"/>
        <v>0</v>
      </c>
      <c r="E2031" s="73">
        <f t="shared" si="309"/>
        <v>0</v>
      </c>
      <c r="F2031" s="73">
        <f t="shared" si="309"/>
        <v>0</v>
      </c>
      <c r="G2031" s="73">
        <f t="shared" si="309"/>
        <v>0</v>
      </c>
      <c r="H2031" s="73">
        <f t="shared" si="309"/>
        <v>0</v>
      </c>
      <c r="I2031" s="73">
        <f t="shared" si="309"/>
        <v>164.57</v>
      </c>
    </row>
    <row r="2032" spans="1:9" hidden="1" x14ac:dyDescent="0.2">
      <c r="A2032" s="70" t="s">
        <v>326</v>
      </c>
      <c r="B2032" s="62" t="s">
        <v>320</v>
      </c>
      <c r="C2032" s="59">
        <f t="shared" si="308"/>
        <v>0</v>
      </c>
      <c r="D2032" s="73">
        <f t="shared" si="309"/>
        <v>0</v>
      </c>
      <c r="E2032" s="73">
        <f t="shared" si="309"/>
        <v>0</v>
      </c>
      <c r="F2032" s="73">
        <f t="shared" si="309"/>
        <v>0</v>
      </c>
      <c r="G2032" s="73">
        <f t="shared" si="309"/>
        <v>0</v>
      </c>
      <c r="H2032" s="73">
        <f t="shared" si="309"/>
        <v>0</v>
      </c>
      <c r="I2032" s="73">
        <f t="shared" si="309"/>
        <v>0</v>
      </c>
    </row>
    <row r="2033" spans="1:9" hidden="1" x14ac:dyDescent="0.2">
      <c r="A2033" s="21" t="s">
        <v>385</v>
      </c>
      <c r="B2033" s="8" t="s">
        <v>319</v>
      </c>
      <c r="C2033" s="59">
        <f t="shared" si="308"/>
        <v>164.57</v>
      </c>
      <c r="D2033" s="73">
        <f t="shared" si="309"/>
        <v>0</v>
      </c>
      <c r="E2033" s="73">
        <f t="shared" si="309"/>
        <v>0</v>
      </c>
      <c r="F2033" s="73">
        <f t="shared" si="309"/>
        <v>0</v>
      </c>
      <c r="G2033" s="73">
        <f t="shared" si="309"/>
        <v>0</v>
      </c>
      <c r="H2033" s="73">
        <f t="shared" si="309"/>
        <v>0</v>
      </c>
      <c r="I2033" s="73">
        <f t="shared" si="309"/>
        <v>164.57</v>
      </c>
    </row>
    <row r="2034" spans="1:9" hidden="1" x14ac:dyDescent="0.2">
      <c r="A2034" s="18"/>
      <c r="B2034" s="246" t="s">
        <v>320</v>
      </c>
      <c r="C2034" s="59">
        <f t="shared" si="308"/>
        <v>0</v>
      </c>
      <c r="D2034" s="73">
        <f t="shared" si="309"/>
        <v>0</v>
      </c>
      <c r="E2034" s="73">
        <f t="shared" si="309"/>
        <v>0</v>
      </c>
      <c r="F2034" s="73">
        <f t="shared" si="309"/>
        <v>0</v>
      </c>
      <c r="G2034" s="73">
        <f t="shared" si="309"/>
        <v>0</v>
      </c>
      <c r="H2034" s="73">
        <f t="shared" si="309"/>
        <v>0</v>
      </c>
      <c r="I2034" s="73">
        <f t="shared" si="309"/>
        <v>0</v>
      </c>
    </row>
    <row r="2035" spans="1:9" s="120" customFormat="1" hidden="1" x14ac:dyDescent="0.2">
      <c r="A2035" s="54" t="s">
        <v>362</v>
      </c>
      <c r="B2035" s="183" t="s">
        <v>319</v>
      </c>
      <c r="C2035" s="172">
        <f t="shared" si="308"/>
        <v>164.57</v>
      </c>
      <c r="D2035" s="172">
        <f t="shared" si="309"/>
        <v>0</v>
      </c>
      <c r="E2035" s="172">
        <f t="shared" si="309"/>
        <v>0</v>
      </c>
      <c r="F2035" s="172">
        <f t="shared" si="309"/>
        <v>0</v>
      </c>
      <c r="G2035" s="172">
        <f t="shared" si="309"/>
        <v>0</v>
      </c>
      <c r="H2035" s="172">
        <f t="shared" si="309"/>
        <v>0</v>
      </c>
      <c r="I2035" s="172">
        <f t="shared" si="309"/>
        <v>164.57</v>
      </c>
    </row>
    <row r="2036" spans="1:9" s="120" customFormat="1" hidden="1" x14ac:dyDescent="0.2">
      <c r="A2036" s="180"/>
      <c r="B2036" s="184" t="s">
        <v>320</v>
      </c>
      <c r="C2036" s="172">
        <f t="shared" si="308"/>
        <v>0</v>
      </c>
      <c r="D2036" s="172">
        <f t="shared" si="309"/>
        <v>0</v>
      </c>
      <c r="E2036" s="172">
        <f t="shared" si="309"/>
        <v>0</v>
      </c>
      <c r="F2036" s="172">
        <f t="shared" si="309"/>
        <v>0</v>
      </c>
      <c r="G2036" s="172">
        <f t="shared" si="309"/>
        <v>0</v>
      </c>
      <c r="H2036" s="172">
        <f t="shared" si="309"/>
        <v>0</v>
      </c>
      <c r="I2036" s="172">
        <f t="shared" si="309"/>
        <v>0</v>
      </c>
    </row>
    <row r="2037" spans="1:9" s="129" customFormat="1" hidden="1" x14ac:dyDescent="0.2">
      <c r="A2037" s="477" t="s">
        <v>426</v>
      </c>
      <c r="B2037" s="154" t="s">
        <v>319</v>
      </c>
      <c r="C2037" s="106">
        <f t="shared" si="308"/>
        <v>164.57</v>
      </c>
      <c r="D2037" s="101">
        <f t="shared" si="309"/>
        <v>0</v>
      </c>
      <c r="E2037" s="101">
        <f t="shared" si="309"/>
        <v>0</v>
      </c>
      <c r="F2037" s="101">
        <f t="shared" si="309"/>
        <v>0</v>
      </c>
      <c r="G2037" s="101">
        <f t="shared" si="309"/>
        <v>0</v>
      </c>
      <c r="H2037" s="101">
        <f t="shared" si="309"/>
        <v>0</v>
      </c>
      <c r="I2037" s="101">
        <f t="shared" si="309"/>
        <v>164.57</v>
      </c>
    </row>
    <row r="2038" spans="1:9" s="129" customFormat="1" hidden="1" x14ac:dyDescent="0.2">
      <c r="A2038" s="478"/>
      <c r="B2038" s="156" t="s">
        <v>320</v>
      </c>
      <c r="C2038" s="106">
        <f t="shared" si="308"/>
        <v>0</v>
      </c>
      <c r="D2038" s="101">
        <f t="shared" si="309"/>
        <v>0</v>
      </c>
      <c r="E2038" s="101">
        <f t="shared" si="309"/>
        <v>0</v>
      </c>
      <c r="F2038" s="101">
        <f t="shared" si="309"/>
        <v>0</v>
      </c>
      <c r="G2038" s="101">
        <f t="shared" si="309"/>
        <v>0</v>
      </c>
      <c r="H2038" s="101">
        <f t="shared" si="309"/>
        <v>0</v>
      </c>
      <c r="I2038" s="101">
        <f t="shared" si="309"/>
        <v>0</v>
      </c>
    </row>
    <row r="2039" spans="1:9" s="129" customFormat="1" hidden="1" x14ac:dyDescent="0.2">
      <c r="A2039" s="477" t="s">
        <v>449</v>
      </c>
      <c r="B2039" s="154" t="s">
        <v>319</v>
      </c>
      <c r="C2039" s="106">
        <f t="shared" si="308"/>
        <v>164.57</v>
      </c>
      <c r="D2039" s="101">
        <v>0</v>
      </c>
      <c r="E2039" s="101">
        <v>0</v>
      </c>
      <c r="F2039" s="101">
        <v>0</v>
      </c>
      <c r="G2039" s="101">
        <v>0</v>
      </c>
      <c r="H2039" s="101">
        <v>0</v>
      </c>
      <c r="I2039" s="101">
        <f>I2091</f>
        <v>164.57</v>
      </c>
    </row>
    <row r="2040" spans="1:9" s="129" customFormat="1" hidden="1" x14ac:dyDescent="0.2">
      <c r="A2040" s="478"/>
      <c r="B2040" s="156" t="s">
        <v>320</v>
      </c>
      <c r="C2040" s="106">
        <f t="shared" si="308"/>
        <v>0</v>
      </c>
      <c r="D2040" s="101">
        <v>0</v>
      </c>
      <c r="E2040" s="101">
        <v>0</v>
      </c>
      <c r="F2040" s="101">
        <v>0</v>
      </c>
      <c r="G2040" s="101">
        <v>0</v>
      </c>
      <c r="H2040" s="101">
        <v>0</v>
      </c>
      <c r="I2040" s="101">
        <v>0</v>
      </c>
    </row>
    <row r="2041" spans="1:9" s="90" customFormat="1" x14ac:dyDescent="0.2">
      <c r="A2041" s="143" t="s">
        <v>172</v>
      </c>
      <c r="B2041" s="63" t="s">
        <v>319</v>
      </c>
      <c r="C2041" s="59">
        <f>D2041+E2041+F2041+G2041+H2041+I2041</f>
        <v>920</v>
      </c>
      <c r="D2041" s="73">
        <v>0</v>
      </c>
      <c r="E2041" s="59">
        <f>E2042</f>
        <v>920</v>
      </c>
      <c r="F2041" s="73">
        <v>0</v>
      </c>
      <c r="G2041" s="73">
        <v>0</v>
      </c>
      <c r="H2041" s="73">
        <v>0</v>
      </c>
      <c r="I2041" s="73">
        <v>0</v>
      </c>
    </row>
    <row r="2042" spans="1:9" s="90" customFormat="1" x14ac:dyDescent="0.2">
      <c r="A2042" s="155"/>
      <c r="B2042" s="61" t="s">
        <v>320</v>
      </c>
      <c r="C2042" s="59">
        <f>D2042+E2042+F2042+G2042+H2042+I2042</f>
        <v>920</v>
      </c>
      <c r="D2042" s="73">
        <v>0</v>
      </c>
      <c r="E2042" s="59">
        <v>920</v>
      </c>
      <c r="F2042" s="73">
        <v>0</v>
      </c>
      <c r="G2042" s="73">
        <v>0</v>
      </c>
      <c r="H2042" s="73">
        <v>0</v>
      </c>
      <c r="I2042" s="73">
        <v>0</v>
      </c>
    </row>
    <row r="2043" spans="1:9" x14ac:dyDescent="0.2">
      <c r="A2043" s="464" t="s">
        <v>413</v>
      </c>
      <c r="B2043" s="462"/>
      <c r="C2043" s="462"/>
      <c r="D2043" s="462"/>
      <c r="E2043" s="462"/>
      <c r="F2043" s="462"/>
      <c r="G2043" s="462"/>
      <c r="H2043" s="462"/>
      <c r="I2043" s="463"/>
    </row>
    <row r="2044" spans="1:9" x14ac:dyDescent="0.2">
      <c r="A2044" s="65" t="s">
        <v>322</v>
      </c>
      <c r="B2044" s="61" t="s">
        <v>319</v>
      </c>
      <c r="C2044" s="59">
        <f t="shared" ref="C2044:C2059" si="310">D2044+E2044+F2044+G2044+H2044+I2044</f>
        <v>600</v>
      </c>
      <c r="D2044" s="73">
        <f t="shared" ref="D2044:I2049" si="311">D2046</f>
        <v>498</v>
      </c>
      <c r="E2044" s="73">
        <f t="shared" si="311"/>
        <v>0</v>
      </c>
      <c r="F2044" s="73">
        <f t="shared" si="311"/>
        <v>0</v>
      </c>
      <c r="G2044" s="73">
        <f t="shared" si="311"/>
        <v>0</v>
      </c>
      <c r="H2044" s="73">
        <f t="shared" si="311"/>
        <v>0</v>
      </c>
      <c r="I2044" s="73">
        <f t="shared" si="311"/>
        <v>102</v>
      </c>
    </row>
    <row r="2045" spans="1:9" x14ac:dyDescent="0.2">
      <c r="A2045" s="70" t="s">
        <v>347</v>
      </c>
      <c r="B2045" s="62" t="s">
        <v>320</v>
      </c>
      <c r="C2045" s="59">
        <f t="shared" si="310"/>
        <v>600</v>
      </c>
      <c r="D2045" s="73">
        <f t="shared" si="311"/>
        <v>498</v>
      </c>
      <c r="E2045" s="73">
        <f t="shared" si="311"/>
        <v>0</v>
      </c>
      <c r="F2045" s="73">
        <f t="shared" si="311"/>
        <v>0</v>
      </c>
      <c r="G2045" s="73">
        <f t="shared" si="311"/>
        <v>0</v>
      </c>
      <c r="H2045" s="73">
        <f t="shared" si="311"/>
        <v>0</v>
      </c>
      <c r="I2045" s="73">
        <f t="shared" si="311"/>
        <v>102</v>
      </c>
    </row>
    <row r="2046" spans="1:9" x14ac:dyDescent="0.2">
      <c r="A2046" s="82" t="s">
        <v>335</v>
      </c>
      <c r="B2046" s="63" t="s">
        <v>319</v>
      </c>
      <c r="C2046" s="59">
        <f t="shared" si="310"/>
        <v>600</v>
      </c>
      <c r="D2046" s="73">
        <f t="shared" si="311"/>
        <v>498</v>
      </c>
      <c r="E2046" s="73">
        <f t="shared" si="311"/>
        <v>0</v>
      </c>
      <c r="F2046" s="73">
        <f t="shared" si="311"/>
        <v>0</v>
      </c>
      <c r="G2046" s="73">
        <f t="shared" si="311"/>
        <v>0</v>
      </c>
      <c r="H2046" s="73">
        <f t="shared" si="311"/>
        <v>0</v>
      </c>
      <c r="I2046" s="73">
        <f t="shared" si="311"/>
        <v>102</v>
      </c>
    </row>
    <row r="2047" spans="1:9" x14ac:dyDescent="0.2">
      <c r="A2047" s="70" t="s">
        <v>326</v>
      </c>
      <c r="B2047" s="62" t="s">
        <v>320</v>
      </c>
      <c r="C2047" s="59">
        <f t="shared" si="310"/>
        <v>600</v>
      </c>
      <c r="D2047" s="73">
        <f t="shared" si="311"/>
        <v>498</v>
      </c>
      <c r="E2047" s="73">
        <f t="shared" si="311"/>
        <v>0</v>
      </c>
      <c r="F2047" s="73">
        <f t="shared" si="311"/>
        <v>0</v>
      </c>
      <c r="G2047" s="73">
        <f t="shared" si="311"/>
        <v>0</v>
      </c>
      <c r="H2047" s="73">
        <f t="shared" si="311"/>
        <v>0</v>
      </c>
      <c r="I2047" s="73">
        <f t="shared" si="311"/>
        <v>102</v>
      </c>
    </row>
    <row r="2048" spans="1:9" x14ac:dyDescent="0.2">
      <c r="A2048" s="21" t="s">
        <v>385</v>
      </c>
      <c r="B2048" s="8" t="s">
        <v>319</v>
      </c>
      <c r="C2048" s="59">
        <f t="shared" si="310"/>
        <v>600</v>
      </c>
      <c r="D2048" s="73">
        <f>D2050</f>
        <v>498</v>
      </c>
      <c r="E2048" s="73">
        <f t="shared" si="311"/>
        <v>0</v>
      </c>
      <c r="F2048" s="73">
        <f t="shared" si="311"/>
        <v>0</v>
      </c>
      <c r="G2048" s="73">
        <f t="shared" si="311"/>
        <v>0</v>
      </c>
      <c r="H2048" s="73">
        <f t="shared" si="311"/>
        <v>0</v>
      </c>
      <c r="I2048" s="73">
        <f t="shared" si="311"/>
        <v>102</v>
      </c>
    </row>
    <row r="2049" spans="1:9" x14ac:dyDescent="0.2">
      <c r="A2049" s="18"/>
      <c r="B2049" s="246" t="s">
        <v>320</v>
      </c>
      <c r="C2049" s="59">
        <f t="shared" si="310"/>
        <v>600</v>
      </c>
      <c r="D2049" s="73">
        <f>D2051</f>
        <v>498</v>
      </c>
      <c r="E2049" s="73">
        <f t="shared" si="311"/>
        <v>0</v>
      </c>
      <c r="F2049" s="73">
        <f t="shared" si="311"/>
        <v>0</v>
      </c>
      <c r="G2049" s="73">
        <f t="shared" si="311"/>
        <v>0</v>
      </c>
      <c r="H2049" s="73">
        <f t="shared" si="311"/>
        <v>0</v>
      </c>
      <c r="I2049" s="73">
        <f t="shared" si="311"/>
        <v>102</v>
      </c>
    </row>
    <row r="2050" spans="1:9" s="120" customFormat="1" x14ac:dyDescent="0.2">
      <c r="A2050" s="54" t="s">
        <v>362</v>
      </c>
      <c r="B2050" s="183" t="s">
        <v>319</v>
      </c>
      <c r="C2050" s="172">
        <f t="shared" si="310"/>
        <v>600</v>
      </c>
      <c r="D2050" s="172">
        <f>D2052+D2056</f>
        <v>498</v>
      </c>
      <c r="E2050" s="172">
        <f t="shared" ref="E2050:I2051" si="312">E2052+E2056</f>
        <v>0</v>
      </c>
      <c r="F2050" s="172">
        <f t="shared" si="312"/>
        <v>0</v>
      </c>
      <c r="G2050" s="172">
        <f t="shared" si="312"/>
        <v>0</v>
      </c>
      <c r="H2050" s="172">
        <f t="shared" si="312"/>
        <v>0</v>
      </c>
      <c r="I2050" s="172">
        <f t="shared" si="312"/>
        <v>102</v>
      </c>
    </row>
    <row r="2051" spans="1:9" s="120" customFormat="1" x14ac:dyDescent="0.2">
      <c r="A2051" s="180"/>
      <c r="B2051" s="184" t="s">
        <v>320</v>
      </c>
      <c r="C2051" s="172">
        <f t="shared" si="310"/>
        <v>600</v>
      </c>
      <c r="D2051" s="172">
        <f>D2053+D2057</f>
        <v>498</v>
      </c>
      <c r="E2051" s="172">
        <f t="shared" si="312"/>
        <v>0</v>
      </c>
      <c r="F2051" s="172">
        <f t="shared" si="312"/>
        <v>0</v>
      </c>
      <c r="G2051" s="172">
        <f t="shared" si="312"/>
        <v>0</v>
      </c>
      <c r="H2051" s="172">
        <f t="shared" si="312"/>
        <v>0</v>
      </c>
      <c r="I2051" s="172">
        <f t="shared" si="312"/>
        <v>102</v>
      </c>
    </row>
    <row r="2052" spans="1:9" s="129" customFormat="1" ht="25.5" x14ac:dyDescent="0.2">
      <c r="A2052" s="157" t="s">
        <v>427</v>
      </c>
      <c r="B2052" s="154" t="s">
        <v>319</v>
      </c>
      <c r="C2052" s="106">
        <f t="shared" si="310"/>
        <v>100</v>
      </c>
      <c r="D2052" s="101">
        <f>D2054</f>
        <v>100</v>
      </c>
      <c r="E2052" s="101">
        <f t="shared" ref="E2052:I2053" si="313">E2054</f>
        <v>0</v>
      </c>
      <c r="F2052" s="101">
        <f t="shared" si="313"/>
        <v>0</v>
      </c>
      <c r="G2052" s="101">
        <f t="shared" si="313"/>
        <v>0</v>
      </c>
      <c r="H2052" s="101">
        <f t="shared" si="313"/>
        <v>0</v>
      </c>
      <c r="I2052" s="101">
        <f t="shared" si="313"/>
        <v>0</v>
      </c>
    </row>
    <row r="2053" spans="1:9" s="129" customFormat="1" x14ac:dyDescent="0.2">
      <c r="A2053" s="116"/>
      <c r="B2053" s="156" t="s">
        <v>320</v>
      </c>
      <c r="C2053" s="106">
        <f t="shared" si="310"/>
        <v>100</v>
      </c>
      <c r="D2053" s="101">
        <f>D2055</f>
        <v>100</v>
      </c>
      <c r="E2053" s="101">
        <f t="shared" si="313"/>
        <v>0</v>
      </c>
      <c r="F2053" s="101">
        <f t="shared" si="313"/>
        <v>0</v>
      </c>
      <c r="G2053" s="101">
        <f t="shared" si="313"/>
        <v>0</v>
      </c>
      <c r="H2053" s="101">
        <f t="shared" si="313"/>
        <v>0</v>
      </c>
      <c r="I2053" s="101">
        <f t="shared" si="313"/>
        <v>0</v>
      </c>
    </row>
    <row r="2054" spans="1:9" s="132" customFormat="1" x14ac:dyDescent="0.2">
      <c r="A2054" s="150" t="s">
        <v>428</v>
      </c>
      <c r="B2054" s="154" t="s">
        <v>319</v>
      </c>
      <c r="C2054" s="101">
        <f t="shared" si="310"/>
        <v>100</v>
      </c>
      <c r="D2054" s="101">
        <v>100</v>
      </c>
      <c r="E2054" s="101">
        <v>0</v>
      </c>
      <c r="F2054" s="101">
        <v>0</v>
      </c>
      <c r="G2054" s="101">
        <v>0</v>
      </c>
      <c r="H2054" s="101">
        <v>0</v>
      </c>
      <c r="I2054" s="101">
        <v>0</v>
      </c>
    </row>
    <row r="2055" spans="1:9" s="129" customFormat="1" x14ac:dyDescent="0.2">
      <c r="A2055" s="116"/>
      <c r="B2055" s="156" t="s">
        <v>320</v>
      </c>
      <c r="C2055" s="106">
        <f t="shared" si="310"/>
        <v>100</v>
      </c>
      <c r="D2055" s="101">
        <v>100</v>
      </c>
      <c r="E2055" s="101">
        <v>0</v>
      </c>
      <c r="F2055" s="101">
        <v>0</v>
      </c>
      <c r="G2055" s="101">
        <v>0</v>
      </c>
      <c r="H2055" s="101">
        <f>H2099</f>
        <v>0</v>
      </c>
      <c r="I2055" s="101">
        <v>0</v>
      </c>
    </row>
    <row r="2056" spans="1:9" s="129" customFormat="1" ht="17.25" customHeight="1" x14ac:dyDescent="0.2">
      <c r="A2056" s="157" t="s">
        <v>429</v>
      </c>
      <c r="B2056" s="154" t="s">
        <v>319</v>
      </c>
      <c r="C2056" s="106">
        <f t="shared" si="310"/>
        <v>500</v>
      </c>
      <c r="D2056" s="101">
        <f>D2058</f>
        <v>398</v>
      </c>
      <c r="E2056" s="101">
        <f t="shared" ref="E2056:I2057" si="314">E2058</f>
        <v>0</v>
      </c>
      <c r="F2056" s="101">
        <f t="shared" si="314"/>
        <v>0</v>
      </c>
      <c r="G2056" s="101">
        <f t="shared" si="314"/>
        <v>0</v>
      </c>
      <c r="H2056" s="101">
        <f t="shared" si="314"/>
        <v>0</v>
      </c>
      <c r="I2056" s="101">
        <f t="shared" si="314"/>
        <v>102</v>
      </c>
    </row>
    <row r="2057" spans="1:9" s="129" customFormat="1" x14ac:dyDescent="0.2">
      <c r="A2057" s="116"/>
      <c r="B2057" s="156" t="s">
        <v>320</v>
      </c>
      <c r="C2057" s="106">
        <f t="shared" si="310"/>
        <v>500</v>
      </c>
      <c r="D2057" s="101">
        <f>D2059</f>
        <v>398</v>
      </c>
      <c r="E2057" s="101">
        <f t="shared" si="314"/>
        <v>0</v>
      </c>
      <c r="F2057" s="101">
        <f t="shared" si="314"/>
        <v>0</v>
      </c>
      <c r="G2057" s="101">
        <f t="shared" si="314"/>
        <v>0</v>
      </c>
      <c r="H2057" s="101">
        <f t="shared" si="314"/>
        <v>0</v>
      </c>
      <c r="I2057" s="101">
        <f t="shared" si="314"/>
        <v>102</v>
      </c>
    </row>
    <row r="2058" spans="1:9" s="132" customFormat="1" x14ac:dyDescent="0.2">
      <c r="A2058" s="150" t="s">
        <v>430</v>
      </c>
      <c r="B2058" s="154" t="s">
        <v>319</v>
      </c>
      <c r="C2058" s="101">
        <f t="shared" si="310"/>
        <v>500</v>
      </c>
      <c r="D2058" s="101">
        <v>398</v>
      </c>
      <c r="E2058" s="101">
        <v>0</v>
      </c>
      <c r="F2058" s="101">
        <v>0</v>
      </c>
      <c r="G2058" s="101">
        <f>G2102</f>
        <v>0</v>
      </c>
      <c r="H2058" s="101">
        <f>H2102</f>
        <v>0</v>
      </c>
      <c r="I2058" s="101">
        <v>102</v>
      </c>
    </row>
    <row r="2059" spans="1:9" s="129" customFormat="1" x14ac:dyDescent="0.2">
      <c r="A2059" s="116"/>
      <c r="B2059" s="156" t="s">
        <v>320</v>
      </c>
      <c r="C2059" s="106">
        <f t="shared" si="310"/>
        <v>500</v>
      </c>
      <c r="D2059" s="101">
        <v>398</v>
      </c>
      <c r="E2059" s="101">
        <v>0</v>
      </c>
      <c r="F2059" s="101">
        <v>0</v>
      </c>
      <c r="G2059" s="101">
        <v>0</v>
      </c>
      <c r="H2059" s="101">
        <v>0</v>
      </c>
      <c r="I2059" s="101">
        <v>102</v>
      </c>
    </row>
    <row r="2060" spans="1:9" x14ac:dyDescent="0.2">
      <c r="A2060" s="460" t="s">
        <v>365</v>
      </c>
      <c r="B2060" s="461"/>
      <c r="C2060" s="462"/>
      <c r="D2060" s="462"/>
      <c r="E2060" s="462"/>
      <c r="F2060" s="462"/>
      <c r="G2060" s="462"/>
      <c r="H2060" s="462"/>
      <c r="I2060" s="463"/>
    </row>
    <row r="2061" spans="1:9" x14ac:dyDescent="0.2">
      <c r="A2061" s="66" t="s">
        <v>322</v>
      </c>
      <c r="B2061" s="61" t="s">
        <v>319</v>
      </c>
      <c r="C2061" s="59">
        <f t="shared" ref="C2061:C2135" si="315">D2061+E2061+F2061+G2061+H2061+I2061</f>
        <v>7497.8710000000001</v>
      </c>
      <c r="D2061" s="73">
        <f t="shared" ref="D2061:I2064" si="316">D2063</f>
        <v>1800.0810000000001</v>
      </c>
      <c r="E2061" s="73">
        <f t="shared" si="316"/>
        <v>5436.1</v>
      </c>
      <c r="F2061" s="73">
        <f t="shared" si="316"/>
        <v>0</v>
      </c>
      <c r="G2061" s="73">
        <f t="shared" si="316"/>
        <v>0</v>
      </c>
      <c r="H2061" s="73">
        <f t="shared" si="316"/>
        <v>0</v>
      </c>
      <c r="I2061" s="73">
        <f t="shared" si="316"/>
        <v>261.69</v>
      </c>
    </row>
    <row r="2062" spans="1:9" x14ac:dyDescent="0.2">
      <c r="A2062" s="70" t="s">
        <v>347</v>
      </c>
      <c r="B2062" s="62" t="s">
        <v>320</v>
      </c>
      <c r="C2062" s="59">
        <f t="shared" si="315"/>
        <v>7497.8710000000001</v>
      </c>
      <c r="D2062" s="73">
        <f t="shared" si="316"/>
        <v>1800.0810000000001</v>
      </c>
      <c r="E2062" s="73">
        <f t="shared" si="316"/>
        <v>5436.1</v>
      </c>
      <c r="F2062" s="73">
        <f t="shared" si="316"/>
        <v>0</v>
      </c>
      <c r="G2062" s="73">
        <f t="shared" si="316"/>
        <v>0</v>
      </c>
      <c r="H2062" s="73">
        <f t="shared" si="316"/>
        <v>0</v>
      </c>
      <c r="I2062" s="73">
        <f t="shared" si="316"/>
        <v>261.69</v>
      </c>
    </row>
    <row r="2063" spans="1:9" x14ac:dyDescent="0.2">
      <c r="A2063" s="54" t="s">
        <v>334</v>
      </c>
      <c r="B2063" s="63" t="s">
        <v>319</v>
      </c>
      <c r="C2063" s="59">
        <f t="shared" si="315"/>
        <v>7497.8710000000001</v>
      </c>
      <c r="D2063" s="73">
        <f>D2065</f>
        <v>1800.0810000000001</v>
      </c>
      <c r="E2063" s="73">
        <f t="shared" si="316"/>
        <v>5436.1</v>
      </c>
      <c r="F2063" s="73">
        <f t="shared" si="316"/>
        <v>0</v>
      </c>
      <c r="G2063" s="73">
        <f t="shared" si="316"/>
        <v>0</v>
      </c>
      <c r="H2063" s="73">
        <f t="shared" si="316"/>
        <v>0</v>
      </c>
      <c r="I2063" s="73">
        <f t="shared" si="316"/>
        <v>261.69</v>
      </c>
    </row>
    <row r="2064" spans="1:9" x14ac:dyDescent="0.2">
      <c r="A2064" s="14" t="s">
        <v>350</v>
      </c>
      <c r="B2064" s="62" t="s">
        <v>320</v>
      </c>
      <c r="C2064" s="59">
        <f t="shared" si="315"/>
        <v>7497.8710000000001</v>
      </c>
      <c r="D2064" s="73">
        <f>D2066</f>
        <v>1800.0810000000001</v>
      </c>
      <c r="E2064" s="73">
        <f t="shared" si="316"/>
        <v>5436.1</v>
      </c>
      <c r="F2064" s="73">
        <f t="shared" si="316"/>
        <v>0</v>
      </c>
      <c r="G2064" s="73">
        <f t="shared" si="316"/>
        <v>0</v>
      </c>
      <c r="H2064" s="73">
        <f t="shared" si="316"/>
        <v>0</v>
      </c>
      <c r="I2064" s="73">
        <f t="shared" si="316"/>
        <v>261.69</v>
      </c>
    </row>
    <row r="2065" spans="1:9" x14ac:dyDescent="0.2">
      <c r="A2065" s="21" t="s">
        <v>385</v>
      </c>
      <c r="B2065" s="8" t="s">
        <v>319</v>
      </c>
      <c r="C2065" s="59">
        <f t="shared" si="315"/>
        <v>7497.8710000000001</v>
      </c>
      <c r="D2065" s="73">
        <f t="shared" ref="D2065:I2066" si="317">D2067+D2091</f>
        <v>1800.0810000000001</v>
      </c>
      <c r="E2065" s="73">
        <f t="shared" si="317"/>
        <v>5436.1</v>
      </c>
      <c r="F2065" s="73">
        <f t="shared" si="317"/>
        <v>0</v>
      </c>
      <c r="G2065" s="73">
        <f t="shared" si="317"/>
        <v>0</v>
      </c>
      <c r="H2065" s="73">
        <f t="shared" si="317"/>
        <v>0</v>
      </c>
      <c r="I2065" s="73">
        <f t="shared" si="317"/>
        <v>261.69</v>
      </c>
    </row>
    <row r="2066" spans="1:9" x14ac:dyDescent="0.2">
      <c r="A2066" s="18"/>
      <c r="B2066" s="246" t="s">
        <v>320</v>
      </c>
      <c r="C2066" s="59">
        <f t="shared" si="315"/>
        <v>7497.8710000000001</v>
      </c>
      <c r="D2066" s="73">
        <f t="shared" si="317"/>
        <v>1800.0810000000001</v>
      </c>
      <c r="E2066" s="73">
        <f t="shared" si="317"/>
        <v>5436.1</v>
      </c>
      <c r="F2066" s="73">
        <f t="shared" si="317"/>
        <v>0</v>
      </c>
      <c r="G2066" s="73">
        <f t="shared" si="317"/>
        <v>0</v>
      </c>
      <c r="H2066" s="73">
        <f t="shared" si="317"/>
        <v>0</v>
      </c>
      <c r="I2066" s="73">
        <f t="shared" si="317"/>
        <v>261.69</v>
      </c>
    </row>
    <row r="2067" spans="1:9" x14ac:dyDescent="0.2">
      <c r="A2067" s="21" t="s">
        <v>361</v>
      </c>
      <c r="B2067" s="8" t="s">
        <v>319</v>
      </c>
      <c r="C2067" s="59">
        <f t="shared" si="315"/>
        <v>873.48</v>
      </c>
      <c r="D2067" s="73">
        <f t="shared" ref="D2067:I2068" si="318">D2069</f>
        <v>306.36</v>
      </c>
      <c r="E2067" s="73">
        <f t="shared" si="318"/>
        <v>470</v>
      </c>
      <c r="F2067" s="73">
        <f t="shared" si="318"/>
        <v>0</v>
      </c>
      <c r="G2067" s="73">
        <f t="shared" si="318"/>
        <v>0</v>
      </c>
      <c r="H2067" s="73">
        <f t="shared" si="318"/>
        <v>0</v>
      </c>
      <c r="I2067" s="73">
        <f t="shared" si="318"/>
        <v>97.12</v>
      </c>
    </row>
    <row r="2068" spans="1:9" x14ac:dyDescent="0.2">
      <c r="A2068" s="18"/>
      <c r="B2068" s="246" t="s">
        <v>320</v>
      </c>
      <c r="C2068" s="59">
        <f t="shared" si="315"/>
        <v>873.48</v>
      </c>
      <c r="D2068" s="73">
        <f t="shared" si="318"/>
        <v>306.36</v>
      </c>
      <c r="E2068" s="73">
        <f t="shared" si="318"/>
        <v>470</v>
      </c>
      <c r="F2068" s="73">
        <f t="shared" si="318"/>
        <v>0</v>
      </c>
      <c r="G2068" s="73">
        <f t="shared" si="318"/>
        <v>0</v>
      </c>
      <c r="H2068" s="73">
        <f t="shared" si="318"/>
        <v>0</v>
      </c>
      <c r="I2068" s="73">
        <f t="shared" si="318"/>
        <v>97.12</v>
      </c>
    </row>
    <row r="2069" spans="1:9" s="120" customFormat="1" x14ac:dyDescent="0.2">
      <c r="A2069" s="178" t="s">
        <v>363</v>
      </c>
      <c r="B2069" s="179" t="s">
        <v>319</v>
      </c>
      <c r="C2069" s="172">
        <f t="shared" si="315"/>
        <v>873.48</v>
      </c>
      <c r="D2069" s="172">
        <f>D2071+D2079</f>
        <v>306.36</v>
      </c>
      <c r="E2069" s="172">
        <f>E2070</f>
        <v>470</v>
      </c>
      <c r="F2069" s="172">
        <f t="shared" ref="F2069:I2070" si="319">F2071+F2079</f>
        <v>0</v>
      </c>
      <c r="G2069" s="172">
        <f t="shared" si="319"/>
        <v>0</v>
      </c>
      <c r="H2069" s="172">
        <f t="shared" si="319"/>
        <v>0</v>
      </c>
      <c r="I2069" s="172">
        <f t="shared" si="319"/>
        <v>97.12</v>
      </c>
    </row>
    <row r="2070" spans="1:9" s="120" customFormat="1" x14ac:dyDescent="0.2">
      <c r="A2070" s="180"/>
      <c r="B2070" s="174" t="s">
        <v>320</v>
      </c>
      <c r="C2070" s="172">
        <f t="shared" si="315"/>
        <v>873.48</v>
      </c>
      <c r="D2070" s="172">
        <f>D2072+D2080</f>
        <v>306.36</v>
      </c>
      <c r="E2070" s="172">
        <f>E2072+E2080+E2088</f>
        <v>470</v>
      </c>
      <c r="F2070" s="172">
        <f t="shared" si="319"/>
        <v>0</v>
      </c>
      <c r="G2070" s="172">
        <f t="shared" si="319"/>
        <v>0</v>
      </c>
      <c r="H2070" s="172">
        <f t="shared" si="319"/>
        <v>0</v>
      </c>
      <c r="I2070" s="172">
        <f t="shared" si="319"/>
        <v>97.12</v>
      </c>
    </row>
    <row r="2071" spans="1:9" s="168" customFormat="1" x14ac:dyDescent="0.2">
      <c r="A2071" s="199" t="s">
        <v>402</v>
      </c>
      <c r="B2071" s="181" t="s">
        <v>319</v>
      </c>
      <c r="C2071" s="167">
        <f t="shared" si="315"/>
        <v>326.48</v>
      </c>
      <c r="D2071" s="167">
        <f>D2073+D2075+D2077</f>
        <v>229.36</v>
      </c>
      <c r="E2071" s="167">
        <f t="shared" ref="E2071:I2072" si="320">E2073+E2075+E2077</f>
        <v>0</v>
      </c>
      <c r="F2071" s="167">
        <f t="shared" si="320"/>
        <v>0</v>
      </c>
      <c r="G2071" s="167">
        <f t="shared" si="320"/>
        <v>0</v>
      </c>
      <c r="H2071" s="167">
        <f t="shared" si="320"/>
        <v>0</v>
      </c>
      <c r="I2071" s="167">
        <f t="shared" si="320"/>
        <v>97.12</v>
      </c>
    </row>
    <row r="2072" spans="1:9" s="168" customFormat="1" x14ac:dyDescent="0.2">
      <c r="A2072" s="201"/>
      <c r="B2072" s="182" t="s">
        <v>320</v>
      </c>
      <c r="C2072" s="167">
        <f t="shared" si="315"/>
        <v>326.48</v>
      </c>
      <c r="D2072" s="167">
        <f>D2074+D2076+D2078</f>
        <v>229.36</v>
      </c>
      <c r="E2072" s="167">
        <f t="shared" si="320"/>
        <v>0</v>
      </c>
      <c r="F2072" s="167">
        <f t="shared" si="320"/>
        <v>0</v>
      </c>
      <c r="G2072" s="167">
        <f t="shared" si="320"/>
        <v>0</v>
      </c>
      <c r="H2072" s="167">
        <f t="shared" si="320"/>
        <v>0</v>
      </c>
      <c r="I2072" s="167">
        <f t="shared" si="320"/>
        <v>97.12</v>
      </c>
    </row>
    <row r="2073" spans="1:9" s="129" customFormat="1" ht="25.5" x14ac:dyDescent="0.2">
      <c r="A2073" s="143" t="s">
        <v>475</v>
      </c>
      <c r="B2073" s="154" t="s">
        <v>319</v>
      </c>
      <c r="C2073" s="106">
        <f t="shared" si="315"/>
        <v>118.48</v>
      </c>
      <c r="D2073" s="101">
        <f>D2074</f>
        <v>118.48</v>
      </c>
      <c r="E2073" s="101">
        <f>E2074</f>
        <v>0</v>
      </c>
      <c r="F2073" s="101">
        <v>0</v>
      </c>
      <c r="G2073" s="101">
        <v>0</v>
      </c>
      <c r="H2073" s="101">
        <v>0</v>
      </c>
      <c r="I2073" s="101">
        <v>0</v>
      </c>
    </row>
    <row r="2074" spans="1:9" s="129" customFormat="1" x14ac:dyDescent="0.2">
      <c r="A2074" s="155"/>
      <c r="B2074" s="158" t="s">
        <v>320</v>
      </c>
      <c r="C2074" s="106">
        <f t="shared" si="315"/>
        <v>118.48</v>
      </c>
      <c r="D2074" s="101">
        <v>118.48</v>
      </c>
      <c r="E2074" s="101">
        <v>0</v>
      </c>
      <c r="F2074" s="101">
        <v>0</v>
      </c>
      <c r="G2074" s="101">
        <v>0</v>
      </c>
      <c r="H2074" s="101">
        <v>0</v>
      </c>
      <c r="I2074" s="101">
        <v>0</v>
      </c>
    </row>
    <row r="2075" spans="1:9" s="129" customFormat="1" x14ac:dyDescent="0.2">
      <c r="A2075" s="143" t="s">
        <v>519</v>
      </c>
      <c r="B2075" s="154" t="s">
        <v>319</v>
      </c>
      <c r="C2075" s="106">
        <f t="shared" si="315"/>
        <v>126</v>
      </c>
      <c r="D2075" s="101">
        <v>81.63</v>
      </c>
      <c r="E2075" s="101">
        <f>E2076</f>
        <v>0</v>
      </c>
      <c r="F2075" s="101">
        <v>0</v>
      </c>
      <c r="G2075" s="101">
        <v>0</v>
      </c>
      <c r="H2075" s="101">
        <v>0</v>
      </c>
      <c r="I2075" s="101">
        <f>I2076</f>
        <v>44.37</v>
      </c>
    </row>
    <row r="2076" spans="1:9" s="129" customFormat="1" x14ac:dyDescent="0.2">
      <c r="A2076" s="155"/>
      <c r="B2076" s="158" t="s">
        <v>320</v>
      </c>
      <c r="C2076" s="106">
        <f t="shared" si="315"/>
        <v>126</v>
      </c>
      <c r="D2076" s="101">
        <v>81.63</v>
      </c>
      <c r="E2076" s="101">
        <v>0</v>
      </c>
      <c r="F2076" s="101">
        <v>0</v>
      </c>
      <c r="G2076" s="101">
        <v>0</v>
      </c>
      <c r="H2076" s="101">
        <v>0</v>
      </c>
      <c r="I2076" s="101">
        <v>44.37</v>
      </c>
    </row>
    <row r="2077" spans="1:9" s="129" customFormat="1" x14ac:dyDescent="0.2">
      <c r="A2077" s="143" t="s">
        <v>520</v>
      </c>
      <c r="B2077" s="154" t="s">
        <v>319</v>
      </c>
      <c r="C2077" s="106">
        <f t="shared" si="315"/>
        <v>82</v>
      </c>
      <c r="D2077" s="101">
        <f>D2078</f>
        <v>29.25</v>
      </c>
      <c r="E2077" s="101">
        <v>0</v>
      </c>
      <c r="F2077" s="101">
        <v>0</v>
      </c>
      <c r="G2077" s="101">
        <v>0</v>
      </c>
      <c r="H2077" s="101">
        <v>0</v>
      </c>
      <c r="I2077" s="101">
        <f>I2078</f>
        <v>52.75</v>
      </c>
    </row>
    <row r="2078" spans="1:9" s="129" customFormat="1" x14ac:dyDescent="0.2">
      <c r="A2078" s="155"/>
      <c r="B2078" s="158" t="s">
        <v>320</v>
      </c>
      <c r="C2078" s="106">
        <f t="shared" si="315"/>
        <v>82</v>
      </c>
      <c r="D2078" s="101">
        <v>29.25</v>
      </c>
      <c r="E2078" s="101">
        <v>0</v>
      </c>
      <c r="F2078" s="101">
        <v>0</v>
      </c>
      <c r="G2078" s="101">
        <v>0</v>
      </c>
      <c r="H2078" s="101">
        <v>0</v>
      </c>
      <c r="I2078" s="101">
        <v>52.75</v>
      </c>
    </row>
    <row r="2079" spans="1:9" s="168" customFormat="1" x14ac:dyDescent="0.2">
      <c r="A2079" s="199" t="s">
        <v>544</v>
      </c>
      <c r="B2079" s="181" t="s">
        <v>319</v>
      </c>
      <c r="C2079" s="167">
        <f t="shared" si="315"/>
        <v>97</v>
      </c>
      <c r="D2079" s="167">
        <f>D2081+D2083</f>
        <v>77</v>
      </c>
      <c r="E2079" s="167">
        <f>E2080</f>
        <v>20</v>
      </c>
      <c r="F2079" s="167">
        <f t="shared" ref="F2079:I2080" si="321">F2081+F2083</f>
        <v>0</v>
      </c>
      <c r="G2079" s="167">
        <f t="shared" si="321"/>
        <v>0</v>
      </c>
      <c r="H2079" s="167">
        <f t="shared" si="321"/>
        <v>0</v>
      </c>
      <c r="I2079" s="167">
        <f t="shared" si="321"/>
        <v>0</v>
      </c>
    </row>
    <row r="2080" spans="1:9" s="168" customFormat="1" x14ac:dyDescent="0.2">
      <c r="A2080" s="201"/>
      <c r="B2080" s="182" t="s">
        <v>320</v>
      </c>
      <c r="C2080" s="167">
        <f t="shared" si="315"/>
        <v>97</v>
      </c>
      <c r="D2080" s="167">
        <f>D2082+D2084</f>
        <v>77</v>
      </c>
      <c r="E2080" s="167">
        <f>E2086</f>
        <v>20</v>
      </c>
      <c r="F2080" s="167">
        <f t="shared" si="321"/>
        <v>0</v>
      </c>
      <c r="G2080" s="167">
        <f t="shared" si="321"/>
        <v>0</v>
      </c>
      <c r="H2080" s="167">
        <f t="shared" si="321"/>
        <v>0</v>
      </c>
      <c r="I2080" s="167">
        <f t="shared" si="321"/>
        <v>0</v>
      </c>
    </row>
    <row r="2081" spans="1:9" s="132" customFormat="1" x14ac:dyDescent="0.2">
      <c r="A2081" s="143" t="s">
        <v>476</v>
      </c>
      <c r="B2081" s="154" t="s">
        <v>319</v>
      </c>
      <c r="C2081" s="101">
        <f t="shared" si="315"/>
        <v>15</v>
      </c>
      <c r="D2081" s="101">
        <v>15</v>
      </c>
      <c r="E2081" s="101">
        <v>0</v>
      </c>
      <c r="F2081" s="101">
        <v>0</v>
      </c>
      <c r="G2081" s="101">
        <v>0</v>
      </c>
      <c r="H2081" s="101">
        <v>0</v>
      </c>
      <c r="I2081" s="101">
        <v>0</v>
      </c>
    </row>
    <row r="2082" spans="1:9" s="132" customFormat="1" x14ac:dyDescent="0.2">
      <c r="A2082" s="155"/>
      <c r="B2082" s="158" t="s">
        <v>320</v>
      </c>
      <c r="C2082" s="101">
        <f t="shared" si="315"/>
        <v>15</v>
      </c>
      <c r="D2082" s="101">
        <v>15</v>
      </c>
      <c r="E2082" s="101">
        <v>0</v>
      </c>
      <c r="F2082" s="101">
        <v>0</v>
      </c>
      <c r="G2082" s="101">
        <v>0</v>
      </c>
      <c r="H2082" s="101">
        <v>0</v>
      </c>
      <c r="I2082" s="101">
        <v>0</v>
      </c>
    </row>
    <row r="2083" spans="1:9" s="132" customFormat="1" x14ac:dyDescent="0.2">
      <c r="A2083" s="143" t="s">
        <v>477</v>
      </c>
      <c r="B2083" s="154" t="s">
        <v>319</v>
      </c>
      <c r="C2083" s="101">
        <f t="shared" si="315"/>
        <v>62</v>
      </c>
      <c r="D2083" s="101">
        <v>62</v>
      </c>
      <c r="E2083" s="101">
        <v>0</v>
      </c>
      <c r="F2083" s="101">
        <v>0</v>
      </c>
      <c r="G2083" s="101">
        <v>0</v>
      </c>
      <c r="H2083" s="101">
        <v>0</v>
      </c>
      <c r="I2083" s="101">
        <v>0</v>
      </c>
    </row>
    <row r="2084" spans="1:9" s="132" customFormat="1" x14ac:dyDescent="0.2">
      <c r="A2084" s="155"/>
      <c r="B2084" s="158" t="s">
        <v>320</v>
      </c>
      <c r="C2084" s="101">
        <f t="shared" si="315"/>
        <v>62</v>
      </c>
      <c r="D2084" s="101">
        <v>62</v>
      </c>
      <c r="E2084" s="101">
        <v>0</v>
      </c>
      <c r="F2084" s="101">
        <v>0</v>
      </c>
      <c r="G2084" s="101">
        <v>0</v>
      </c>
      <c r="H2084" s="101">
        <v>0</v>
      </c>
      <c r="I2084" s="101">
        <v>0</v>
      </c>
    </row>
    <row r="2085" spans="1:9" s="132" customFormat="1" ht="25.5" x14ac:dyDescent="0.2">
      <c r="A2085" s="78" t="s">
        <v>150</v>
      </c>
      <c r="B2085" s="154" t="s">
        <v>319</v>
      </c>
      <c r="C2085" s="101">
        <f t="shared" si="315"/>
        <v>20</v>
      </c>
      <c r="D2085" s="101">
        <v>0</v>
      </c>
      <c r="E2085" s="73">
        <v>20</v>
      </c>
      <c r="F2085" s="101">
        <v>0</v>
      </c>
      <c r="G2085" s="101">
        <v>0</v>
      </c>
      <c r="H2085" s="101">
        <v>0</v>
      </c>
      <c r="I2085" s="101">
        <v>0</v>
      </c>
    </row>
    <row r="2086" spans="1:9" s="132" customFormat="1" x14ac:dyDescent="0.2">
      <c r="A2086" s="81"/>
      <c r="B2086" s="158" t="s">
        <v>320</v>
      </c>
      <c r="C2086" s="101">
        <f>D2086+E2086+F2086+G2086+H2086+I2086</f>
        <v>20</v>
      </c>
      <c r="D2086" s="101">
        <v>0</v>
      </c>
      <c r="E2086" s="73">
        <v>20</v>
      </c>
      <c r="F2086" s="101">
        <v>0</v>
      </c>
      <c r="G2086" s="101">
        <v>0</v>
      </c>
      <c r="H2086" s="101">
        <v>0</v>
      </c>
      <c r="I2086" s="101">
        <v>0</v>
      </c>
    </row>
    <row r="2087" spans="1:9" s="220" customFormat="1" x14ac:dyDescent="0.2">
      <c r="A2087" s="122" t="s">
        <v>48</v>
      </c>
      <c r="B2087" s="211" t="s">
        <v>319</v>
      </c>
      <c r="C2087" s="172">
        <f t="shared" si="315"/>
        <v>614.56999999999994</v>
      </c>
      <c r="D2087" s="172">
        <f>D2088</f>
        <v>0</v>
      </c>
      <c r="E2087" s="172">
        <f>E2088</f>
        <v>450</v>
      </c>
      <c r="F2087" s="172">
        <f t="shared" ref="F2087:I2088" si="322">F2089+F2091</f>
        <v>0</v>
      </c>
      <c r="G2087" s="172">
        <f t="shared" si="322"/>
        <v>0</v>
      </c>
      <c r="H2087" s="172">
        <f t="shared" si="322"/>
        <v>0</v>
      </c>
      <c r="I2087" s="172">
        <f t="shared" si="322"/>
        <v>164.57</v>
      </c>
    </row>
    <row r="2088" spans="1:9" s="220" customFormat="1" x14ac:dyDescent="0.2">
      <c r="A2088" s="253"/>
      <c r="B2088" s="184" t="s">
        <v>320</v>
      </c>
      <c r="C2088" s="172">
        <f t="shared" si="315"/>
        <v>614.56999999999994</v>
      </c>
      <c r="D2088" s="172">
        <v>0</v>
      </c>
      <c r="E2088" s="172">
        <f>E2090</f>
        <v>450</v>
      </c>
      <c r="F2088" s="172">
        <f t="shared" si="322"/>
        <v>0</v>
      </c>
      <c r="G2088" s="172">
        <f t="shared" si="322"/>
        <v>0</v>
      </c>
      <c r="H2088" s="172">
        <f t="shared" si="322"/>
        <v>0</v>
      </c>
      <c r="I2088" s="172">
        <f t="shared" si="322"/>
        <v>164.57</v>
      </c>
    </row>
    <row r="2089" spans="1:9" s="90" customFormat="1" x14ac:dyDescent="0.2">
      <c r="A2089" s="31" t="s">
        <v>225</v>
      </c>
      <c r="B2089" s="63" t="s">
        <v>319</v>
      </c>
      <c r="C2089" s="59">
        <f>D2089+E2089+F2089+G2089+H2089+I2089</f>
        <v>450</v>
      </c>
      <c r="D2089" s="73">
        <f>D2090</f>
        <v>0</v>
      </c>
      <c r="E2089" s="88">
        <v>450</v>
      </c>
      <c r="F2089" s="73">
        <v>0</v>
      </c>
      <c r="G2089" s="73">
        <v>0</v>
      </c>
      <c r="H2089" s="73">
        <v>0</v>
      </c>
      <c r="I2089" s="73">
        <v>0</v>
      </c>
    </row>
    <row r="2090" spans="1:9" s="90" customFormat="1" x14ac:dyDescent="0.2">
      <c r="A2090" s="81"/>
      <c r="B2090" s="62" t="s">
        <v>320</v>
      </c>
      <c r="C2090" s="59">
        <f>D2090+E2090+F2090+G2090+H2090+I2090</f>
        <v>450</v>
      </c>
      <c r="D2090" s="73">
        <v>0</v>
      </c>
      <c r="E2090" s="88">
        <v>450</v>
      </c>
      <c r="F2090" s="73">
        <v>0</v>
      </c>
      <c r="G2090" s="73">
        <v>0</v>
      </c>
      <c r="H2090" s="73">
        <v>0</v>
      </c>
      <c r="I2090" s="73">
        <v>0</v>
      </c>
    </row>
    <row r="2091" spans="1:9" s="220" customFormat="1" x14ac:dyDescent="0.2">
      <c r="A2091" s="54" t="s">
        <v>362</v>
      </c>
      <c r="B2091" s="211" t="s">
        <v>319</v>
      </c>
      <c r="C2091" s="172">
        <f t="shared" si="315"/>
        <v>6624.3909999999996</v>
      </c>
      <c r="D2091" s="172">
        <f t="shared" ref="D2091:I2092" si="323">D2093+D2099+D2109+D2121+D2127+D2133</f>
        <v>1493.721</v>
      </c>
      <c r="E2091" s="172">
        <f t="shared" si="323"/>
        <v>4966.1000000000004</v>
      </c>
      <c r="F2091" s="172">
        <f t="shared" si="323"/>
        <v>0</v>
      </c>
      <c r="G2091" s="172">
        <f t="shared" si="323"/>
        <v>0</v>
      </c>
      <c r="H2091" s="172">
        <f t="shared" si="323"/>
        <v>0</v>
      </c>
      <c r="I2091" s="172">
        <f t="shared" si="323"/>
        <v>164.57</v>
      </c>
    </row>
    <row r="2092" spans="1:9" s="220" customFormat="1" x14ac:dyDescent="0.2">
      <c r="A2092" s="185"/>
      <c r="B2092" s="184" t="s">
        <v>320</v>
      </c>
      <c r="C2092" s="172">
        <f t="shared" si="315"/>
        <v>6624.3909999999996</v>
      </c>
      <c r="D2092" s="172">
        <f t="shared" si="323"/>
        <v>1493.721</v>
      </c>
      <c r="E2092" s="172">
        <f t="shared" si="323"/>
        <v>4966.1000000000004</v>
      </c>
      <c r="F2092" s="172">
        <f t="shared" si="323"/>
        <v>0</v>
      </c>
      <c r="G2092" s="172">
        <f t="shared" si="323"/>
        <v>0</v>
      </c>
      <c r="H2092" s="172">
        <f t="shared" si="323"/>
        <v>0</v>
      </c>
      <c r="I2092" s="172">
        <f t="shared" si="323"/>
        <v>164.57</v>
      </c>
    </row>
    <row r="2093" spans="1:9" s="220" customFormat="1" x14ac:dyDescent="0.2">
      <c r="A2093" s="122" t="s">
        <v>366</v>
      </c>
      <c r="B2093" s="211" t="s">
        <v>319</v>
      </c>
      <c r="C2093" s="172">
        <f t="shared" si="315"/>
        <v>872</v>
      </c>
      <c r="D2093" s="172">
        <f>D2095</f>
        <v>0</v>
      </c>
      <c r="E2093" s="172">
        <f>E2095+E2097</f>
        <v>872</v>
      </c>
      <c r="F2093" s="172">
        <f t="shared" ref="F2093:I2094" si="324">F2095</f>
        <v>0</v>
      </c>
      <c r="G2093" s="172">
        <f t="shared" si="324"/>
        <v>0</v>
      </c>
      <c r="H2093" s="172">
        <f t="shared" si="324"/>
        <v>0</v>
      </c>
      <c r="I2093" s="172">
        <f t="shared" si="324"/>
        <v>0</v>
      </c>
    </row>
    <row r="2094" spans="1:9" s="220" customFormat="1" x14ac:dyDescent="0.2">
      <c r="A2094" s="253"/>
      <c r="B2094" s="184" t="s">
        <v>320</v>
      </c>
      <c r="C2094" s="172">
        <f t="shared" si="315"/>
        <v>872</v>
      </c>
      <c r="D2094" s="172">
        <f>D2096</f>
        <v>0</v>
      </c>
      <c r="E2094" s="172">
        <f>E2096+E2098</f>
        <v>872</v>
      </c>
      <c r="F2094" s="172">
        <f t="shared" si="324"/>
        <v>0</v>
      </c>
      <c r="G2094" s="172">
        <f t="shared" si="324"/>
        <v>0</v>
      </c>
      <c r="H2094" s="172">
        <f t="shared" si="324"/>
        <v>0</v>
      </c>
      <c r="I2094" s="172">
        <f t="shared" si="324"/>
        <v>0</v>
      </c>
    </row>
    <row r="2095" spans="1:9" s="90" customFormat="1" ht="25.5" x14ac:dyDescent="0.2">
      <c r="A2095" s="78" t="s">
        <v>742</v>
      </c>
      <c r="B2095" s="63" t="s">
        <v>319</v>
      </c>
      <c r="C2095" s="59">
        <f t="shared" si="315"/>
        <v>473</v>
      </c>
      <c r="D2095" s="73">
        <v>0</v>
      </c>
      <c r="E2095" s="73">
        <f>E2096</f>
        <v>473</v>
      </c>
      <c r="F2095" s="73">
        <v>0</v>
      </c>
      <c r="G2095" s="73">
        <v>0</v>
      </c>
      <c r="H2095" s="73">
        <v>0</v>
      </c>
      <c r="I2095" s="73">
        <v>0</v>
      </c>
    </row>
    <row r="2096" spans="1:9" s="90" customFormat="1" x14ac:dyDescent="0.2">
      <c r="A2096" s="81"/>
      <c r="B2096" s="62" t="s">
        <v>320</v>
      </c>
      <c r="C2096" s="59">
        <f t="shared" si="315"/>
        <v>473</v>
      </c>
      <c r="D2096" s="73">
        <v>0</v>
      </c>
      <c r="E2096" s="73">
        <v>473</v>
      </c>
      <c r="F2096" s="73">
        <v>0</v>
      </c>
      <c r="G2096" s="73">
        <v>0</v>
      </c>
      <c r="H2096" s="73">
        <v>0</v>
      </c>
      <c r="I2096" s="73">
        <v>0</v>
      </c>
    </row>
    <row r="2097" spans="1:9" s="90" customFormat="1" x14ac:dyDescent="0.2">
      <c r="A2097" s="78" t="s">
        <v>743</v>
      </c>
      <c r="B2097" s="63" t="s">
        <v>319</v>
      </c>
      <c r="C2097" s="59">
        <f>D2097+E2097+F2097+G2097+H2097+I2097</f>
        <v>399</v>
      </c>
      <c r="D2097" s="73">
        <v>0</v>
      </c>
      <c r="E2097" s="73">
        <v>399</v>
      </c>
      <c r="F2097" s="73">
        <v>0</v>
      </c>
      <c r="G2097" s="73">
        <v>0</v>
      </c>
      <c r="H2097" s="73">
        <v>0</v>
      </c>
      <c r="I2097" s="73">
        <v>0</v>
      </c>
    </row>
    <row r="2098" spans="1:9" s="90" customFormat="1" x14ac:dyDescent="0.2">
      <c r="A2098" s="81"/>
      <c r="B2098" s="62" t="s">
        <v>320</v>
      </c>
      <c r="C2098" s="59">
        <f>D2098+E2098+F2098+G2098+H2098+I2098</f>
        <v>399</v>
      </c>
      <c r="D2098" s="73">
        <v>0</v>
      </c>
      <c r="E2098" s="73">
        <v>399</v>
      </c>
      <c r="F2098" s="73">
        <v>0</v>
      </c>
      <c r="G2098" s="73">
        <v>0</v>
      </c>
      <c r="H2098" s="73">
        <v>0</v>
      </c>
      <c r="I2098" s="73">
        <v>0</v>
      </c>
    </row>
    <row r="2099" spans="1:9" s="168" customFormat="1" x14ac:dyDescent="0.2">
      <c r="A2099" s="199" t="s">
        <v>49</v>
      </c>
      <c r="B2099" s="181" t="s">
        <v>319</v>
      </c>
      <c r="C2099" s="167">
        <f t="shared" si="315"/>
        <v>2836.1010000000001</v>
      </c>
      <c r="D2099" s="167">
        <f>D2101+D2103</f>
        <v>186.721</v>
      </c>
      <c r="E2099" s="167">
        <f>E2100</f>
        <v>2516.1</v>
      </c>
      <c r="F2099" s="167">
        <f t="shared" ref="F2099:I2100" si="325">F2101+F2103</f>
        <v>0</v>
      </c>
      <c r="G2099" s="167">
        <f t="shared" si="325"/>
        <v>0</v>
      </c>
      <c r="H2099" s="167">
        <f t="shared" si="325"/>
        <v>0</v>
      </c>
      <c r="I2099" s="167">
        <f t="shared" si="325"/>
        <v>133.28</v>
      </c>
    </row>
    <row r="2100" spans="1:9" s="168" customFormat="1" x14ac:dyDescent="0.2">
      <c r="A2100" s="201"/>
      <c r="B2100" s="182" t="s">
        <v>320</v>
      </c>
      <c r="C2100" s="167">
        <f t="shared" si="315"/>
        <v>2836.1010000000001</v>
      </c>
      <c r="D2100" s="167">
        <f>D2102+D2104</f>
        <v>186.721</v>
      </c>
      <c r="E2100" s="167">
        <f>E2104+E2106+E2108</f>
        <v>2516.1</v>
      </c>
      <c r="F2100" s="167">
        <f t="shared" si="325"/>
        <v>0</v>
      </c>
      <c r="G2100" s="167">
        <f t="shared" si="325"/>
        <v>0</v>
      </c>
      <c r="H2100" s="167">
        <f t="shared" si="325"/>
        <v>0</v>
      </c>
      <c r="I2100" s="167">
        <f t="shared" si="325"/>
        <v>133.28</v>
      </c>
    </row>
    <row r="2101" spans="1:9" s="129" customFormat="1" x14ac:dyDescent="0.2">
      <c r="A2101" s="141" t="s">
        <v>522</v>
      </c>
      <c r="B2101" s="154" t="s">
        <v>319</v>
      </c>
      <c r="C2101" s="106">
        <f t="shared" si="315"/>
        <v>320.00099999999998</v>
      </c>
      <c r="D2101" s="101">
        <f>D2102</f>
        <v>186.721</v>
      </c>
      <c r="E2101" s="101">
        <v>0</v>
      </c>
      <c r="F2101" s="101">
        <v>0</v>
      </c>
      <c r="G2101" s="101">
        <v>0</v>
      </c>
      <c r="H2101" s="101">
        <v>0</v>
      </c>
      <c r="I2101" s="101">
        <f>I2102</f>
        <v>133.28</v>
      </c>
    </row>
    <row r="2102" spans="1:9" s="129" customFormat="1" x14ac:dyDescent="0.2">
      <c r="A2102" s="155"/>
      <c r="B2102" s="158" t="s">
        <v>320</v>
      </c>
      <c r="C2102" s="106">
        <f t="shared" si="315"/>
        <v>320.00099999999998</v>
      </c>
      <c r="D2102" s="101">
        <v>186.721</v>
      </c>
      <c r="E2102" s="101">
        <v>0</v>
      </c>
      <c r="F2102" s="101">
        <v>0</v>
      </c>
      <c r="G2102" s="101">
        <v>0</v>
      </c>
      <c r="H2102" s="101">
        <v>0</v>
      </c>
      <c r="I2102" s="101">
        <v>133.28</v>
      </c>
    </row>
    <row r="2103" spans="1:9" s="129" customFormat="1" x14ac:dyDescent="0.2">
      <c r="A2103" s="141" t="s">
        <v>204</v>
      </c>
      <c r="B2103" s="154" t="s">
        <v>319</v>
      </c>
      <c r="C2103" s="106">
        <f t="shared" si="315"/>
        <v>1440.1</v>
      </c>
      <c r="D2103" s="101">
        <v>0</v>
      </c>
      <c r="E2103" s="73">
        <f>1095+345.1</f>
        <v>1440.1</v>
      </c>
      <c r="F2103" s="101">
        <v>0</v>
      </c>
      <c r="G2103" s="101">
        <v>0</v>
      </c>
      <c r="H2103" s="101">
        <v>0</v>
      </c>
      <c r="I2103" s="101">
        <v>0</v>
      </c>
    </row>
    <row r="2104" spans="1:9" s="129" customFormat="1" x14ac:dyDescent="0.2">
      <c r="A2104" s="155"/>
      <c r="B2104" s="158" t="s">
        <v>320</v>
      </c>
      <c r="C2104" s="106">
        <f t="shared" si="315"/>
        <v>1440.1</v>
      </c>
      <c r="D2104" s="101">
        <v>0</v>
      </c>
      <c r="E2104" s="73">
        <f>1095+345.1</f>
        <v>1440.1</v>
      </c>
      <c r="F2104" s="101">
        <v>0</v>
      </c>
      <c r="G2104" s="101">
        <v>0</v>
      </c>
      <c r="H2104" s="101">
        <v>0</v>
      </c>
      <c r="I2104" s="101">
        <v>0</v>
      </c>
    </row>
    <row r="2105" spans="1:9" s="129" customFormat="1" x14ac:dyDescent="0.2">
      <c r="A2105" s="141" t="s">
        <v>16</v>
      </c>
      <c r="B2105" s="154" t="s">
        <v>319</v>
      </c>
      <c r="C2105" s="106">
        <f>D2105+E2105+F2105+G2105+H2105+I2105</f>
        <v>959.99800000000005</v>
      </c>
      <c r="D2105" s="101">
        <f>D2106</f>
        <v>259.15800000000002</v>
      </c>
      <c r="E2105" s="101">
        <f>E2106</f>
        <v>530</v>
      </c>
      <c r="F2105" s="101">
        <v>0</v>
      </c>
      <c r="G2105" s="101">
        <v>0</v>
      </c>
      <c r="H2105" s="101">
        <v>0</v>
      </c>
      <c r="I2105" s="101">
        <f>I2106</f>
        <v>170.84</v>
      </c>
    </row>
    <row r="2106" spans="1:9" s="129" customFormat="1" x14ac:dyDescent="0.2">
      <c r="A2106" s="155"/>
      <c r="B2106" s="158" t="s">
        <v>320</v>
      </c>
      <c r="C2106" s="106">
        <f t="shared" si="315"/>
        <v>959.99800000000005</v>
      </c>
      <c r="D2106" s="101">
        <v>259.15800000000002</v>
      </c>
      <c r="E2106" s="101">
        <v>530</v>
      </c>
      <c r="F2106" s="101">
        <v>0</v>
      </c>
      <c r="G2106" s="101">
        <v>0</v>
      </c>
      <c r="H2106" s="101">
        <v>0</v>
      </c>
      <c r="I2106" s="101">
        <v>170.84</v>
      </c>
    </row>
    <row r="2107" spans="1:9" s="129" customFormat="1" ht="25.5" x14ac:dyDescent="0.2">
      <c r="A2107" s="143" t="s">
        <v>205</v>
      </c>
      <c r="B2107" s="154" t="s">
        <v>319</v>
      </c>
      <c r="C2107" s="106">
        <f t="shared" si="315"/>
        <v>546</v>
      </c>
      <c r="D2107" s="101">
        <v>0</v>
      </c>
      <c r="E2107" s="73">
        <f>665-119</f>
        <v>546</v>
      </c>
      <c r="F2107" s="101">
        <v>0</v>
      </c>
      <c r="G2107" s="101">
        <v>0</v>
      </c>
      <c r="H2107" s="101">
        <v>0</v>
      </c>
      <c r="I2107" s="101">
        <v>0</v>
      </c>
    </row>
    <row r="2108" spans="1:9" s="129" customFormat="1" x14ac:dyDescent="0.2">
      <c r="A2108" s="155"/>
      <c r="B2108" s="158" t="s">
        <v>320</v>
      </c>
      <c r="C2108" s="106">
        <f>D2108+E2108+F2108+G2108+H2108+I2108</f>
        <v>546</v>
      </c>
      <c r="D2108" s="101">
        <v>0</v>
      </c>
      <c r="E2108" s="73">
        <f>665-119</f>
        <v>546</v>
      </c>
      <c r="F2108" s="101">
        <v>0</v>
      </c>
      <c r="G2108" s="101">
        <v>0</v>
      </c>
      <c r="H2108" s="101">
        <v>0</v>
      </c>
      <c r="I2108" s="101">
        <v>0</v>
      </c>
    </row>
    <row r="2109" spans="1:9" s="168" customFormat="1" x14ac:dyDescent="0.2">
      <c r="A2109" s="199" t="s">
        <v>403</v>
      </c>
      <c r="B2109" s="181" t="s">
        <v>319</v>
      </c>
      <c r="C2109" s="167">
        <f t="shared" si="315"/>
        <v>1071.29</v>
      </c>
      <c r="D2109" s="167">
        <f>D2111+D2113</f>
        <v>721.29</v>
      </c>
      <c r="E2109" s="167">
        <f>E2110</f>
        <v>350</v>
      </c>
      <c r="F2109" s="167">
        <f t="shared" ref="F2109:I2110" si="326">F2111+F2113</f>
        <v>0</v>
      </c>
      <c r="G2109" s="167">
        <f t="shared" si="326"/>
        <v>0</v>
      </c>
      <c r="H2109" s="167">
        <f t="shared" si="326"/>
        <v>0</v>
      </c>
      <c r="I2109" s="167">
        <f t="shared" si="326"/>
        <v>0</v>
      </c>
    </row>
    <row r="2110" spans="1:9" s="168" customFormat="1" x14ac:dyDescent="0.2">
      <c r="A2110" s="201"/>
      <c r="B2110" s="182" t="s">
        <v>320</v>
      </c>
      <c r="C2110" s="167">
        <f t="shared" si="315"/>
        <v>1071.29</v>
      </c>
      <c r="D2110" s="167">
        <f>D2112+D2114</f>
        <v>721.29</v>
      </c>
      <c r="E2110" s="167">
        <f>E2112+E2114+E2116+E2118+E2120</f>
        <v>350</v>
      </c>
      <c r="F2110" s="167">
        <f t="shared" si="326"/>
        <v>0</v>
      </c>
      <c r="G2110" s="167">
        <f t="shared" si="326"/>
        <v>0</v>
      </c>
      <c r="H2110" s="167">
        <f t="shared" si="326"/>
        <v>0</v>
      </c>
      <c r="I2110" s="167">
        <f t="shared" si="326"/>
        <v>0</v>
      </c>
    </row>
    <row r="2111" spans="1:9" s="129" customFormat="1" ht="25.5" x14ac:dyDescent="0.2">
      <c r="A2111" s="78" t="s">
        <v>659</v>
      </c>
      <c r="B2111" s="63" t="s">
        <v>319</v>
      </c>
      <c r="C2111" s="59">
        <f t="shared" si="315"/>
        <v>626.64</v>
      </c>
      <c r="D2111" s="73">
        <f>D2112</f>
        <v>626.64</v>
      </c>
      <c r="E2111" s="73">
        <f>E2112</f>
        <v>0</v>
      </c>
      <c r="F2111" s="73">
        <v>0</v>
      </c>
      <c r="G2111" s="73">
        <v>0</v>
      </c>
      <c r="H2111" s="73">
        <v>0</v>
      </c>
      <c r="I2111" s="73">
        <v>0</v>
      </c>
    </row>
    <row r="2112" spans="1:9" s="129" customFormat="1" x14ac:dyDescent="0.2">
      <c r="A2112" s="81"/>
      <c r="B2112" s="62" t="s">
        <v>320</v>
      </c>
      <c r="C2112" s="59">
        <f t="shared" si="315"/>
        <v>626.64</v>
      </c>
      <c r="D2112" s="73">
        <v>626.64</v>
      </c>
      <c r="E2112" s="73">
        <v>0</v>
      </c>
      <c r="F2112" s="73">
        <v>0</v>
      </c>
      <c r="G2112" s="73">
        <v>0</v>
      </c>
      <c r="H2112" s="73">
        <v>0</v>
      </c>
      <c r="I2112" s="73">
        <v>0</v>
      </c>
    </row>
    <row r="2113" spans="1:9" s="90" customFormat="1" x14ac:dyDescent="0.2">
      <c r="A2113" s="78" t="s">
        <v>538</v>
      </c>
      <c r="B2113" s="63" t="s">
        <v>319</v>
      </c>
      <c r="C2113" s="59">
        <f t="shared" si="315"/>
        <v>94.65</v>
      </c>
      <c r="D2113" s="73">
        <f>D2114</f>
        <v>94.65</v>
      </c>
      <c r="E2113" s="73">
        <f>E2114</f>
        <v>0</v>
      </c>
      <c r="F2113" s="73">
        <v>0</v>
      </c>
      <c r="G2113" s="73">
        <v>0</v>
      </c>
      <c r="H2113" s="73">
        <v>0</v>
      </c>
      <c r="I2113" s="73">
        <v>0</v>
      </c>
    </row>
    <row r="2114" spans="1:9" s="90" customFormat="1" x14ac:dyDescent="0.2">
      <c r="A2114" s="81"/>
      <c r="B2114" s="62" t="s">
        <v>320</v>
      </c>
      <c r="C2114" s="59">
        <f t="shared" si="315"/>
        <v>94.65</v>
      </c>
      <c r="D2114" s="73">
        <v>94.65</v>
      </c>
      <c r="E2114" s="73">
        <v>0</v>
      </c>
      <c r="F2114" s="73">
        <v>0</v>
      </c>
      <c r="G2114" s="73">
        <v>0</v>
      </c>
      <c r="H2114" s="73">
        <v>0</v>
      </c>
      <c r="I2114" s="73">
        <v>0</v>
      </c>
    </row>
    <row r="2115" spans="1:9" s="129" customFormat="1" x14ac:dyDescent="0.2">
      <c r="A2115" s="141" t="s">
        <v>139</v>
      </c>
      <c r="B2115" s="154" t="s">
        <v>319</v>
      </c>
      <c r="C2115" s="106">
        <f t="shared" si="315"/>
        <v>137</v>
      </c>
      <c r="D2115" s="101">
        <v>0</v>
      </c>
      <c r="E2115" s="88">
        <v>137</v>
      </c>
      <c r="F2115" s="101">
        <v>0</v>
      </c>
      <c r="G2115" s="101">
        <v>0</v>
      </c>
      <c r="H2115" s="101">
        <v>0</v>
      </c>
      <c r="I2115" s="101">
        <v>0</v>
      </c>
    </row>
    <row r="2116" spans="1:9" s="129" customFormat="1" x14ac:dyDescent="0.2">
      <c r="A2116" s="140"/>
      <c r="B2116" s="158" t="s">
        <v>320</v>
      </c>
      <c r="C2116" s="106">
        <f t="shared" si="315"/>
        <v>137</v>
      </c>
      <c r="D2116" s="101">
        <v>0</v>
      </c>
      <c r="E2116" s="88">
        <v>137</v>
      </c>
      <c r="F2116" s="101">
        <v>0</v>
      </c>
      <c r="G2116" s="101">
        <v>0</v>
      </c>
      <c r="H2116" s="101">
        <v>0</v>
      </c>
      <c r="I2116" s="101">
        <v>0</v>
      </c>
    </row>
    <row r="2117" spans="1:9" s="129" customFormat="1" x14ac:dyDescent="0.2">
      <c r="A2117" s="141" t="s">
        <v>428</v>
      </c>
      <c r="B2117" s="154" t="s">
        <v>319</v>
      </c>
      <c r="C2117" s="106">
        <f t="shared" si="315"/>
        <v>164</v>
      </c>
      <c r="D2117" s="101">
        <v>0</v>
      </c>
      <c r="E2117" s="88">
        <v>164</v>
      </c>
      <c r="F2117" s="101">
        <v>0</v>
      </c>
      <c r="G2117" s="101">
        <v>0</v>
      </c>
      <c r="H2117" s="101">
        <v>0</v>
      </c>
      <c r="I2117" s="101">
        <v>0</v>
      </c>
    </row>
    <row r="2118" spans="1:9" s="129" customFormat="1" x14ac:dyDescent="0.2">
      <c r="A2118" s="140"/>
      <c r="B2118" s="158" t="s">
        <v>320</v>
      </c>
      <c r="C2118" s="106">
        <f t="shared" si="315"/>
        <v>164</v>
      </c>
      <c r="D2118" s="101">
        <v>0</v>
      </c>
      <c r="E2118" s="88">
        <v>164</v>
      </c>
      <c r="F2118" s="101">
        <v>0</v>
      </c>
      <c r="G2118" s="101">
        <v>0</v>
      </c>
      <c r="H2118" s="101">
        <v>0</v>
      </c>
      <c r="I2118" s="101">
        <v>0</v>
      </c>
    </row>
    <row r="2119" spans="1:9" s="129" customFormat="1" x14ac:dyDescent="0.2">
      <c r="A2119" s="141" t="s">
        <v>140</v>
      </c>
      <c r="B2119" s="154" t="s">
        <v>319</v>
      </c>
      <c r="C2119" s="106">
        <f t="shared" si="315"/>
        <v>49</v>
      </c>
      <c r="D2119" s="101">
        <v>0</v>
      </c>
      <c r="E2119" s="88">
        <v>49</v>
      </c>
      <c r="F2119" s="101">
        <v>0</v>
      </c>
      <c r="G2119" s="101">
        <v>0</v>
      </c>
      <c r="H2119" s="101">
        <v>0</v>
      </c>
      <c r="I2119" s="101">
        <v>0</v>
      </c>
    </row>
    <row r="2120" spans="1:9" s="129" customFormat="1" x14ac:dyDescent="0.2">
      <c r="A2120" s="140"/>
      <c r="B2120" s="158" t="s">
        <v>320</v>
      </c>
      <c r="C2120" s="106">
        <f t="shared" si="315"/>
        <v>49</v>
      </c>
      <c r="D2120" s="101">
        <v>0</v>
      </c>
      <c r="E2120" s="88">
        <v>49</v>
      </c>
      <c r="F2120" s="101">
        <v>0</v>
      </c>
      <c r="G2120" s="101">
        <v>0</v>
      </c>
      <c r="H2120" s="101">
        <v>0</v>
      </c>
      <c r="I2120" s="101">
        <v>0</v>
      </c>
    </row>
    <row r="2121" spans="1:9" s="168" customFormat="1" x14ac:dyDescent="0.2">
      <c r="A2121" s="199" t="s">
        <v>431</v>
      </c>
      <c r="B2121" s="181" t="s">
        <v>319</v>
      </c>
      <c r="C2121" s="167">
        <f t="shared" si="315"/>
        <v>478</v>
      </c>
      <c r="D2121" s="167">
        <f>D2123+D2125</f>
        <v>478</v>
      </c>
      <c r="E2121" s="167">
        <f t="shared" ref="E2121:I2122" si="327">E2123+E2125</f>
        <v>0</v>
      </c>
      <c r="F2121" s="167">
        <f t="shared" si="327"/>
        <v>0</v>
      </c>
      <c r="G2121" s="167">
        <f t="shared" si="327"/>
        <v>0</v>
      </c>
      <c r="H2121" s="167">
        <f t="shared" si="327"/>
        <v>0</v>
      </c>
      <c r="I2121" s="167">
        <f t="shared" si="327"/>
        <v>0</v>
      </c>
    </row>
    <row r="2122" spans="1:9" s="168" customFormat="1" x14ac:dyDescent="0.2">
      <c r="A2122" s="201"/>
      <c r="B2122" s="182" t="s">
        <v>320</v>
      </c>
      <c r="C2122" s="167">
        <f t="shared" si="315"/>
        <v>478</v>
      </c>
      <c r="D2122" s="167">
        <f>D2124+D2126</f>
        <v>478</v>
      </c>
      <c r="E2122" s="167">
        <f t="shared" si="327"/>
        <v>0</v>
      </c>
      <c r="F2122" s="167">
        <f t="shared" si="327"/>
        <v>0</v>
      </c>
      <c r="G2122" s="167">
        <f t="shared" si="327"/>
        <v>0</v>
      </c>
      <c r="H2122" s="167">
        <f t="shared" si="327"/>
        <v>0</v>
      </c>
      <c r="I2122" s="167">
        <f t="shared" si="327"/>
        <v>0</v>
      </c>
    </row>
    <row r="2123" spans="1:9" s="132" customFormat="1" x14ac:dyDescent="0.2">
      <c r="A2123" s="143" t="s">
        <v>450</v>
      </c>
      <c r="B2123" s="154" t="s">
        <v>319</v>
      </c>
      <c r="C2123" s="101">
        <f t="shared" si="315"/>
        <v>303</v>
      </c>
      <c r="D2123" s="101">
        <v>303</v>
      </c>
      <c r="E2123" s="101">
        <v>0</v>
      </c>
      <c r="F2123" s="101">
        <v>0</v>
      </c>
      <c r="G2123" s="101">
        <v>0</v>
      </c>
      <c r="H2123" s="101">
        <v>0</v>
      </c>
      <c r="I2123" s="101">
        <v>0</v>
      </c>
    </row>
    <row r="2124" spans="1:9" s="132" customFormat="1" x14ac:dyDescent="0.2">
      <c r="A2124" s="155"/>
      <c r="B2124" s="158" t="s">
        <v>320</v>
      </c>
      <c r="C2124" s="101">
        <f t="shared" si="315"/>
        <v>303</v>
      </c>
      <c r="D2124" s="101">
        <v>303</v>
      </c>
      <c r="E2124" s="101">
        <v>0</v>
      </c>
      <c r="F2124" s="101">
        <v>0</v>
      </c>
      <c r="G2124" s="101">
        <v>0</v>
      </c>
      <c r="H2124" s="101">
        <v>0</v>
      </c>
      <c r="I2124" s="101">
        <v>0</v>
      </c>
    </row>
    <row r="2125" spans="1:9" s="132" customFormat="1" x14ac:dyDescent="0.2">
      <c r="A2125" s="143" t="s">
        <v>451</v>
      </c>
      <c r="B2125" s="154" t="s">
        <v>319</v>
      </c>
      <c r="C2125" s="101">
        <f t="shared" si="315"/>
        <v>175</v>
      </c>
      <c r="D2125" s="101">
        <v>175</v>
      </c>
      <c r="E2125" s="101">
        <v>0</v>
      </c>
      <c r="F2125" s="101">
        <v>0</v>
      </c>
      <c r="G2125" s="101">
        <v>0</v>
      </c>
      <c r="H2125" s="101">
        <v>0</v>
      </c>
      <c r="I2125" s="101">
        <v>0</v>
      </c>
    </row>
    <row r="2126" spans="1:9" s="132" customFormat="1" x14ac:dyDescent="0.2">
      <c r="A2126" s="155"/>
      <c r="B2126" s="158" t="s">
        <v>320</v>
      </c>
      <c r="C2126" s="101">
        <f t="shared" si="315"/>
        <v>175</v>
      </c>
      <c r="D2126" s="101">
        <v>175</v>
      </c>
      <c r="E2126" s="101">
        <v>0</v>
      </c>
      <c r="F2126" s="101">
        <v>0</v>
      </c>
      <c r="G2126" s="101">
        <v>0</v>
      </c>
      <c r="H2126" s="101">
        <v>0</v>
      </c>
      <c r="I2126" s="101">
        <v>0</v>
      </c>
    </row>
    <row r="2127" spans="1:9" s="168" customFormat="1" x14ac:dyDescent="0.2">
      <c r="A2127" s="199" t="s">
        <v>408</v>
      </c>
      <c r="B2127" s="181" t="s">
        <v>319</v>
      </c>
      <c r="C2127" s="167">
        <f t="shared" si="315"/>
        <v>141</v>
      </c>
      <c r="D2127" s="167">
        <f t="shared" ref="D2127:I2127" si="328">D2128</f>
        <v>91</v>
      </c>
      <c r="E2127" s="167">
        <f t="shared" si="328"/>
        <v>50</v>
      </c>
      <c r="F2127" s="167">
        <f t="shared" si="328"/>
        <v>0</v>
      </c>
      <c r="G2127" s="167">
        <f t="shared" si="328"/>
        <v>0</v>
      </c>
      <c r="H2127" s="167">
        <f t="shared" si="328"/>
        <v>0</v>
      </c>
      <c r="I2127" s="167">
        <f t="shared" si="328"/>
        <v>0</v>
      </c>
    </row>
    <row r="2128" spans="1:9" s="168" customFormat="1" x14ac:dyDescent="0.2">
      <c r="A2128" s="201"/>
      <c r="B2128" s="182" t="s">
        <v>320</v>
      </c>
      <c r="C2128" s="167">
        <f t="shared" si="315"/>
        <v>141</v>
      </c>
      <c r="D2128" s="167">
        <f>D2130</f>
        <v>91</v>
      </c>
      <c r="E2128" s="167">
        <f>E2132</f>
        <v>50</v>
      </c>
      <c r="F2128" s="167">
        <v>0</v>
      </c>
      <c r="G2128" s="167">
        <v>0</v>
      </c>
      <c r="H2128" s="167">
        <v>0</v>
      </c>
      <c r="I2128" s="167">
        <v>0</v>
      </c>
    </row>
    <row r="2129" spans="1:9" s="129" customFormat="1" x14ac:dyDescent="0.2">
      <c r="A2129" s="143" t="s">
        <v>442</v>
      </c>
      <c r="B2129" s="154" t="s">
        <v>319</v>
      </c>
      <c r="C2129" s="106">
        <f t="shared" si="315"/>
        <v>91</v>
      </c>
      <c r="D2129" s="101">
        <f>D2130</f>
        <v>91</v>
      </c>
      <c r="E2129" s="101">
        <f>E2130</f>
        <v>0</v>
      </c>
      <c r="F2129" s="101">
        <v>0</v>
      </c>
      <c r="G2129" s="101">
        <v>0</v>
      </c>
      <c r="H2129" s="101">
        <v>0</v>
      </c>
      <c r="I2129" s="101">
        <v>0</v>
      </c>
    </row>
    <row r="2130" spans="1:9" s="129" customFormat="1" x14ac:dyDescent="0.2">
      <c r="A2130" s="155"/>
      <c r="B2130" s="158" t="s">
        <v>320</v>
      </c>
      <c r="C2130" s="106">
        <f t="shared" si="315"/>
        <v>91</v>
      </c>
      <c r="D2130" s="101">
        <v>91</v>
      </c>
      <c r="E2130" s="101">
        <v>0</v>
      </c>
      <c r="F2130" s="101">
        <v>0</v>
      </c>
      <c r="G2130" s="101">
        <v>0</v>
      </c>
      <c r="H2130" s="101">
        <v>0</v>
      </c>
      <c r="I2130" s="101">
        <v>0</v>
      </c>
    </row>
    <row r="2131" spans="1:9" s="129" customFormat="1" x14ac:dyDescent="0.2">
      <c r="A2131" s="143" t="s">
        <v>651</v>
      </c>
      <c r="B2131" s="154" t="s">
        <v>319</v>
      </c>
      <c r="C2131" s="106">
        <f t="shared" si="315"/>
        <v>50</v>
      </c>
      <c r="D2131" s="101">
        <v>0</v>
      </c>
      <c r="E2131" s="101">
        <f>E2132</f>
        <v>50</v>
      </c>
      <c r="F2131" s="101">
        <v>0</v>
      </c>
      <c r="G2131" s="101">
        <v>0</v>
      </c>
      <c r="H2131" s="101">
        <v>0</v>
      </c>
      <c r="I2131" s="101">
        <v>0</v>
      </c>
    </row>
    <row r="2132" spans="1:9" s="129" customFormat="1" x14ac:dyDescent="0.2">
      <c r="A2132" s="155"/>
      <c r="B2132" s="158" t="s">
        <v>320</v>
      </c>
      <c r="C2132" s="106">
        <f t="shared" si="315"/>
        <v>50</v>
      </c>
      <c r="D2132" s="101">
        <v>0</v>
      </c>
      <c r="E2132" s="101">
        <v>50</v>
      </c>
      <c r="F2132" s="101">
        <v>0</v>
      </c>
      <c r="G2132" s="101">
        <v>0</v>
      </c>
      <c r="H2132" s="101">
        <v>0</v>
      </c>
      <c r="I2132" s="101">
        <v>0</v>
      </c>
    </row>
    <row r="2133" spans="1:9" s="168" customFormat="1" x14ac:dyDescent="0.2">
      <c r="A2133" s="200" t="s">
        <v>524</v>
      </c>
      <c r="B2133" s="181" t="s">
        <v>319</v>
      </c>
      <c r="C2133" s="167">
        <f t="shared" si="315"/>
        <v>1226</v>
      </c>
      <c r="D2133" s="167">
        <f>D2135</f>
        <v>16.71</v>
      </c>
      <c r="E2133" s="167">
        <f t="shared" ref="E2133:I2134" si="329">E2135</f>
        <v>1178</v>
      </c>
      <c r="F2133" s="167">
        <f t="shared" si="329"/>
        <v>0</v>
      </c>
      <c r="G2133" s="167">
        <f t="shared" si="329"/>
        <v>0</v>
      </c>
      <c r="H2133" s="167">
        <f t="shared" si="329"/>
        <v>0</v>
      </c>
      <c r="I2133" s="167">
        <f t="shared" si="329"/>
        <v>31.29</v>
      </c>
    </row>
    <row r="2134" spans="1:9" s="168" customFormat="1" x14ac:dyDescent="0.2">
      <c r="A2134" s="201"/>
      <c r="B2134" s="182" t="s">
        <v>320</v>
      </c>
      <c r="C2134" s="167">
        <f t="shared" si="315"/>
        <v>1226</v>
      </c>
      <c r="D2134" s="167">
        <f>D2136</f>
        <v>16.71</v>
      </c>
      <c r="E2134" s="167">
        <f t="shared" si="329"/>
        <v>1178</v>
      </c>
      <c r="F2134" s="167">
        <f t="shared" si="329"/>
        <v>0</v>
      </c>
      <c r="G2134" s="167">
        <f t="shared" si="329"/>
        <v>0</v>
      </c>
      <c r="H2134" s="167">
        <f t="shared" si="329"/>
        <v>0</v>
      </c>
      <c r="I2134" s="167">
        <f t="shared" si="329"/>
        <v>31.29</v>
      </c>
    </row>
    <row r="2135" spans="1:9" s="132" customFormat="1" x14ac:dyDescent="0.2">
      <c r="A2135" s="143" t="s">
        <v>210</v>
      </c>
      <c r="B2135" s="154" t="s">
        <v>319</v>
      </c>
      <c r="C2135" s="101">
        <f t="shared" si="315"/>
        <v>1226</v>
      </c>
      <c r="D2135" s="101">
        <f>D2136</f>
        <v>16.71</v>
      </c>
      <c r="E2135" s="73">
        <v>1178</v>
      </c>
      <c r="F2135" s="101">
        <v>0</v>
      </c>
      <c r="G2135" s="101">
        <v>0</v>
      </c>
      <c r="H2135" s="101">
        <v>0</v>
      </c>
      <c r="I2135" s="101">
        <f>I2136</f>
        <v>31.29</v>
      </c>
    </row>
    <row r="2136" spans="1:9" s="132" customFormat="1" x14ac:dyDescent="0.2">
      <c r="A2136" s="155"/>
      <c r="B2136" s="158" t="s">
        <v>320</v>
      </c>
      <c r="C2136" s="101">
        <f>D2136+E2136+F2136+G2136+H2136+I2136</f>
        <v>1226</v>
      </c>
      <c r="D2136" s="101">
        <v>16.71</v>
      </c>
      <c r="E2136" s="73">
        <v>1178</v>
      </c>
      <c r="F2136" s="101">
        <v>0</v>
      </c>
      <c r="G2136" s="101">
        <v>0</v>
      </c>
      <c r="H2136" s="101">
        <v>0</v>
      </c>
      <c r="I2136" s="101">
        <v>31.29</v>
      </c>
    </row>
    <row r="2137" spans="1:9" x14ac:dyDescent="0.2">
      <c r="A2137" s="460" t="s">
        <v>369</v>
      </c>
      <c r="B2137" s="461"/>
      <c r="C2137" s="462"/>
      <c r="D2137" s="462"/>
      <c r="E2137" s="462"/>
      <c r="F2137" s="462"/>
      <c r="G2137" s="462"/>
      <c r="H2137" s="462"/>
      <c r="I2137" s="463"/>
    </row>
    <row r="2138" spans="1:9" x14ac:dyDescent="0.2">
      <c r="A2138" s="66" t="s">
        <v>322</v>
      </c>
      <c r="B2138" s="61" t="s">
        <v>319</v>
      </c>
      <c r="C2138" s="59">
        <f t="shared" ref="C2138:C2159" si="330">D2138+E2138+F2138+G2138+H2138+I2138</f>
        <v>1379</v>
      </c>
      <c r="D2138" s="73">
        <f t="shared" ref="D2138:I2149" si="331">D2140</f>
        <v>493</v>
      </c>
      <c r="E2138" s="73">
        <f t="shared" si="331"/>
        <v>886</v>
      </c>
      <c r="F2138" s="73">
        <f t="shared" si="331"/>
        <v>0</v>
      </c>
      <c r="G2138" s="73">
        <f t="shared" si="331"/>
        <v>0</v>
      </c>
      <c r="H2138" s="73">
        <f t="shared" si="331"/>
        <v>0</v>
      </c>
      <c r="I2138" s="73">
        <f t="shared" si="331"/>
        <v>0</v>
      </c>
    </row>
    <row r="2139" spans="1:9" x14ac:dyDescent="0.2">
      <c r="A2139" s="70" t="s">
        <v>347</v>
      </c>
      <c r="B2139" s="62" t="s">
        <v>320</v>
      </c>
      <c r="C2139" s="59">
        <f t="shared" si="330"/>
        <v>1379</v>
      </c>
      <c r="D2139" s="73">
        <f t="shared" si="331"/>
        <v>493</v>
      </c>
      <c r="E2139" s="73">
        <f t="shared" si="331"/>
        <v>886</v>
      </c>
      <c r="F2139" s="73">
        <f t="shared" si="331"/>
        <v>0</v>
      </c>
      <c r="G2139" s="73">
        <f t="shared" si="331"/>
        <v>0</v>
      </c>
      <c r="H2139" s="73">
        <f t="shared" si="331"/>
        <v>0</v>
      </c>
      <c r="I2139" s="73">
        <f t="shared" si="331"/>
        <v>0</v>
      </c>
    </row>
    <row r="2140" spans="1:9" x14ac:dyDescent="0.2">
      <c r="A2140" s="54" t="s">
        <v>334</v>
      </c>
      <c r="B2140" s="63" t="s">
        <v>319</v>
      </c>
      <c r="C2140" s="59">
        <f t="shared" si="330"/>
        <v>1379</v>
      </c>
      <c r="D2140" s="73">
        <f t="shared" si="331"/>
        <v>493</v>
      </c>
      <c r="E2140" s="73">
        <f t="shared" si="331"/>
        <v>886</v>
      </c>
      <c r="F2140" s="73">
        <f t="shared" si="331"/>
        <v>0</v>
      </c>
      <c r="G2140" s="73">
        <f t="shared" si="331"/>
        <v>0</v>
      </c>
      <c r="H2140" s="73">
        <f t="shared" si="331"/>
        <v>0</v>
      </c>
      <c r="I2140" s="73">
        <f t="shared" si="331"/>
        <v>0</v>
      </c>
    </row>
    <row r="2141" spans="1:9" x14ac:dyDescent="0.2">
      <c r="A2141" s="14" t="s">
        <v>350</v>
      </c>
      <c r="B2141" s="62" t="s">
        <v>320</v>
      </c>
      <c r="C2141" s="59">
        <f t="shared" si="330"/>
        <v>1379</v>
      </c>
      <c r="D2141" s="73">
        <f t="shared" si="331"/>
        <v>493</v>
      </c>
      <c r="E2141" s="73">
        <f t="shared" si="331"/>
        <v>886</v>
      </c>
      <c r="F2141" s="73">
        <f t="shared" si="331"/>
        <v>0</v>
      </c>
      <c r="G2141" s="73">
        <f t="shared" si="331"/>
        <v>0</v>
      </c>
      <c r="H2141" s="73">
        <f t="shared" si="331"/>
        <v>0</v>
      </c>
      <c r="I2141" s="73">
        <f t="shared" si="331"/>
        <v>0</v>
      </c>
    </row>
    <row r="2142" spans="1:9" x14ac:dyDescent="0.2">
      <c r="A2142" s="21" t="s">
        <v>385</v>
      </c>
      <c r="B2142" s="8" t="s">
        <v>319</v>
      </c>
      <c r="C2142" s="59">
        <f t="shared" si="330"/>
        <v>1379</v>
      </c>
      <c r="D2142" s="73">
        <f t="shared" si="331"/>
        <v>493</v>
      </c>
      <c r="E2142" s="73">
        <f t="shared" si="331"/>
        <v>886</v>
      </c>
      <c r="F2142" s="73">
        <f t="shared" si="331"/>
        <v>0</v>
      </c>
      <c r="G2142" s="73">
        <f t="shared" si="331"/>
        <v>0</v>
      </c>
      <c r="H2142" s="73">
        <f t="shared" si="331"/>
        <v>0</v>
      </c>
      <c r="I2142" s="73">
        <f t="shared" si="331"/>
        <v>0</v>
      </c>
    </row>
    <row r="2143" spans="1:9" x14ac:dyDescent="0.2">
      <c r="A2143" s="18"/>
      <c r="B2143" s="246" t="s">
        <v>320</v>
      </c>
      <c r="C2143" s="59">
        <f t="shared" si="330"/>
        <v>1379</v>
      </c>
      <c r="D2143" s="73">
        <f t="shared" si="331"/>
        <v>493</v>
      </c>
      <c r="E2143" s="73">
        <f t="shared" si="331"/>
        <v>886</v>
      </c>
      <c r="F2143" s="73">
        <f t="shared" si="331"/>
        <v>0</v>
      </c>
      <c r="G2143" s="73">
        <f t="shared" si="331"/>
        <v>0</v>
      </c>
      <c r="H2143" s="73">
        <f t="shared" si="331"/>
        <v>0</v>
      </c>
      <c r="I2143" s="73">
        <f t="shared" si="331"/>
        <v>0</v>
      </c>
    </row>
    <row r="2144" spans="1:9" x14ac:dyDescent="0.2">
      <c r="A2144" s="21" t="s">
        <v>361</v>
      </c>
      <c r="B2144" s="8" t="s">
        <v>319</v>
      </c>
      <c r="C2144" s="59">
        <f t="shared" si="330"/>
        <v>1379</v>
      </c>
      <c r="D2144" s="73">
        <f t="shared" si="331"/>
        <v>493</v>
      </c>
      <c r="E2144" s="73">
        <f t="shared" si="331"/>
        <v>886</v>
      </c>
      <c r="F2144" s="73">
        <f t="shared" si="331"/>
        <v>0</v>
      </c>
      <c r="G2144" s="73">
        <f t="shared" si="331"/>
        <v>0</v>
      </c>
      <c r="H2144" s="73">
        <f t="shared" si="331"/>
        <v>0</v>
      </c>
      <c r="I2144" s="73">
        <f t="shared" si="331"/>
        <v>0</v>
      </c>
    </row>
    <row r="2145" spans="1:9" x14ac:dyDescent="0.2">
      <c r="A2145" s="18"/>
      <c r="B2145" s="246" t="s">
        <v>320</v>
      </c>
      <c r="C2145" s="59">
        <f t="shared" si="330"/>
        <v>1379</v>
      </c>
      <c r="D2145" s="73">
        <f t="shared" si="331"/>
        <v>493</v>
      </c>
      <c r="E2145" s="73">
        <f t="shared" si="331"/>
        <v>886</v>
      </c>
      <c r="F2145" s="73">
        <f t="shared" si="331"/>
        <v>0</v>
      </c>
      <c r="G2145" s="73">
        <f t="shared" si="331"/>
        <v>0</v>
      </c>
      <c r="H2145" s="73">
        <f t="shared" si="331"/>
        <v>0</v>
      </c>
      <c r="I2145" s="73">
        <f t="shared" si="331"/>
        <v>0</v>
      </c>
    </row>
    <row r="2146" spans="1:9" s="168" customFormat="1" x14ac:dyDescent="0.2">
      <c r="A2146" s="134" t="s">
        <v>362</v>
      </c>
      <c r="B2146" s="181" t="s">
        <v>319</v>
      </c>
      <c r="C2146" s="167">
        <f t="shared" si="330"/>
        <v>1379</v>
      </c>
      <c r="D2146" s="167">
        <f>D2148+D2152</f>
        <v>493</v>
      </c>
      <c r="E2146" s="167">
        <f>E2147</f>
        <v>886</v>
      </c>
      <c r="F2146" s="167">
        <f t="shared" ref="F2146:I2147" si="332">F2148+F2152</f>
        <v>0</v>
      </c>
      <c r="G2146" s="167">
        <f t="shared" si="332"/>
        <v>0</v>
      </c>
      <c r="H2146" s="167">
        <f t="shared" si="332"/>
        <v>0</v>
      </c>
      <c r="I2146" s="167">
        <f t="shared" si="332"/>
        <v>0</v>
      </c>
    </row>
    <row r="2147" spans="1:9" s="168" customFormat="1" x14ac:dyDescent="0.2">
      <c r="A2147" s="176"/>
      <c r="B2147" s="182" t="s">
        <v>320</v>
      </c>
      <c r="C2147" s="167">
        <f t="shared" si="330"/>
        <v>1379</v>
      </c>
      <c r="D2147" s="167">
        <f>D2149+D2153</f>
        <v>493</v>
      </c>
      <c r="E2147" s="167">
        <f>E2149+E2153+E2157+E2161</f>
        <v>886</v>
      </c>
      <c r="F2147" s="167">
        <f t="shared" si="332"/>
        <v>0</v>
      </c>
      <c r="G2147" s="167">
        <f t="shared" si="332"/>
        <v>0</v>
      </c>
      <c r="H2147" s="167">
        <f t="shared" si="332"/>
        <v>0</v>
      </c>
      <c r="I2147" s="167">
        <f t="shared" si="332"/>
        <v>0</v>
      </c>
    </row>
    <row r="2148" spans="1:9" s="424" customFormat="1" x14ac:dyDescent="0.2">
      <c r="A2148" s="421" t="s">
        <v>652</v>
      </c>
      <c r="B2148" s="422" t="s">
        <v>319</v>
      </c>
      <c r="C2148" s="423">
        <f t="shared" si="330"/>
        <v>0</v>
      </c>
      <c r="D2148" s="423">
        <f t="shared" si="331"/>
        <v>0</v>
      </c>
      <c r="E2148" s="423">
        <f t="shared" si="331"/>
        <v>0</v>
      </c>
      <c r="F2148" s="423">
        <f t="shared" si="331"/>
        <v>0</v>
      </c>
      <c r="G2148" s="423">
        <f t="shared" si="331"/>
        <v>0</v>
      </c>
      <c r="H2148" s="423">
        <f t="shared" si="331"/>
        <v>0</v>
      </c>
      <c r="I2148" s="423">
        <f t="shared" si="331"/>
        <v>0</v>
      </c>
    </row>
    <row r="2149" spans="1:9" s="424" customFormat="1" x14ac:dyDescent="0.2">
      <c r="A2149" s="425"/>
      <c r="B2149" s="426" t="s">
        <v>320</v>
      </c>
      <c r="C2149" s="423">
        <f t="shared" si="330"/>
        <v>0</v>
      </c>
      <c r="D2149" s="423">
        <f t="shared" si="331"/>
        <v>0</v>
      </c>
      <c r="E2149" s="423">
        <f t="shared" si="331"/>
        <v>0</v>
      </c>
      <c r="F2149" s="423">
        <f t="shared" si="331"/>
        <v>0</v>
      </c>
      <c r="G2149" s="423">
        <f t="shared" si="331"/>
        <v>0</v>
      </c>
      <c r="H2149" s="423">
        <f t="shared" si="331"/>
        <v>0</v>
      </c>
      <c r="I2149" s="423">
        <f t="shared" si="331"/>
        <v>0</v>
      </c>
    </row>
    <row r="2150" spans="1:9" s="430" customFormat="1" x14ac:dyDescent="0.2">
      <c r="A2150" s="427" t="s">
        <v>653</v>
      </c>
      <c r="B2150" s="428" t="s">
        <v>319</v>
      </c>
      <c r="C2150" s="429">
        <f t="shared" si="330"/>
        <v>0</v>
      </c>
      <c r="D2150" s="429">
        <v>0</v>
      </c>
      <c r="E2150" s="429">
        <v>0</v>
      </c>
      <c r="F2150" s="429">
        <v>0</v>
      </c>
      <c r="G2150" s="429">
        <v>0</v>
      </c>
      <c r="H2150" s="429">
        <v>0</v>
      </c>
      <c r="I2150" s="429">
        <v>0</v>
      </c>
    </row>
    <row r="2151" spans="1:9" s="430" customFormat="1" x14ac:dyDescent="0.2">
      <c r="A2151" s="431"/>
      <c r="B2151" s="432" t="s">
        <v>320</v>
      </c>
      <c r="C2151" s="429">
        <f t="shared" si="330"/>
        <v>0</v>
      </c>
      <c r="D2151" s="429">
        <v>0</v>
      </c>
      <c r="E2151" s="429">
        <v>0</v>
      </c>
      <c r="F2151" s="429">
        <v>0</v>
      </c>
      <c r="G2151" s="429">
        <v>0</v>
      </c>
      <c r="H2151" s="429">
        <v>0</v>
      </c>
      <c r="I2151" s="429">
        <v>0</v>
      </c>
    </row>
    <row r="2152" spans="1:9" s="168" customFormat="1" x14ac:dyDescent="0.2">
      <c r="A2152" s="199" t="s">
        <v>662</v>
      </c>
      <c r="B2152" s="181" t="s">
        <v>319</v>
      </c>
      <c r="C2152" s="167">
        <f t="shared" si="330"/>
        <v>493</v>
      </c>
      <c r="D2152" s="167">
        <f t="shared" ref="D2152:I2153" si="333">D2154</f>
        <v>493</v>
      </c>
      <c r="E2152" s="167">
        <f t="shared" si="333"/>
        <v>0</v>
      </c>
      <c r="F2152" s="167">
        <f t="shared" si="333"/>
        <v>0</v>
      </c>
      <c r="G2152" s="167">
        <f t="shared" si="333"/>
        <v>0</v>
      </c>
      <c r="H2152" s="167">
        <f t="shared" si="333"/>
        <v>0</v>
      </c>
      <c r="I2152" s="167">
        <f t="shared" si="333"/>
        <v>0</v>
      </c>
    </row>
    <row r="2153" spans="1:9" s="168" customFormat="1" x14ac:dyDescent="0.2">
      <c r="A2153" s="201"/>
      <c r="B2153" s="182" t="s">
        <v>320</v>
      </c>
      <c r="C2153" s="167">
        <f t="shared" si="330"/>
        <v>493</v>
      </c>
      <c r="D2153" s="167">
        <f t="shared" si="333"/>
        <v>493</v>
      </c>
      <c r="E2153" s="167">
        <f t="shared" si="333"/>
        <v>0</v>
      </c>
      <c r="F2153" s="167">
        <f t="shared" si="333"/>
        <v>0</v>
      </c>
      <c r="G2153" s="167">
        <f t="shared" si="333"/>
        <v>0</v>
      </c>
      <c r="H2153" s="167">
        <f t="shared" si="333"/>
        <v>0</v>
      </c>
      <c r="I2153" s="167">
        <f t="shared" si="333"/>
        <v>0</v>
      </c>
    </row>
    <row r="2154" spans="1:9" s="129" customFormat="1" x14ac:dyDescent="0.2">
      <c r="A2154" s="141" t="s">
        <v>653</v>
      </c>
      <c r="B2154" s="154" t="s">
        <v>319</v>
      </c>
      <c r="C2154" s="106">
        <f t="shared" si="330"/>
        <v>493</v>
      </c>
      <c r="D2154" s="101">
        <f>D2155</f>
        <v>493</v>
      </c>
      <c r="E2154" s="101">
        <v>0</v>
      </c>
      <c r="F2154" s="101">
        <v>0</v>
      </c>
      <c r="G2154" s="101">
        <v>0</v>
      </c>
      <c r="H2154" s="101">
        <v>0</v>
      </c>
      <c r="I2154" s="101">
        <v>0</v>
      </c>
    </row>
    <row r="2155" spans="1:9" s="129" customFormat="1" x14ac:dyDescent="0.2">
      <c r="A2155" s="155"/>
      <c r="B2155" s="158" t="s">
        <v>320</v>
      </c>
      <c r="C2155" s="106">
        <f t="shared" si="330"/>
        <v>493</v>
      </c>
      <c r="D2155" s="101">
        <v>493</v>
      </c>
      <c r="E2155" s="101">
        <v>0</v>
      </c>
      <c r="F2155" s="101">
        <v>0</v>
      </c>
      <c r="G2155" s="101">
        <v>0</v>
      </c>
      <c r="H2155" s="101">
        <v>0</v>
      </c>
      <c r="I2155" s="101">
        <v>0</v>
      </c>
    </row>
    <row r="2156" spans="1:9" s="168" customFormat="1" x14ac:dyDescent="0.2">
      <c r="A2156" s="199" t="s">
        <v>17</v>
      </c>
      <c r="B2156" s="181" t="s">
        <v>319</v>
      </c>
      <c r="C2156" s="167">
        <f t="shared" si="330"/>
        <v>343</v>
      </c>
      <c r="D2156" s="167">
        <f t="shared" ref="D2156:I2157" si="334">D2158</f>
        <v>0</v>
      </c>
      <c r="E2156" s="167">
        <f t="shared" si="334"/>
        <v>343</v>
      </c>
      <c r="F2156" s="167">
        <f t="shared" si="334"/>
        <v>0</v>
      </c>
      <c r="G2156" s="167">
        <f t="shared" si="334"/>
        <v>0</v>
      </c>
      <c r="H2156" s="167">
        <f t="shared" si="334"/>
        <v>0</v>
      </c>
      <c r="I2156" s="167">
        <f t="shared" si="334"/>
        <v>0</v>
      </c>
    </row>
    <row r="2157" spans="1:9" s="168" customFormat="1" x14ac:dyDescent="0.2">
      <c r="A2157" s="201"/>
      <c r="B2157" s="182" t="s">
        <v>320</v>
      </c>
      <c r="C2157" s="167">
        <f t="shared" si="330"/>
        <v>343</v>
      </c>
      <c r="D2157" s="167">
        <f t="shared" si="334"/>
        <v>0</v>
      </c>
      <c r="E2157" s="167">
        <f t="shared" si="334"/>
        <v>343</v>
      </c>
      <c r="F2157" s="167">
        <f t="shared" si="334"/>
        <v>0</v>
      </c>
      <c r="G2157" s="167">
        <f t="shared" si="334"/>
        <v>0</v>
      </c>
      <c r="H2157" s="167">
        <f t="shared" si="334"/>
        <v>0</v>
      </c>
      <c r="I2157" s="167">
        <f t="shared" si="334"/>
        <v>0</v>
      </c>
    </row>
    <row r="2158" spans="1:9" s="129" customFormat="1" x14ac:dyDescent="0.2">
      <c r="A2158" s="141" t="s">
        <v>18</v>
      </c>
      <c r="B2158" s="154" t="s">
        <v>319</v>
      </c>
      <c r="C2158" s="106">
        <f t="shared" si="330"/>
        <v>343</v>
      </c>
      <c r="D2158" s="101">
        <v>0</v>
      </c>
      <c r="E2158" s="101">
        <f>E2159</f>
        <v>343</v>
      </c>
      <c r="F2158" s="101">
        <v>0</v>
      </c>
      <c r="G2158" s="101">
        <v>0</v>
      </c>
      <c r="H2158" s="101">
        <v>0</v>
      </c>
      <c r="I2158" s="101">
        <v>0</v>
      </c>
    </row>
    <row r="2159" spans="1:9" s="129" customFormat="1" x14ac:dyDescent="0.2">
      <c r="A2159" s="155"/>
      <c r="B2159" s="158" t="s">
        <v>320</v>
      </c>
      <c r="C2159" s="106">
        <f t="shared" si="330"/>
        <v>343</v>
      </c>
      <c r="D2159" s="101">
        <v>0</v>
      </c>
      <c r="E2159" s="101">
        <v>343</v>
      </c>
      <c r="F2159" s="101">
        <v>0</v>
      </c>
      <c r="G2159" s="101">
        <v>0</v>
      </c>
      <c r="H2159" s="101">
        <v>0</v>
      </c>
      <c r="I2159" s="101">
        <v>0</v>
      </c>
    </row>
    <row r="2160" spans="1:9" s="168" customFormat="1" x14ac:dyDescent="0.2">
      <c r="A2160" s="189" t="s">
        <v>184</v>
      </c>
      <c r="B2160" s="181" t="s">
        <v>319</v>
      </c>
      <c r="C2160" s="167">
        <f>C2161</f>
        <v>543</v>
      </c>
      <c r="D2160" s="167">
        <v>0</v>
      </c>
      <c r="E2160" s="167">
        <f>E2161</f>
        <v>543</v>
      </c>
      <c r="F2160" s="167">
        <v>0</v>
      </c>
      <c r="G2160" s="167">
        <v>0</v>
      </c>
      <c r="H2160" s="167">
        <v>0</v>
      </c>
      <c r="I2160" s="167">
        <v>0</v>
      </c>
    </row>
    <row r="2161" spans="1:9" s="168" customFormat="1" x14ac:dyDescent="0.2">
      <c r="A2161" s="201"/>
      <c r="B2161" s="182" t="s">
        <v>320</v>
      </c>
      <c r="C2161" s="167">
        <f>D2161+E2161+F2161+G2161+H2161+I2161</f>
        <v>543</v>
      </c>
      <c r="D2161" s="167">
        <v>0</v>
      </c>
      <c r="E2161" s="167">
        <f>E2163+E2165</f>
        <v>543</v>
      </c>
      <c r="F2161" s="167">
        <v>0</v>
      </c>
      <c r="G2161" s="167">
        <v>0</v>
      </c>
      <c r="H2161" s="167">
        <v>0</v>
      </c>
      <c r="I2161" s="167">
        <v>0</v>
      </c>
    </row>
    <row r="2162" spans="1:9" s="129" customFormat="1" ht="30" x14ac:dyDescent="0.25">
      <c r="A2162" s="285" t="s">
        <v>182</v>
      </c>
      <c r="B2162" s="154" t="s">
        <v>319</v>
      </c>
      <c r="C2162" s="106">
        <f>C2163</f>
        <v>520</v>
      </c>
      <c r="D2162" s="101">
        <v>0</v>
      </c>
      <c r="E2162" s="59">
        <f>E2163</f>
        <v>520</v>
      </c>
      <c r="F2162" s="101">
        <v>0</v>
      </c>
      <c r="G2162" s="101">
        <v>0</v>
      </c>
      <c r="H2162" s="101">
        <v>0</v>
      </c>
      <c r="I2162" s="101">
        <v>0</v>
      </c>
    </row>
    <row r="2163" spans="1:9" s="129" customFormat="1" x14ac:dyDescent="0.2">
      <c r="A2163" s="155"/>
      <c r="B2163" s="158" t="s">
        <v>320</v>
      </c>
      <c r="C2163" s="106">
        <f>D2163+E2163+F2163+G2163+H2163+I2163</f>
        <v>520</v>
      </c>
      <c r="D2163" s="101">
        <v>0</v>
      </c>
      <c r="E2163" s="59">
        <f>520</f>
        <v>520</v>
      </c>
      <c r="F2163" s="101">
        <v>0</v>
      </c>
      <c r="G2163" s="101">
        <v>0</v>
      </c>
      <c r="H2163" s="101">
        <v>0</v>
      </c>
      <c r="I2163" s="101">
        <v>0</v>
      </c>
    </row>
    <row r="2164" spans="1:9" s="129" customFormat="1" ht="15" x14ac:dyDescent="0.25">
      <c r="A2164" s="284" t="s">
        <v>183</v>
      </c>
      <c r="B2164" s="154" t="s">
        <v>319</v>
      </c>
      <c r="C2164" s="106">
        <f>C2165</f>
        <v>23</v>
      </c>
      <c r="D2164" s="101">
        <v>0</v>
      </c>
      <c r="E2164" s="59">
        <f>E2165</f>
        <v>23</v>
      </c>
      <c r="F2164" s="101">
        <v>0</v>
      </c>
      <c r="G2164" s="101">
        <v>0</v>
      </c>
      <c r="H2164" s="101">
        <v>0</v>
      </c>
      <c r="I2164" s="101">
        <v>0</v>
      </c>
    </row>
    <row r="2165" spans="1:9" s="129" customFormat="1" x14ac:dyDescent="0.2">
      <c r="A2165" s="155"/>
      <c r="B2165" s="158" t="s">
        <v>320</v>
      </c>
      <c r="C2165" s="106">
        <f>D2165+E2165+F2165+G2165+H2165+I2165</f>
        <v>23</v>
      </c>
      <c r="D2165" s="101">
        <v>0</v>
      </c>
      <c r="E2165" s="59">
        <v>23</v>
      </c>
      <c r="F2165" s="101">
        <v>0</v>
      </c>
      <c r="G2165" s="101">
        <v>0</v>
      </c>
      <c r="H2165" s="101">
        <v>0</v>
      </c>
      <c r="I2165" s="101">
        <v>0</v>
      </c>
    </row>
    <row r="2166" spans="1:9" x14ac:dyDescent="0.2">
      <c r="A2166" s="464" t="s">
        <v>388</v>
      </c>
      <c r="B2166" s="462"/>
      <c r="C2166" s="462"/>
      <c r="D2166" s="462"/>
      <c r="E2166" s="462"/>
      <c r="F2166" s="462"/>
      <c r="G2166" s="462"/>
      <c r="H2166" s="462"/>
      <c r="I2166" s="463"/>
    </row>
    <row r="2167" spans="1:9" x14ac:dyDescent="0.2">
      <c r="A2167" s="65" t="s">
        <v>322</v>
      </c>
      <c r="B2167" s="183" t="s">
        <v>319</v>
      </c>
      <c r="C2167" s="172">
        <f t="shared" ref="C2167:C2210" si="335">D2167+E2167+F2167+G2167+H2167+I2167</f>
        <v>277.3</v>
      </c>
      <c r="D2167" s="172">
        <f t="shared" ref="D2167:I2168" si="336">D2169+D2187</f>
        <v>148.31</v>
      </c>
      <c r="E2167" s="172">
        <f t="shared" si="336"/>
        <v>95</v>
      </c>
      <c r="F2167" s="172">
        <f t="shared" si="336"/>
        <v>0</v>
      </c>
      <c r="G2167" s="172">
        <f t="shared" si="336"/>
        <v>0</v>
      </c>
      <c r="H2167" s="172">
        <f t="shared" si="336"/>
        <v>0</v>
      </c>
      <c r="I2167" s="172">
        <f t="shared" si="336"/>
        <v>33.989999999999995</v>
      </c>
    </row>
    <row r="2168" spans="1:9" x14ac:dyDescent="0.2">
      <c r="A2168" s="70" t="s">
        <v>347</v>
      </c>
      <c r="B2168" s="184" t="s">
        <v>320</v>
      </c>
      <c r="C2168" s="172">
        <f t="shared" si="335"/>
        <v>277.3</v>
      </c>
      <c r="D2168" s="172">
        <f t="shared" si="336"/>
        <v>148.31</v>
      </c>
      <c r="E2168" s="172">
        <f t="shared" si="336"/>
        <v>95</v>
      </c>
      <c r="F2168" s="172">
        <f t="shared" si="336"/>
        <v>0</v>
      </c>
      <c r="G2168" s="172">
        <f t="shared" si="336"/>
        <v>0</v>
      </c>
      <c r="H2168" s="172">
        <f t="shared" si="336"/>
        <v>0</v>
      </c>
      <c r="I2168" s="172">
        <f t="shared" si="336"/>
        <v>33.989999999999995</v>
      </c>
    </row>
    <row r="2169" spans="1:9" x14ac:dyDescent="0.2">
      <c r="A2169" s="82" t="s">
        <v>335</v>
      </c>
      <c r="B2169" s="61" t="s">
        <v>319</v>
      </c>
      <c r="C2169" s="59">
        <f t="shared" si="335"/>
        <v>69</v>
      </c>
      <c r="D2169" s="73">
        <f t="shared" ref="D2169:I2176" si="337">D2171</f>
        <v>58</v>
      </c>
      <c r="E2169" s="73">
        <f t="shared" si="337"/>
        <v>0</v>
      </c>
      <c r="F2169" s="73">
        <f t="shared" si="337"/>
        <v>0</v>
      </c>
      <c r="G2169" s="73">
        <f t="shared" si="337"/>
        <v>0</v>
      </c>
      <c r="H2169" s="73">
        <f t="shared" si="337"/>
        <v>0</v>
      </c>
      <c r="I2169" s="73">
        <f t="shared" si="337"/>
        <v>11</v>
      </c>
    </row>
    <row r="2170" spans="1:9" x14ac:dyDescent="0.2">
      <c r="A2170" s="70" t="s">
        <v>326</v>
      </c>
      <c r="B2170" s="62" t="s">
        <v>320</v>
      </c>
      <c r="C2170" s="59">
        <f t="shared" si="335"/>
        <v>69</v>
      </c>
      <c r="D2170" s="73">
        <f t="shared" si="337"/>
        <v>58</v>
      </c>
      <c r="E2170" s="73">
        <f t="shared" si="337"/>
        <v>0</v>
      </c>
      <c r="F2170" s="73">
        <f t="shared" si="337"/>
        <v>0</v>
      </c>
      <c r="G2170" s="73">
        <f t="shared" si="337"/>
        <v>0</v>
      </c>
      <c r="H2170" s="73">
        <f t="shared" si="337"/>
        <v>0</v>
      </c>
      <c r="I2170" s="73">
        <f t="shared" si="337"/>
        <v>11</v>
      </c>
    </row>
    <row r="2171" spans="1:9" x14ac:dyDescent="0.2">
      <c r="A2171" s="21" t="s">
        <v>385</v>
      </c>
      <c r="B2171" s="8" t="s">
        <v>319</v>
      </c>
      <c r="C2171" s="59">
        <f t="shared" si="335"/>
        <v>69</v>
      </c>
      <c r="D2171" s="73">
        <f t="shared" si="337"/>
        <v>58</v>
      </c>
      <c r="E2171" s="73">
        <f>E2172</f>
        <v>0</v>
      </c>
      <c r="F2171" s="73">
        <f t="shared" si="337"/>
        <v>0</v>
      </c>
      <c r="G2171" s="73">
        <f t="shared" si="337"/>
        <v>0</v>
      </c>
      <c r="H2171" s="73">
        <f t="shared" si="337"/>
        <v>0</v>
      </c>
      <c r="I2171" s="73">
        <f t="shared" si="337"/>
        <v>11</v>
      </c>
    </row>
    <row r="2172" spans="1:9" x14ac:dyDescent="0.2">
      <c r="A2172" s="18"/>
      <c r="B2172" s="246" t="s">
        <v>320</v>
      </c>
      <c r="C2172" s="59">
        <f t="shared" si="335"/>
        <v>69</v>
      </c>
      <c r="D2172" s="73">
        <f t="shared" si="337"/>
        <v>58</v>
      </c>
      <c r="E2172" s="73">
        <f>E2174+E2182</f>
        <v>0</v>
      </c>
      <c r="F2172" s="73">
        <f t="shared" si="337"/>
        <v>0</v>
      </c>
      <c r="G2172" s="73">
        <f t="shared" si="337"/>
        <v>0</v>
      </c>
      <c r="H2172" s="73">
        <f t="shared" si="337"/>
        <v>0</v>
      </c>
      <c r="I2172" s="73">
        <f t="shared" si="337"/>
        <v>11</v>
      </c>
    </row>
    <row r="2173" spans="1:9" x14ac:dyDescent="0.2">
      <c r="A2173" s="74" t="s">
        <v>355</v>
      </c>
      <c r="B2173" s="63" t="s">
        <v>319</v>
      </c>
      <c r="C2173" s="59">
        <f t="shared" si="335"/>
        <v>69</v>
      </c>
      <c r="D2173" s="59">
        <f>D2175+D2181</f>
        <v>58</v>
      </c>
      <c r="E2173" s="59">
        <f>E2175</f>
        <v>0</v>
      </c>
      <c r="F2173" s="59">
        <f t="shared" si="337"/>
        <v>0</v>
      </c>
      <c r="G2173" s="59">
        <f t="shared" si="337"/>
        <v>0</v>
      </c>
      <c r="H2173" s="59">
        <f t="shared" si="337"/>
        <v>0</v>
      </c>
      <c r="I2173" s="59">
        <f>I2175+I2181</f>
        <v>11</v>
      </c>
    </row>
    <row r="2174" spans="1:9" x14ac:dyDescent="0.2">
      <c r="A2174" s="14"/>
      <c r="B2174" s="62" t="s">
        <v>320</v>
      </c>
      <c r="C2174" s="59">
        <f t="shared" si="335"/>
        <v>69</v>
      </c>
      <c r="D2174" s="59">
        <f>D2176+D2182</f>
        <v>58</v>
      </c>
      <c r="E2174" s="59">
        <f t="shared" si="337"/>
        <v>0</v>
      </c>
      <c r="F2174" s="59">
        <f t="shared" si="337"/>
        <v>0</v>
      </c>
      <c r="G2174" s="59">
        <f t="shared" si="337"/>
        <v>0</v>
      </c>
      <c r="H2174" s="59">
        <f t="shared" si="337"/>
        <v>0</v>
      </c>
      <c r="I2174" s="59">
        <f>I2177+I2181</f>
        <v>11</v>
      </c>
    </row>
    <row r="2175" spans="1:9" s="120" customFormat="1" x14ac:dyDescent="0.2">
      <c r="A2175" s="178" t="s">
        <v>363</v>
      </c>
      <c r="B2175" s="183" t="s">
        <v>319</v>
      </c>
      <c r="C2175" s="172">
        <f t="shared" si="335"/>
        <v>13</v>
      </c>
      <c r="D2175" s="172">
        <f>D2177</f>
        <v>7</v>
      </c>
      <c r="E2175" s="172">
        <f>E2176</f>
        <v>0</v>
      </c>
      <c r="F2175" s="172">
        <f t="shared" si="337"/>
        <v>0</v>
      </c>
      <c r="G2175" s="172">
        <f t="shared" si="337"/>
        <v>0</v>
      </c>
      <c r="H2175" s="172">
        <f t="shared" si="337"/>
        <v>0</v>
      </c>
      <c r="I2175" s="172">
        <f t="shared" si="337"/>
        <v>6</v>
      </c>
    </row>
    <row r="2176" spans="1:9" s="120" customFormat="1" x14ac:dyDescent="0.2">
      <c r="A2176" s="185"/>
      <c r="B2176" s="184" t="s">
        <v>320</v>
      </c>
      <c r="C2176" s="172">
        <f t="shared" si="335"/>
        <v>13</v>
      </c>
      <c r="D2176" s="172">
        <f>D2178</f>
        <v>7</v>
      </c>
      <c r="E2176" s="172">
        <f>E2178</f>
        <v>0</v>
      </c>
      <c r="F2176" s="172">
        <f t="shared" si="337"/>
        <v>0</v>
      </c>
      <c r="G2176" s="172">
        <f t="shared" si="337"/>
        <v>0</v>
      </c>
      <c r="H2176" s="172">
        <f t="shared" si="337"/>
        <v>0</v>
      </c>
      <c r="I2176" s="172">
        <f t="shared" si="337"/>
        <v>6</v>
      </c>
    </row>
    <row r="2177" spans="1:12" s="159" customFormat="1" ht="25.5" x14ac:dyDescent="0.2">
      <c r="A2177" s="202" t="s">
        <v>358</v>
      </c>
      <c r="B2177" s="181" t="s">
        <v>319</v>
      </c>
      <c r="C2177" s="167">
        <f t="shared" si="335"/>
        <v>13</v>
      </c>
      <c r="D2177" s="167">
        <f>D2178</f>
        <v>7</v>
      </c>
      <c r="E2177" s="167">
        <f>E2178</f>
        <v>0</v>
      </c>
      <c r="F2177" s="167">
        <f t="shared" ref="F2177:H2178" si="338">F2179+F2187</f>
        <v>0</v>
      </c>
      <c r="G2177" s="167">
        <f t="shared" si="338"/>
        <v>0</v>
      </c>
      <c r="H2177" s="167">
        <f t="shared" si="338"/>
        <v>0</v>
      </c>
      <c r="I2177" s="167">
        <f>I2179</f>
        <v>6</v>
      </c>
    </row>
    <row r="2178" spans="1:12" s="159" customFormat="1" x14ac:dyDescent="0.2">
      <c r="A2178" s="160"/>
      <c r="B2178" s="182" t="s">
        <v>320</v>
      </c>
      <c r="C2178" s="167">
        <f t="shared" si="335"/>
        <v>13</v>
      </c>
      <c r="D2178" s="167">
        <f>D2180</f>
        <v>7</v>
      </c>
      <c r="E2178" s="167">
        <f>E2180</f>
        <v>0</v>
      </c>
      <c r="F2178" s="167">
        <f t="shared" si="338"/>
        <v>0</v>
      </c>
      <c r="G2178" s="167">
        <f t="shared" si="338"/>
        <v>0</v>
      </c>
      <c r="H2178" s="167">
        <f t="shared" si="338"/>
        <v>0</v>
      </c>
      <c r="I2178" s="167">
        <f>I2180</f>
        <v>6</v>
      </c>
    </row>
    <row r="2179" spans="1:12" s="159" customFormat="1" ht="25.5" x14ac:dyDescent="0.2">
      <c r="A2179" s="78" t="s">
        <v>1</v>
      </c>
      <c r="B2179" s="63" t="s">
        <v>319</v>
      </c>
      <c r="C2179" s="73">
        <f t="shared" si="335"/>
        <v>13</v>
      </c>
      <c r="D2179" s="73">
        <f>D2180</f>
        <v>7</v>
      </c>
      <c r="E2179" s="73">
        <f>E2180</f>
        <v>0</v>
      </c>
      <c r="F2179" s="73">
        <v>0</v>
      </c>
      <c r="G2179" s="73">
        <v>0</v>
      </c>
      <c r="H2179" s="73">
        <v>0</v>
      </c>
      <c r="I2179" s="73">
        <f>I2180</f>
        <v>6</v>
      </c>
    </row>
    <row r="2180" spans="1:12" s="159" customFormat="1" x14ac:dyDescent="0.2">
      <c r="A2180" s="70"/>
      <c r="B2180" s="62" t="s">
        <v>320</v>
      </c>
      <c r="C2180" s="73">
        <f t="shared" si="335"/>
        <v>13</v>
      </c>
      <c r="D2180" s="73">
        <v>7</v>
      </c>
      <c r="E2180" s="73">
        <v>0</v>
      </c>
      <c r="F2180" s="73">
        <v>0</v>
      </c>
      <c r="G2180" s="73">
        <v>0</v>
      </c>
      <c r="H2180" s="73">
        <v>0</v>
      </c>
      <c r="I2180" s="73">
        <v>6</v>
      </c>
    </row>
    <row r="2181" spans="1:12" s="204" customFormat="1" x14ac:dyDescent="0.2">
      <c r="A2181" s="134" t="s">
        <v>362</v>
      </c>
      <c r="B2181" s="181" t="s">
        <v>319</v>
      </c>
      <c r="C2181" s="167">
        <f t="shared" si="335"/>
        <v>56</v>
      </c>
      <c r="D2181" s="167">
        <f>D2182</f>
        <v>51</v>
      </c>
      <c r="E2181" s="167">
        <f>E2182</f>
        <v>0</v>
      </c>
      <c r="F2181" s="167">
        <f t="shared" ref="F2181:H2182" si="339">F2187</f>
        <v>0</v>
      </c>
      <c r="G2181" s="167">
        <f t="shared" si="339"/>
        <v>0</v>
      </c>
      <c r="H2181" s="167">
        <f t="shared" si="339"/>
        <v>0</v>
      </c>
      <c r="I2181" s="167">
        <f>I2183</f>
        <v>5</v>
      </c>
      <c r="J2181" s="208"/>
      <c r="K2181" s="208"/>
      <c r="L2181" s="208"/>
    </row>
    <row r="2182" spans="1:12" s="204" customFormat="1" x14ac:dyDescent="0.2">
      <c r="A2182" s="210"/>
      <c r="B2182" s="182" t="s">
        <v>320</v>
      </c>
      <c r="C2182" s="167">
        <f t="shared" si="335"/>
        <v>56</v>
      </c>
      <c r="D2182" s="167">
        <f>D2184</f>
        <v>51</v>
      </c>
      <c r="E2182" s="167">
        <f>E2184</f>
        <v>0</v>
      </c>
      <c r="F2182" s="167">
        <f t="shared" si="339"/>
        <v>0</v>
      </c>
      <c r="G2182" s="167">
        <f t="shared" si="339"/>
        <v>0</v>
      </c>
      <c r="H2182" s="167">
        <f t="shared" si="339"/>
        <v>0</v>
      </c>
      <c r="I2182" s="167">
        <f>I2184</f>
        <v>5</v>
      </c>
    </row>
    <row r="2183" spans="1:12" s="159" customFormat="1" ht="25.5" x14ac:dyDescent="0.2">
      <c r="A2183" s="202" t="s">
        <v>496</v>
      </c>
      <c r="B2183" s="154" t="s">
        <v>319</v>
      </c>
      <c r="C2183" s="101">
        <f t="shared" si="335"/>
        <v>56</v>
      </c>
      <c r="D2183" s="101">
        <f>D2184</f>
        <v>51</v>
      </c>
      <c r="E2183" s="101">
        <f>E2184</f>
        <v>0</v>
      </c>
      <c r="F2183" s="101">
        <f t="shared" ref="F2183:H2184" si="340">F2187+F2193</f>
        <v>0</v>
      </c>
      <c r="G2183" s="101">
        <f t="shared" si="340"/>
        <v>0</v>
      </c>
      <c r="H2183" s="101">
        <f t="shared" si="340"/>
        <v>0</v>
      </c>
      <c r="I2183" s="101">
        <f>I2185</f>
        <v>5</v>
      </c>
    </row>
    <row r="2184" spans="1:12" s="159" customFormat="1" x14ac:dyDescent="0.2">
      <c r="A2184" s="160"/>
      <c r="B2184" s="158" t="s">
        <v>320</v>
      </c>
      <c r="C2184" s="101">
        <f t="shared" si="335"/>
        <v>56</v>
      </c>
      <c r="D2184" s="101">
        <f>D2186</f>
        <v>51</v>
      </c>
      <c r="E2184" s="101">
        <f>E2186</f>
        <v>0</v>
      </c>
      <c r="F2184" s="101">
        <f t="shared" si="340"/>
        <v>0</v>
      </c>
      <c r="G2184" s="101">
        <f t="shared" si="340"/>
        <v>0</v>
      </c>
      <c r="H2184" s="101">
        <f t="shared" si="340"/>
        <v>0</v>
      </c>
      <c r="I2184" s="101">
        <f>I2186</f>
        <v>5</v>
      </c>
    </row>
    <row r="2185" spans="1:12" s="159" customFormat="1" ht="25.5" x14ac:dyDescent="0.2">
      <c r="A2185" s="143" t="s">
        <v>19</v>
      </c>
      <c r="B2185" s="154" t="s">
        <v>319</v>
      </c>
      <c r="C2185" s="101">
        <f t="shared" si="335"/>
        <v>56</v>
      </c>
      <c r="D2185" s="101">
        <f>D2186</f>
        <v>51</v>
      </c>
      <c r="E2185" s="101">
        <v>0</v>
      </c>
      <c r="F2185" s="101">
        <f>F2186</f>
        <v>0</v>
      </c>
      <c r="G2185" s="101">
        <f>G2186</f>
        <v>0</v>
      </c>
      <c r="H2185" s="101">
        <f>H2186</f>
        <v>0</v>
      </c>
      <c r="I2185" s="101">
        <f>I2186</f>
        <v>5</v>
      </c>
    </row>
    <row r="2186" spans="1:12" s="159" customFormat="1" x14ac:dyDescent="0.2">
      <c r="A2186" s="160"/>
      <c r="B2186" s="158" t="s">
        <v>320</v>
      </c>
      <c r="C2186" s="101">
        <f>D2186+E2186+F2186+G2186+H2186+I2186</f>
        <v>56</v>
      </c>
      <c r="D2186" s="101">
        <v>51</v>
      </c>
      <c r="E2186" s="101">
        <v>0</v>
      </c>
      <c r="F2186" s="101">
        <v>0</v>
      </c>
      <c r="G2186" s="101">
        <v>0</v>
      </c>
      <c r="H2186" s="101">
        <v>0</v>
      </c>
      <c r="I2186" s="101">
        <v>5</v>
      </c>
    </row>
    <row r="2187" spans="1:12" s="159" customFormat="1" x14ac:dyDescent="0.2">
      <c r="A2187" s="207" t="s">
        <v>378</v>
      </c>
      <c r="B2187" s="181" t="s">
        <v>319</v>
      </c>
      <c r="C2187" s="167">
        <f t="shared" si="335"/>
        <v>208.3</v>
      </c>
      <c r="D2187" s="167">
        <f>D2189</f>
        <v>90.31</v>
      </c>
      <c r="E2187" s="167">
        <f>E2189</f>
        <v>95</v>
      </c>
      <c r="F2187" s="167">
        <f t="shared" ref="E2187:I2188" si="341">F2189</f>
        <v>0</v>
      </c>
      <c r="G2187" s="167">
        <v>0</v>
      </c>
      <c r="H2187" s="167">
        <f t="shared" si="341"/>
        <v>0</v>
      </c>
      <c r="I2187" s="167">
        <f t="shared" si="341"/>
        <v>22.99</v>
      </c>
      <c r="J2187" s="162"/>
      <c r="K2187" s="162"/>
      <c r="L2187" s="162"/>
    </row>
    <row r="2188" spans="1:12" s="159" customFormat="1" x14ac:dyDescent="0.2">
      <c r="A2188" s="144" t="s">
        <v>326</v>
      </c>
      <c r="B2188" s="182" t="s">
        <v>320</v>
      </c>
      <c r="C2188" s="167">
        <f t="shared" si="335"/>
        <v>208.3</v>
      </c>
      <c r="D2188" s="167">
        <f>D2190</f>
        <v>90.31</v>
      </c>
      <c r="E2188" s="167">
        <f t="shared" si="341"/>
        <v>95</v>
      </c>
      <c r="F2188" s="167">
        <f t="shared" si="341"/>
        <v>0</v>
      </c>
      <c r="G2188" s="167">
        <f t="shared" si="341"/>
        <v>0</v>
      </c>
      <c r="H2188" s="167">
        <f t="shared" si="341"/>
        <v>0</v>
      </c>
      <c r="I2188" s="167">
        <f t="shared" si="341"/>
        <v>22.99</v>
      </c>
      <c r="J2188" s="162"/>
      <c r="K2188" s="162"/>
      <c r="L2188" s="162"/>
    </row>
    <row r="2189" spans="1:12" s="159" customFormat="1" x14ac:dyDescent="0.2">
      <c r="A2189" s="114" t="s">
        <v>385</v>
      </c>
      <c r="B2189" s="115" t="s">
        <v>319</v>
      </c>
      <c r="C2189" s="106">
        <f t="shared" si="335"/>
        <v>208.3</v>
      </c>
      <c r="D2189" s="101">
        <f>D2191</f>
        <v>90.31</v>
      </c>
      <c r="E2189" s="101">
        <f>E2191</f>
        <v>95</v>
      </c>
      <c r="F2189" s="101">
        <f t="shared" ref="F2189:I2190" si="342">F2191+F2201</f>
        <v>0</v>
      </c>
      <c r="G2189" s="101">
        <f t="shared" si="342"/>
        <v>0</v>
      </c>
      <c r="H2189" s="101">
        <f t="shared" si="342"/>
        <v>0</v>
      </c>
      <c r="I2189" s="101">
        <f t="shared" si="342"/>
        <v>22.99</v>
      </c>
      <c r="J2189" s="162"/>
      <c r="K2189" s="162"/>
      <c r="L2189" s="162"/>
    </row>
    <row r="2190" spans="1:12" s="159" customFormat="1" x14ac:dyDescent="0.2">
      <c r="A2190" s="116"/>
      <c r="B2190" s="256" t="s">
        <v>320</v>
      </c>
      <c r="C2190" s="106">
        <f t="shared" si="335"/>
        <v>208.3</v>
      </c>
      <c r="D2190" s="101">
        <f>D2192</f>
        <v>90.31</v>
      </c>
      <c r="E2190" s="101">
        <f>E2192</f>
        <v>95</v>
      </c>
      <c r="F2190" s="101">
        <f t="shared" si="342"/>
        <v>0</v>
      </c>
      <c r="G2190" s="101">
        <f t="shared" si="342"/>
        <v>0</v>
      </c>
      <c r="H2190" s="101">
        <f t="shared" si="342"/>
        <v>0</v>
      </c>
      <c r="I2190" s="101">
        <f t="shared" si="342"/>
        <v>22.99</v>
      </c>
      <c r="J2190" s="162"/>
      <c r="K2190" s="162"/>
      <c r="L2190" s="162"/>
    </row>
    <row r="2191" spans="1:12" s="159" customFormat="1" x14ac:dyDescent="0.2">
      <c r="A2191" s="141" t="s">
        <v>355</v>
      </c>
      <c r="B2191" s="154" t="s">
        <v>319</v>
      </c>
      <c r="C2191" s="106">
        <f t="shared" si="335"/>
        <v>208.3</v>
      </c>
      <c r="D2191" s="101">
        <f>D2193+D2201</f>
        <v>90.31</v>
      </c>
      <c r="E2191" s="101">
        <f>E2193+E2201</f>
        <v>95</v>
      </c>
      <c r="F2191" s="101">
        <f t="shared" ref="F2191:I2192" si="343">F2193</f>
        <v>0</v>
      </c>
      <c r="G2191" s="101">
        <f t="shared" si="343"/>
        <v>0</v>
      </c>
      <c r="H2191" s="101">
        <f t="shared" si="343"/>
        <v>0</v>
      </c>
      <c r="I2191" s="101">
        <f t="shared" si="343"/>
        <v>22.99</v>
      </c>
      <c r="J2191" s="162"/>
      <c r="K2191" s="162"/>
      <c r="L2191" s="162"/>
    </row>
    <row r="2192" spans="1:12" s="159" customFormat="1" x14ac:dyDescent="0.2">
      <c r="A2192" s="113"/>
      <c r="B2192" s="158" t="s">
        <v>320</v>
      </c>
      <c r="C2192" s="106">
        <f t="shared" si="335"/>
        <v>208.3</v>
      </c>
      <c r="D2192" s="101">
        <f>D2194+D2202</f>
        <v>90.31</v>
      </c>
      <c r="E2192" s="101">
        <f>E2194+E2202</f>
        <v>95</v>
      </c>
      <c r="F2192" s="101">
        <f t="shared" si="343"/>
        <v>0</v>
      </c>
      <c r="G2192" s="101">
        <f t="shared" si="343"/>
        <v>0</v>
      </c>
      <c r="H2192" s="101">
        <f t="shared" si="343"/>
        <v>0</v>
      </c>
      <c r="I2192" s="101">
        <f t="shared" si="343"/>
        <v>22.99</v>
      </c>
      <c r="J2192" s="162"/>
      <c r="K2192" s="162"/>
      <c r="L2192" s="162"/>
    </row>
    <row r="2193" spans="1:12" s="204" customFormat="1" x14ac:dyDescent="0.2">
      <c r="A2193" s="207" t="s">
        <v>363</v>
      </c>
      <c r="B2193" s="181" t="s">
        <v>319</v>
      </c>
      <c r="C2193" s="167">
        <f t="shared" si="335"/>
        <v>65</v>
      </c>
      <c r="D2193" s="167">
        <f t="shared" ref="D2193:I2196" si="344">D2195</f>
        <v>7.01</v>
      </c>
      <c r="E2193" s="167">
        <f t="shared" si="344"/>
        <v>35</v>
      </c>
      <c r="F2193" s="167">
        <f t="shared" si="344"/>
        <v>0</v>
      </c>
      <c r="G2193" s="167">
        <f t="shared" si="344"/>
        <v>0</v>
      </c>
      <c r="H2193" s="167">
        <f t="shared" si="344"/>
        <v>0</v>
      </c>
      <c r="I2193" s="167">
        <f>I2194</f>
        <v>22.99</v>
      </c>
      <c r="J2193" s="208"/>
      <c r="K2193" s="208"/>
      <c r="L2193" s="208"/>
    </row>
    <row r="2194" spans="1:12" s="204" customFormat="1" x14ac:dyDescent="0.2">
      <c r="A2194" s="209"/>
      <c r="B2194" s="182" t="s">
        <v>320</v>
      </c>
      <c r="C2194" s="167">
        <f t="shared" si="335"/>
        <v>65</v>
      </c>
      <c r="D2194" s="167">
        <f t="shared" si="344"/>
        <v>7.01</v>
      </c>
      <c r="E2194" s="167">
        <f t="shared" si="344"/>
        <v>35</v>
      </c>
      <c r="F2194" s="167">
        <f t="shared" si="344"/>
        <v>0</v>
      </c>
      <c r="G2194" s="167">
        <f t="shared" si="344"/>
        <v>0</v>
      </c>
      <c r="H2194" s="167">
        <f t="shared" si="344"/>
        <v>0</v>
      </c>
      <c r="I2194" s="167">
        <f>I2196</f>
        <v>22.99</v>
      </c>
      <c r="J2194" s="208"/>
      <c r="K2194" s="208"/>
      <c r="L2194" s="208"/>
    </row>
    <row r="2195" spans="1:12" s="159" customFormat="1" x14ac:dyDescent="0.2">
      <c r="A2195" s="199" t="s">
        <v>364</v>
      </c>
      <c r="B2195" s="166" t="s">
        <v>319</v>
      </c>
      <c r="C2195" s="378">
        <f t="shared" si="335"/>
        <v>65</v>
      </c>
      <c r="D2195" s="167">
        <f t="shared" si="344"/>
        <v>7.01</v>
      </c>
      <c r="E2195" s="167">
        <f>E2197+E2199</f>
        <v>35</v>
      </c>
      <c r="F2195" s="167">
        <f t="shared" si="344"/>
        <v>0</v>
      </c>
      <c r="G2195" s="167">
        <f t="shared" si="344"/>
        <v>0</v>
      </c>
      <c r="H2195" s="167">
        <f t="shared" si="344"/>
        <v>0</v>
      </c>
      <c r="I2195" s="167">
        <f t="shared" si="344"/>
        <v>22.99</v>
      </c>
    </row>
    <row r="2196" spans="1:12" s="159" customFormat="1" x14ac:dyDescent="0.2">
      <c r="A2196" s="160"/>
      <c r="B2196" s="169" t="s">
        <v>320</v>
      </c>
      <c r="C2196" s="378">
        <f t="shared" si="335"/>
        <v>65</v>
      </c>
      <c r="D2196" s="167">
        <f t="shared" si="344"/>
        <v>7.01</v>
      </c>
      <c r="E2196" s="167">
        <f>E2198+E2200</f>
        <v>35</v>
      </c>
      <c r="F2196" s="167">
        <f t="shared" si="344"/>
        <v>0</v>
      </c>
      <c r="G2196" s="167">
        <f t="shared" si="344"/>
        <v>0</v>
      </c>
      <c r="H2196" s="167">
        <f t="shared" si="344"/>
        <v>0</v>
      </c>
      <c r="I2196" s="167">
        <f t="shared" si="344"/>
        <v>22.99</v>
      </c>
    </row>
    <row r="2197" spans="1:12" s="159" customFormat="1" x14ac:dyDescent="0.2">
      <c r="A2197" s="143" t="s">
        <v>654</v>
      </c>
      <c r="B2197" s="163" t="s">
        <v>319</v>
      </c>
      <c r="C2197" s="164">
        <f t="shared" si="335"/>
        <v>30</v>
      </c>
      <c r="D2197" s="101">
        <f>D2198</f>
        <v>7.01</v>
      </c>
      <c r="E2197" s="101">
        <v>0</v>
      </c>
      <c r="F2197" s="101">
        <v>0</v>
      </c>
      <c r="G2197" s="101">
        <f>G2198</f>
        <v>0</v>
      </c>
      <c r="H2197" s="101">
        <f>H2198</f>
        <v>0</v>
      </c>
      <c r="I2197" s="101">
        <f>I2198</f>
        <v>22.99</v>
      </c>
    </row>
    <row r="2198" spans="1:12" s="159" customFormat="1" x14ac:dyDescent="0.2">
      <c r="A2198" s="160"/>
      <c r="B2198" s="165" t="s">
        <v>320</v>
      </c>
      <c r="C2198" s="164">
        <f t="shared" si="335"/>
        <v>30</v>
      </c>
      <c r="D2198" s="101">
        <v>7.01</v>
      </c>
      <c r="E2198" s="101">
        <v>0</v>
      </c>
      <c r="F2198" s="101">
        <v>0</v>
      </c>
      <c r="G2198" s="101">
        <v>0</v>
      </c>
      <c r="H2198" s="101">
        <v>0</v>
      </c>
      <c r="I2198" s="101">
        <v>22.99</v>
      </c>
    </row>
    <row r="2199" spans="1:12" s="159" customFormat="1" ht="15" x14ac:dyDescent="0.25">
      <c r="A2199" s="284" t="s">
        <v>235</v>
      </c>
      <c r="B2199" s="163" t="s">
        <v>319</v>
      </c>
      <c r="C2199" s="164">
        <f>D2199+E2199+F2199+G2199+H2199+I2199</f>
        <v>35</v>
      </c>
      <c r="D2199" s="101">
        <v>0</v>
      </c>
      <c r="E2199" s="101">
        <f>E2200</f>
        <v>35</v>
      </c>
      <c r="F2199" s="101">
        <v>0</v>
      </c>
      <c r="G2199" s="101">
        <v>0</v>
      </c>
      <c r="H2199" s="101">
        <v>0</v>
      </c>
      <c r="I2199" s="101">
        <v>0</v>
      </c>
    </row>
    <row r="2200" spans="1:12" s="159" customFormat="1" x14ac:dyDescent="0.2">
      <c r="A2200" s="160"/>
      <c r="B2200" s="165" t="s">
        <v>320</v>
      </c>
      <c r="C2200" s="164">
        <f>D2200+E2200+G2200+H2200+I2200</f>
        <v>35</v>
      </c>
      <c r="D2200" s="101">
        <v>0</v>
      </c>
      <c r="E2200" s="101">
        <v>35</v>
      </c>
      <c r="F2200" s="101">
        <v>0</v>
      </c>
      <c r="G2200" s="101">
        <v>0</v>
      </c>
      <c r="H2200" s="101">
        <v>0</v>
      </c>
      <c r="I2200" s="101">
        <v>0</v>
      </c>
    </row>
    <row r="2201" spans="1:12" s="204" customFormat="1" x14ac:dyDescent="0.2">
      <c r="A2201" s="134" t="s">
        <v>362</v>
      </c>
      <c r="B2201" s="181" t="s">
        <v>319</v>
      </c>
      <c r="C2201" s="167">
        <f t="shared" si="335"/>
        <v>143.30000000000001</v>
      </c>
      <c r="D2201" s="167">
        <f>D2203+D2207</f>
        <v>83.3</v>
      </c>
      <c r="E2201" s="167">
        <f>E2202</f>
        <v>60</v>
      </c>
      <c r="F2201" s="167">
        <f t="shared" ref="F2201:I2202" si="345">F2203</f>
        <v>0</v>
      </c>
      <c r="G2201" s="167">
        <f t="shared" si="345"/>
        <v>0</v>
      </c>
      <c r="H2201" s="167">
        <f t="shared" si="345"/>
        <v>0</v>
      </c>
      <c r="I2201" s="167">
        <f t="shared" si="345"/>
        <v>0</v>
      </c>
      <c r="J2201" s="208"/>
      <c r="K2201" s="208"/>
      <c r="L2201" s="208"/>
    </row>
    <row r="2202" spans="1:12" s="204" customFormat="1" x14ac:dyDescent="0.2">
      <c r="A2202" s="210"/>
      <c r="B2202" s="182" t="s">
        <v>320</v>
      </c>
      <c r="C2202" s="167">
        <f t="shared" si="335"/>
        <v>143.30000000000001</v>
      </c>
      <c r="D2202" s="167">
        <f>D2204+D2208</f>
        <v>83.3</v>
      </c>
      <c r="E2202" s="167">
        <f>E2204+E2208</f>
        <v>60</v>
      </c>
      <c r="F2202" s="167">
        <f t="shared" si="345"/>
        <v>0</v>
      </c>
      <c r="G2202" s="167">
        <f t="shared" si="345"/>
        <v>0</v>
      </c>
      <c r="H2202" s="167">
        <f t="shared" si="345"/>
        <v>0</v>
      </c>
      <c r="I2202" s="167">
        <f t="shared" si="345"/>
        <v>0</v>
      </c>
    </row>
    <row r="2203" spans="1:12" s="224" customFormat="1" x14ac:dyDescent="0.2">
      <c r="A2203" s="122" t="s">
        <v>364</v>
      </c>
      <c r="B2203" s="72" t="s">
        <v>319</v>
      </c>
      <c r="C2203" s="377">
        <f t="shared" ref="C2203:I2203" si="346">C2204</f>
        <v>74.8</v>
      </c>
      <c r="D2203" s="172">
        <f t="shared" si="346"/>
        <v>74.8</v>
      </c>
      <c r="E2203" s="172">
        <f t="shared" si="346"/>
        <v>0</v>
      </c>
      <c r="F2203" s="172">
        <f t="shared" si="346"/>
        <v>0</v>
      </c>
      <c r="G2203" s="172">
        <f t="shared" si="346"/>
        <v>0</v>
      </c>
      <c r="H2203" s="172">
        <f t="shared" si="346"/>
        <v>0</v>
      </c>
      <c r="I2203" s="172">
        <f t="shared" si="346"/>
        <v>0</v>
      </c>
    </row>
    <row r="2204" spans="1:12" s="224" customFormat="1" x14ac:dyDescent="0.2">
      <c r="A2204" s="66"/>
      <c r="B2204" s="71" t="s">
        <v>320</v>
      </c>
      <c r="C2204" s="377">
        <f t="shared" si="335"/>
        <v>74.8</v>
      </c>
      <c r="D2204" s="172">
        <f>D2206</f>
        <v>74.8</v>
      </c>
      <c r="E2204" s="172">
        <f>E2206</f>
        <v>0</v>
      </c>
      <c r="F2204" s="172">
        <v>0</v>
      </c>
      <c r="G2204" s="172">
        <v>0</v>
      </c>
      <c r="H2204" s="172">
        <v>0</v>
      </c>
      <c r="I2204" s="172">
        <f>I2205</f>
        <v>0</v>
      </c>
    </row>
    <row r="2205" spans="1:12" s="224" customFormat="1" x14ac:dyDescent="0.2">
      <c r="A2205" s="225" t="s">
        <v>570</v>
      </c>
      <c r="B2205" s="72" t="s">
        <v>319</v>
      </c>
      <c r="C2205" s="223">
        <f t="shared" si="335"/>
        <v>74.8</v>
      </c>
      <c r="D2205" s="73">
        <f>D2206</f>
        <v>74.8</v>
      </c>
      <c r="E2205" s="73">
        <v>0</v>
      </c>
      <c r="F2205" s="73">
        <v>0</v>
      </c>
      <c r="G2205" s="73">
        <v>0</v>
      </c>
      <c r="H2205" s="73">
        <v>0</v>
      </c>
      <c r="I2205" s="73">
        <v>0</v>
      </c>
    </row>
    <row r="2206" spans="1:12" s="224" customFormat="1" x14ac:dyDescent="0.2">
      <c r="A2206" s="226"/>
      <c r="B2206" s="71" t="s">
        <v>320</v>
      </c>
      <c r="C2206" s="223">
        <f t="shared" si="335"/>
        <v>74.8</v>
      </c>
      <c r="D2206" s="73">
        <v>74.8</v>
      </c>
      <c r="E2206" s="73">
        <v>0</v>
      </c>
      <c r="F2206" s="73">
        <v>0</v>
      </c>
      <c r="G2206" s="73">
        <v>0</v>
      </c>
      <c r="H2206" s="73">
        <v>0</v>
      </c>
      <c r="I2206" s="73">
        <v>0</v>
      </c>
    </row>
    <row r="2207" spans="1:12" s="205" customFormat="1" x14ac:dyDescent="0.2">
      <c r="A2207" s="122" t="s">
        <v>359</v>
      </c>
      <c r="B2207" s="171" t="s">
        <v>319</v>
      </c>
      <c r="C2207" s="377">
        <f t="shared" si="335"/>
        <v>68.5</v>
      </c>
      <c r="D2207" s="172">
        <f>D2209+D2211+D2213</f>
        <v>8.5</v>
      </c>
      <c r="E2207" s="172">
        <f t="shared" ref="E2207:I2208" si="347">E2209+E2211+E2213</f>
        <v>60</v>
      </c>
      <c r="F2207" s="172">
        <f t="shared" si="347"/>
        <v>0</v>
      </c>
      <c r="G2207" s="172">
        <f t="shared" si="347"/>
        <v>0</v>
      </c>
      <c r="H2207" s="172">
        <f t="shared" si="347"/>
        <v>0</v>
      </c>
      <c r="I2207" s="172">
        <f t="shared" si="347"/>
        <v>0</v>
      </c>
    </row>
    <row r="2208" spans="1:12" s="205" customFormat="1" x14ac:dyDescent="0.2">
      <c r="A2208" s="66"/>
      <c r="B2208" s="174" t="s">
        <v>320</v>
      </c>
      <c r="C2208" s="377">
        <f t="shared" si="335"/>
        <v>68.5</v>
      </c>
      <c r="D2208" s="172">
        <f>D2210+D2212+D2214</f>
        <v>8.5</v>
      </c>
      <c r="E2208" s="172">
        <f t="shared" si="347"/>
        <v>60</v>
      </c>
      <c r="F2208" s="172">
        <f t="shared" si="347"/>
        <v>0</v>
      </c>
      <c r="G2208" s="172">
        <f t="shared" si="347"/>
        <v>0</v>
      </c>
      <c r="H2208" s="172">
        <f t="shared" si="347"/>
        <v>0</v>
      </c>
      <c r="I2208" s="172">
        <f t="shared" si="347"/>
        <v>0</v>
      </c>
    </row>
    <row r="2209" spans="1:9" s="224" customFormat="1" ht="25.5" x14ac:dyDescent="0.2">
      <c r="A2209" s="230" t="s">
        <v>2</v>
      </c>
      <c r="B2209" s="72" t="s">
        <v>319</v>
      </c>
      <c r="C2209" s="223">
        <f t="shared" si="335"/>
        <v>68.5</v>
      </c>
      <c r="D2209" s="73">
        <f>D2210</f>
        <v>8.5</v>
      </c>
      <c r="E2209" s="73">
        <f>E2210</f>
        <v>60</v>
      </c>
      <c r="F2209" s="73">
        <v>0</v>
      </c>
      <c r="G2209" s="73">
        <v>0</v>
      </c>
      <c r="H2209" s="73">
        <v>0</v>
      </c>
      <c r="I2209" s="73">
        <v>0</v>
      </c>
    </row>
    <row r="2210" spans="1:9" s="224" customFormat="1" x14ac:dyDescent="0.2">
      <c r="A2210" s="231"/>
      <c r="B2210" s="71" t="s">
        <v>320</v>
      </c>
      <c r="C2210" s="223">
        <f t="shared" si="335"/>
        <v>68.5</v>
      </c>
      <c r="D2210" s="73">
        <v>8.5</v>
      </c>
      <c r="E2210" s="73">
        <v>60</v>
      </c>
      <c r="F2210" s="73">
        <v>0</v>
      </c>
      <c r="G2210" s="73">
        <v>0</v>
      </c>
      <c r="H2210" s="73">
        <v>0</v>
      </c>
      <c r="I2210" s="73">
        <v>0</v>
      </c>
    </row>
    <row r="2211" spans="1:9" ht="0.75" customHeight="1" x14ac:dyDescent="0.2">
      <c r="A2211" s="465" t="s">
        <v>397</v>
      </c>
      <c r="B2211" s="466"/>
      <c r="C2211" s="466"/>
      <c r="D2211" s="466"/>
      <c r="E2211" s="466"/>
      <c r="F2211" s="466"/>
      <c r="G2211" s="466"/>
      <c r="H2211" s="466"/>
      <c r="I2211" s="467"/>
    </row>
    <row r="2212" spans="1:9" hidden="1" x14ac:dyDescent="0.2">
      <c r="A2212" s="34" t="s">
        <v>322</v>
      </c>
      <c r="B2212" s="245" t="s">
        <v>319</v>
      </c>
      <c r="C2212" s="59">
        <f t="shared" ref="C2212:C2223" si="348">D2212+E2212+F2212+G2212+H2212+I2212</f>
        <v>0</v>
      </c>
      <c r="D2212" s="73">
        <f>D2214</f>
        <v>0</v>
      </c>
      <c r="E2212" s="73">
        <f>E2214</f>
        <v>0</v>
      </c>
      <c r="F2212" s="73">
        <f t="shared" ref="F2212:I2213" si="349">F2214</f>
        <v>0</v>
      </c>
      <c r="G2212" s="73">
        <f t="shared" si="349"/>
        <v>0</v>
      </c>
      <c r="H2212" s="73">
        <f t="shared" si="349"/>
        <v>0</v>
      </c>
      <c r="I2212" s="73">
        <f t="shared" si="349"/>
        <v>0</v>
      </c>
    </row>
    <row r="2213" spans="1:9" hidden="1" x14ac:dyDescent="0.2">
      <c r="A2213" s="24" t="s">
        <v>347</v>
      </c>
      <c r="B2213" s="246" t="s">
        <v>320</v>
      </c>
      <c r="C2213" s="59">
        <f t="shared" si="348"/>
        <v>0</v>
      </c>
      <c r="D2213" s="73">
        <f>D2215</f>
        <v>0</v>
      </c>
      <c r="E2213" s="73">
        <f>E2215</f>
        <v>0</v>
      </c>
      <c r="F2213" s="73">
        <f t="shared" si="349"/>
        <v>0</v>
      </c>
      <c r="G2213" s="73">
        <f t="shared" si="349"/>
        <v>0</v>
      </c>
      <c r="H2213" s="73">
        <f t="shared" si="349"/>
        <v>0</v>
      </c>
      <c r="I2213" s="73">
        <f t="shared" si="349"/>
        <v>0</v>
      </c>
    </row>
    <row r="2214" spans="1:9" hidden="1" x14ac:dyDescent="0.2">
      <c r="A2214" s="65" t="s">
        <v>375</v>
      </c>
      <c r="B2214" s="27" t="s">
        <v>319</v>
      </c>
      <c r="C2214" s="59">
        <f t="shared" si="348"/>
        <v>0</v>
      </c>
      <c r="D2214" s="59">
        <f t="shared" ref="D2214:I2221" si="350">D2216</f>
        <v>0</v>
      </c>
      <c r="E2214" s="59">
        <f t="shared" si="350"/>
        <v>0</v>
      </c>
      <c r="F2214" s="59">
        <f t="shared" si="350"/>
        <v>0</v>
      </c>
      <c r="G2214" s="59">
        <f t="shared" si="350"/>
        <v>0</v>
      </c>
      <c r="H2214" s="59">
        <f t="shared" si="350"/>
        <v>0</v>
      </c>
      <c r="I2214" s="59">
        <f t="shared" si="350"/>
        <v>0</v>
      </c>
    </row>
    <row r="2215" spans="1:9" hidden="1" x14ac:dyDescent="0.2">
      <c r="A2215" s="24" t="s">
        <v>360</v>
      </c>
      <c r="B2215" s="29" t="s">
        <v>320</v>
      </c>
      <c r="C2215" s="59">
        <f t="shared" si="348"/>
        <v>0</v>
      </c>
      <c r="D2215" s="59">
        <f t="shared" si="350"/>
        <v>0</v>
      </c>
      <c r="E2215" s="59">
        <f t="shared" si="350"/>
        <v>0</v>
      </c>
      <c r="F2215" s="59">
        <f t="shared" si="350"/>
        <v>0</v>
      </c>
      <c r="G2215" s="59">
        <f t="shared" si="350"/>
        <v>0</v>
      </c>
      <c r="H2215" s="59">
        <f t="shared" si="350"/>
        <v>0</v>
      </c>
      <c r="I2215" s="59">
        <f t="shared" si="350"/>
        <v>0</v>
      </c>
    </row>
    <row r="2216" spans="1:9" hidden="1" x14ac:dyDescent="0.2">
      <c r="A2216" s="21" t="s">
        <v>385</v>
      </c>
      <c r="B2216" s="8" t="s">
        <v>319</v>
      </c>
      <c r="C2216" s="59">
        <f t="shared" si="348"/>
        <v>0</v>
      </c>
      <c r="D2216" s="59">
        <f t="shared" si="350"/>
        <v>0</v>
      </c>
      <c r="E2216" s="59">
        <f t="shared" si="350"/>
        <v>0</v>
      </c>
      <c r="F2216" s="59">
        <f t="shared" si="350"/>
        <v>0</v>
      </c>
      <c r="G2216" s="59">
        <f t="shared" si="350"/>
        <v>0</v>
      </c>
      <c r="H2216" s="59">
        <f t="shared" si="350"/>
        <v>0</v>
      </c>
      <c r="I2216" s="59">
        <f t="shared" si="350"/>
        <v>0</v>
      </c>
    </row>
    <row r="2217" spans="1:9" hidden="1" x14ac:dyDescent="0.2">
      <c r="A2217" s="18"/>
      <c r="B2217" s="246" t="s">
        <v>320</v>
      </c>
      <c r="C2217" s="59">
        <f t="shared" si="348"/>
        <v>0</v>
      </c>
      <c r="D2217" s="59">
        <f t="shared" si="350"/>
        <v>0</v>
      </c>
      <c r="E2217" s="59">
        <f t="shared" si="350"/>
        <v>0</v>
      </c>
      <c r="F2217" s="59">
        <f t="shared" si="350"/>
        <v>0</v>
      </c>
      <c r="G2217" s="59">
        <f t="shared" si="350"/>
        <v>0</v>
      </c>
      <c r="H2217" s="59">
        <f t="shared" si="350"/>
        <v>0</v>
      </c>
      <c r="I2217" s="59">
        <f t="shared" si="350"/>
        <v>0</v>
      </c>
    </row>
    <row r="2218" spans="1:9" hidden="1" x14ac:dyDescent="0.2">
      <c r="A2218" s="31" t="s">
        <v>355</v>
      </c>
      <c r="B2218" s="28" t="s">
        <v>319</v>
      </c>
      <c r="C2218" s="59">
        <f t="shared" si="348"/>
        <v>0</v>
      </c>
      <c r="D2218" s="59">
        <f t="shared" si="350"/>
        <v>0</v>
      </c>
      <c r="E2218" s="59">
        <f t="shared" si="350"/>
        <v>0</v>
      </c>
      <c r="F2218" s="59">
        <f t="shared" si="350"/>
        <v>0</v>
      </c>
      <c r="G2218" s="59">
        <f t="shared" si="350"/>
        <v>0</v>
      </c>
      <c r="H2218" s="59">
        <f t="shared" si="350"/>
        <v>0</v>
      </c>
      <c r="I2218" s="59">
        <f t="shared" si="350"/>
        <v>0</v>
      </c>
    </row>
    <row r="2219" spans="1:9" hidden="1" x14ac:dyDescent="0.2">
      <c r="A2219" s="11"/>
      <c r="B2219" s="36" t="s">
        <v>320</v>
      </c>
      <c r="C2219" s="59">
        <f t="shared" si="348"/>
        <v>0</v>
      </c>
      <c r="D2219" s="59">
        <f t="shared" si="350"/>
        <v>0</v>
      </c>
      <c r="E2219" s="59">
        <f t="shared" si="350"/>
        <v>0</v>
      </c>
      <c r="F2219" s="59">
        <f t="shared" si="350"/>
        <v>0</v>
      </c>
      <c r="G2219" s="59">
        <f t="shared" si="350"/>
        <v>0</v>
      </c>
      <c r="H2219" s="59">
        <f t="shared" si="350"/>
        <v>0</v>
      </c>
      <c r="I2219" s="59">
        <f t="shared" si="350"/>
        <v>0</v>
      </c>
    </row>
    <row r="2220" spans="1:9" s="120" customFormat="1" hidden="1" x14ac:dyDescent="0.2">
      <c r="A2220" s="193" t="s">
        <v>352</v>
      </c>
      <c r="B2220" s="211" t="s">
        <v>319</v>
      </c>
      <c r="C2220" s="172">
        <f t="shared" si="348"/>
        <v>0</v>
      </c>
      <c r="D2220" s="172">
        <f t="shared" si="350"/>
        <v>0</v>
      </c>
      <c r="E2220" s="172">
        <f t="shared" si="350"/>
        <v>0</v>
      </c>
      <c r="F2220" s="172">
        <f t="shared" si="350"/>
        <v>0</v>
      </c>
      <c r="G2220" s="172">
        <f t="shared" si="350"/>
        <v>0</v>
      </c>
      <c r="H2220" s="172">
        <f t="shared" si="350"/>
        <v>0</v>
      </c>
      <c r="I2220" s="172">
        <f t="shared" si="350"/>
        <v>0</v>
      </c>
    </row>
    <row r="2221" spans="1:9" s="120" customFormat="1" hidden="1" x14ac:dyDescent="0.2">
      <c r="A2221" s="185"/>
      <c r="B2221" s="184" t="s">
        <v>320</v>
      </c>
      <c r="C2221" s="172">
        <f t="shared" si="348"/>
        <v>0</v>
      </c>
      <c r="D2221" s="172">
        <f t="shared" si="350"/>
        <v>0</v>
      </c>
      <c r="E2221" s="172">
        <f t="shared" si="350"/>
        <v>0</v>
      </c>
      <c r="F2221" s="172">
        <f t="shared" si="350"/>
        <v>0</v>
      </c>
      <c r="G2221" s="172">
        <f t="shared" si="350"/>
        <v>0</v>
      </c>
      <c r="H2221" s="172">
        <f t="shared" si="350"/>
        <v>0</v>
      </c>
      <c r="I2221" s="172">
        <f t="shared" si="350"/>
        <v>0</v>
      </c>
    </row>
    <row r="2222" spans="1:9" hidden="1" x14ac:dyDescent="0.2">
      <c r="A2222" s="102" t="s">
        <v>433</v>
      </c>
      <c r="B2222" s="46" t="s">
        <v>319</v>
      </c>
      <c r="C2222" s="59">
        <f t="shared" si="348"/>
        <v>0</v>
      </c>
      <c r="D2222" s="59">
        <v>0</v>
      </c>
      <c r="E2222" s="59">
        <v>0</v>
      </c>
      <c r="F2222" s="59">
        <v>0</v>
      </c>
      <c r="G2222" s="59">
        <v>0</v>
      </c>
      <c r="H2222" s="59">
        <v>0</v>
      </c>
      <c r="I2222" s="59">
        <v>0</v>
      </c>
    </row>
    <row r="2223" spans="1:9" hidden="1" x14ac:dyDescent="0.2">
      <c r="A2223" s="11"/>
      <c r="B2223" s="45" t="s">
        <v>320</v>
      </c>
      <c r="C2223" s="59">
        <f t="shared" si="348"/>
        <v>0</v>
      </c>
      <c r="D2223" s="59">
        <v>0</v>
      </c>
      <c r="E2223" s="59">
        <v>0</v>
      </c>
      <c r="F2223" s="59">
        <v>0</v>
      </c>
      <c r="G2223" s="59">
        <v>0</v>
      </c>
      <c r="H2223" s="59">
        <v>0</v>
      </c>
      <c r="I2223" s="59">
        <v>0</v>
      </c>
    </row>
    <row r="2224" spans="1:9" x14ac:dyDescent="0.2">
      <c r="A2224" s="468" t="s">
        <v>397</v>
      </c>
      <c r="B2224" s="469"/>
      <c r="C2224" s="470"/>
      <c r="D2224" s="387"/>
      <c r="E2224" s="387"/>
      <c r="F2224" s="387"/>
      <c r="G2224" s="387"/>
      <c r="H2224" s="387"/>
      <c r="I2224" s="223"/>
    </row>
    <row r="2225" spans="1:10" s="224" customFormat="1" x14ac:dyDescent="0.2">
      <c r="A2225" s="40" t="s">
        <v>322</v>
      </c>
      <c r="B2225" s="72" t="s">
        <v>319</v>
      </c>
      <c r="C2225" s="223">
        <f t="shared" ref="C2225:C2236" si="351">D2225+E2225+F2225+G2225+H2225+I2225</f>
        <v>44</v>
      </c>
      <c r="D2225" s="73">
        <f t="shared" ref="D2225:I2234" si="352">D2227</f>
        <v>0</v>
      </c>
      <c r="E2225" s="73">
        <f t="shared" si="352"/>
        <v>44</v>
      </c>
      <c r="F2225" s="73">
        <f t="shared" si="352"/>
        <v>0</v>
      </c>
      <c r="G2225" s="73">
        <f t="shared" si="352"/>
        <v>0</v>
      </c>
      <c r="H2225" s="73">
        <f t="shared" si="352"/>
        <v>0</v>
      </c>
      <c r="I2225" s="73">
        <f t="shared" si="352"/>
        <v>0</v>
      </c>
    </row>
    <row r="2226" spans="1:10" s="224" customFormat="1" x14ac:dyDescent="0.2">
      <c r="A2226" s="388" t="s">
        <v>347</v>
      </c>
      <c r="B2226" s="71" t="s">
        <v>320</v>
      </c>
      <c r="C2226" s="223">
        <f t="shared" si="351"/>
        <v>44</v>
      </c>
      <c r="D2226" s="73">
        <f t="shared" si="352"/>
        <v>0</v>
      </c>
      <c r="E2226" s="73">
        <f t="shared" si="352"/>
        <v>44</v>
      </c>
      <c r="F2226" s="73">
        <f t="shared" si="352"/>
        <v>0</v>
      </c>
      <c r="G2226" s="73">
        <f t="shared" si="352"/>
        <v>0</v>
      </c>
      <c r="H2226" s="73">
        <f t="shared" si="352"/>
        <v>0</v>
      </c>
      <c r="I2226" s="73">
        <f t="shared" si="352"/>
        <v>0</v>
      </c>
    </row>
    <row r="2227" spans="1:10" s="224" customFormat="1" x14ac:dyDescent="0.2">
      <c r="A2227" s="389" t="s">
        <v>335</v>
      </c>
      <c r="B2227" s="72" t="s">
        <v>319</v>
      </c>
      <c r="C2227" s="223">
        <f t="shared" si="351"/>
        <v>44</v>
      </c>
      <c r="D2227" s="73">
        <f t="shared" si="352"/>
        <v>0</v>
      </c>
      <c r="E2227" s="73">
        <f t="shared" si="352"/>
        <v>44</v>
      </c>
      <c r="F2227" s="73">
        <f t="shared" si="352"/>
        <v>0</v>
      </c>
      <c r="G2227" s="73">
        <f t="shared" si="352"/>
        <v>0</v>
      </c>
      <c r="H2227" s="73">
        <f t="shared" si="352"/>
        <v>0</v>
      </c>
      <c r="I2227" s="73">
        <f t="shared" si="352"/>
        <v>0</v>
      </c>
    </row>
    <row r="2228" spans="1:10" s="224" customFormat="1" x14ac:dyDescent="0.2">
      <c r="A2228" s="388" t="s">
        <v>326</v>
      </c>
      <c r="B2228" s="71" t="s">
        <v>320</v>
      </c>
      <c r="C2228" s="223">
        <f t="shared" si="351"/>
        <v>44</v>
      </c>
      <c r="D2228" s="73">
        <f t="shared" si="352"/>
        <v>0</v>
      </c>
      <c r="E2228" s="73">
        <f t="shared" si="352"/>
        <v>44</v>
      </c>
      <c r="F2228" s="73">
        <f t="shared" si="352"/>
        <v>0</v>
      </c>
      <c r="G2228" s="73">
        <f t="shared" si="352"/>
        <v>0</v>
      </c>
      <c r="H2228" s="73">
        <f t="shared" si="352"/>
        <v>0</v>
      </c>
      <c r="I2228" s="73">
        <f t="shared" si="352"/>
        <v>0</v>
      </c>
    </row>
    <row r="2229" spans="1:10" s="224" customFormat="1" x14ac:dyDescent="0.2">
      <c r="A2229" s="390" t="s">
        <v>385</v>
      </c>
      <c r="B2229" s="72" t="s">
        <v>319</v>
      </c>
      <c r="C2229" s="223">
        <f t="shared" si="351"/>
        <v>44</v>
      </c>
      <c r="D2229" s="73">
        <f t="shared" si="352"/>
        <v>0</v>
      </c>
      <c r="E2229" s="73">
        <f t="shared" si="352"/>
        <v>44</v>
      </c>
      <c r="F2229" s="73">
        <f t="shared" si="352"/>
        <v>0</v>
      </c>
      <c r="G2229" s="73">
        <f t="shared" si="352"/>
        <v>0</v>
      </c>
      <c r="H2229" s="73">
        <f t="shared" si="352"/>
        <v>0</v>
      </c>
      <c r="I2229" s="73">
        <f t="shared" si="352"/>
        <v>0</v>
      </c>
    </row>
    <row r="2230" spans="1:10" s="224" customFormat="1" x14ac:dyDescent="0.2">
      <c r="A2230" s="58"/>
      <c r="B2230" s="71" t="s">
        <v>320</v>
      </c>
      <c r="C2230" s="223">
        <f t="shared" si="351"/>
        <v>44</v>
      </c>
      <c r="D2230" s="73">
        <f t="shared" si="352"/>
        <v>0</v>
      </c>
      <c r="E2230" s="73">
        <f t="shared" si="352"/>
        <v>44</v>
      </c>
      <c r="F2230" s="73">
        <f t="shared" si="352"/>
        <v>0</v>
      </c>
      <c r="G2230" s="73">
        <f t="shared" si="352"/>
        <v>0</v>
      </c>
      <c r="H2230" s="73">
        <f t="shared" si="352"/>
        <v>0</v>
      </c>
      <c r="I2230" s="73">
        <f t="shared" si="352"/>
        <v>0</v>
      </c>
    </row>
    <row r="2231" spans="1:10" s="224" customFormat="1" x14ac:dyDescent="0.2">
      <c r="A2231" s="391" t="s">
        <v>361</v>
      </c>
      <c r="B2231" s="72" t="s">
        <v>319</v>
      </c>
      <c r="C2231" s="223">
        <f t="shared" si="351"/>
        <v>44</v>
      </c>
      <c r="D2231" s="73">
        <f t="shared" si="352"/>
        <v>0</v>
      </c>
      <c r="E2231" s="73">
        <f t="shared" si="352"/>
        <v>44</v>
      </c>
      <c r="F2231" s="73">
        <f t="shared" si="352"/>
        <v>0</v>
      </c>
      <c r="G2231" s="73">
        <f t="shared" si="352"/>
        <v>0</v>
      </c>
      <c r="H2231" s="73">
        <f t="shared" si="352"/>
        <v>0</v>
      </c>
      <c r="I2231" s="73">
        <f t="shared" si="352"/>
        <v>0</v>
      </c>
    </row>
    <row r="2232" spans="1:10" s="224" customFormat="1" x14ac:dyDescent="0.2">
      <c r="A2232" s="43"/>
      <c r="B2232" s="71" t="s">
        <v>320</v>
      </c>
      <c r="C2232" s="223">
        <f t="shared" si="351"/>
        <v>44</v>
      </c>
      <c r="D2232" s="73">
        <f t="shared" si="352"/>
        <v>0</v>
      </c>
      <c r="E2232" s="73">
        <f t="shared" si="352"/>
        <v>44</v>
      </c>
      <c r="F2232" s="73">
        <f t="shared" si="352"/>
        <v>0</v>
      </c>
      <c r="G2232" s="73">
        <f t="shared" si="352"/>
        <v>0</v>
      </c>
      <c r="H2232" s="73">
        <f t="shared" si="352"/>
        <v>0</v>
      </c>
      <c r="I2232" s="73">
        <f t="shared" si="352"/>
        <v>0</v>
      </c>
    </row>
    <row r="2233" spans="1:10" s="224" customFormat="1" x14ac:dyDescent="0.2">
      <c r="A2233" s="392" t="s">
        <v>363</v>
      </c>
      <c r="B2233" s="72" t="s">
        <v>319</v>
      </c>
      <c r="C2233" s="223">
        <f t="shared" si="351"/>
        <v>44</v>
      </c>
      <c r="D2233" s="73">
        <f t="shared" si="352"/>
        <v>0</v>
      </c>
      <c r="E2233" s="73">
        <f t="shared" si="352"/>
        <v>44</v>
      </c>
      <c r="F2233" s="73">
        <f t="shared" si="352"/>
        <v>0</v>
      </c>
      <c r="G2233" s="73">
        <f t="shared" si="352"/>
        <v>0</v>
      </c>
      <c r="H2233" s="73">
        <f t="shared" si="352"/>
        <v>0</v>
      </c>
      <c r="I2233" s="73">
        <f t="shared" si="352"/>
        <v>0</v>
      </c>
    </row>
    <row r="2234" spans="1:10" s="224" customFormat="1" x14ac:dyDescent="0.2">
      <c r="A2234" s="393"/>
      <c r="B2234" s="71" t="s">
        <v>320</v>
      </c>
      <c r="C2234" s="223">
        <f t="shared" si="351"/>
        <v>44</v>
      </c>
      <c r="D2234" s="73">
        <f t="shared" si="352"/>
        <v>0</v>
      </c>
      <c r="E2234" s="73">
        <f t="shared" si="352"/>
        <v>44</v>
      </c>
      <c r="F2234" s="73">
        <f t="shared" si="352"/>
        <v>0</v>
      </c>
      <c r="G2234" s="73">
        <f t="shared" si="352"/>
        <v>0</v>
      </c>
      <c r="H2234" s="73">
        <f t="shared" si="352"/>
        <v>0</v>
      </c>
      <c r="I2234" s="73">
        <f t="shared" si="352"/>
        <v>0</v>
      </c>
    </row>
    <row r="2235" spans="1:10" s="224" customFormat="1" ht="25.5" x14ac:dyDescent="0.2">
      <c r="A2235" s="394" t="s">
        <v>727</v>
      </c>
      <c r="B2235" s="72" t="s">
        <v>319</v>
      </c>
      <c r="C2235" s="223">
        <f t="shared" si="351"/>
        <v>44</v>
      </c>
      <c r="D2235" s="73">
        <v>0</v>
      </c>
      <c r="E2235" s="395">
        <v>44</v>
      </c>
      <c r="F2235" s="73">
        <v>0</v>
      </c>
      <c r="G2235" s="73">
        <v>0</v>
      </c>
      <c r="H2235" s="73">
        <v>0</v>
      </c>
      <c r="I2235" s="73">
        <v>0</v>
      </c>
    </row>
    <row r="2236" spans="1:10" s="224" customFormat="1" x14ac:dyDescent="0.2">
      <c r="A2236" s="231"/>
      <c r="B2236" s="71" t="s">
        <v>320</v>
      </c>
      <c r="C2236" s="223">
        <f t="shared" si="351"/>
        <v>44</v>
      </c>
      <c r="D2236" s="73">
        <v>0</v>
      </c>
      <c r="E2236" s="395">
        <v>44</v>
      </c>
      <c r="F2236" s="73">
        <v>0</v>
      </c>
      <c r="G2236" s="73">
        <v>0</v>
      </c>
      <c r="H2236" s="73">
        <v>0</v>
      </c>
      <c r="I2236" s="73">
        <v>0</v>
      </c>
    </row>
    <row r="2237" spans="1:10" x14ac:dyDescent="0.2">
      <c r="A2237" s="471" t="s">
        <v>373</v>
      </c>
      <c r="B2237" s="472"/>
      <c r="C2237" s="452"/>
      <c r="D2237" s="452"/>
      <c r="E2237" s="452"/>
      <c r="F2237" s="452"/>
      <c r="G2237" s="452"/>
      <c r="H2237" s="452"/>
      <c r="I2237" s="453"/>
    </row>
    <row r="2238" spans="1:10" x14ac:dyDescent="0.2">
      <c r="A2238" s="457" t="s">
        <v>322</v>
      </c>
      <c r="B2238" s="458"/>
      <c r="C2238" s="458"/>
      <c r="D2238" s="458"/>
      <c r="E2238" s="458"/>
      <c r="F2238" s="458"/>
      <c r="G2238" s="458"/>
      <c r="H2238" s="458"/>
      <c r="I2238" s="459"/>
    </row>
    <row r="2239" spans="1:10" x14ac:dyDescent="0.2">
      <c r="A2239" s="7" t="s">
        <v>329</v>
      </c>
      <c r="B2239" s="8" t="s">
        <v>319</v>
      </c>
      <c r="C2239" s="59">
        <f t="shared" ref="C2239:C2248" si="353">D2239+E2239+F2239+G2239+H2239+I2239</f>
        <v>23866.993000000002</v>
      </c>
      <c r="D2239" s="59">
        <f>D2241</f>
        <v>7030.3429999999998</v>
      </c>
      <c r="E2239" s="59">
        <f>E2241</f>
        <v>16636</v>
      </c>
      <c r="F2239" s="59">
        <f t="shared" ref="E2239:I2240" si="354">F2241</f>
        <v>0</v>
      </c>
      <c r="G2239" s="59">
        <f t="shared" si="354"/>
        <v>0</v>
      </c>
      <c r="H2239" s="59">
        <f t="shared" si="354"/>
        <v>0</v>
      </c>
      <c r="I2239" s="59">
        <f t="shared" si="354"/>
        <v>200.65</v>
      </c>
      <c r="J2239" s="83">
        <f>E2239+E2250+E2261+E2268+E2276+E2283+E2290+E2300+E2311+E2321+E2329</f>
        <v>129068</v>
      </c>
    </row>
    <row r="2240" spans="1:10" ht="13.5" thickBot="1" x14ac:dyDescent="0.25">
      <c r="A2240" s="9"/>
      <c r="B2240" s="10" t="s">
        <v>320</v>
      </c>
      <c r="C2240" s="59">
        <f t="shared" si="353"/>
        <v>23866.993000000002</v>
      </c>
      <c r="D2240" s="59">
        <f>D2242</f>
        <v>7030.3429999999998</v>
      </c>
      <c r="E2240" s="59">
        <f t="shared" si="354"/>
        <v>16636</v>
      </c>
      <c r="F2240" s="59">
        <f t="shared" si="354"/>
        <v>0</v>
      </c>
      <c r="G2240" s="59">
        <f t="shared" si="354"/>
        <v>0</v>
      </c>
      <c r="H2240" s="59">
        <f t="shared" si="354"/>
        <v>0</v>
      </c>
      <c r="I2240" s="59">
        <f t="shared" si="354"/>
        <v>200.65</v>
      </c>
      <c r="J2240" s="83">
        <f>E2240+E2251+E2262+E2269+E2277+E2284+E2291+E2301+E2312+E2322+E2330</f>
        <v>65870</v>
      </c>
    </row>
    <row r="2241" spans="1:9" x14ac:dyDescent="0.2">
      <c r="A2241" s="16" t="s">
        <v>335</v>
      </c>
      <c r="B2241" s="3" t="s">
        <v>319</v>
      </c>
      <c r="C2241" s="59">
        <f t="shared" si="353"/>
        <v>23866.993000000002</v>
      </c>
      <c r="D2241" s="92">
        <f>D2243+D2247+D2245</f>
        <v>7030.3429999999998</v>
      </c>
      <c r="E2241" s="92">
        <f>E2243+E2247+E2245</f>
        <v>16636</v>
      </c>
      <c r="F2241" s="92">
        <f>F2243+F2247</f>
        <v>0</v>
      </c>
      <c r="G2241" s="92">
        <f>G2243+G2247</f>
        <v>0</v>
      </c>
      <c r="H2241" s="92">
        <f>H2243+H2247</f>
        <v>0</v>
      </c>
      <c r="I2241" s="92">
        <f>I2243+I2247</f>
        <v>200.65</v>
      </c>
    </row>
    <row r="2242" spans="1:9" x14ac:dyDescent="0.2">
      <c r="A2242" s="11" t="s">
        <v>326</v>
      </c>
      <c r="B2242" s="4" t="s">
        <v>320</v>
      </c>
      <c r="C2242" s="59">
        <f t="shared" si="353"/>
        <v>23866.993000000002</v>
      </c>
      <c r="D2242" s="92">
        <f>D2244+D2248+D2246</f>
        <v>7030.3429999999998</v>
      </c>
      <c r="E2242" s="92">
        <f>E2244+E2248+E2246</f>
        <v>16636</v>
      </c>
      <c r="F2242" s="92">
        <f>F2244+F2248</f>
        <v>0</v>
      </c>
      <c r="G2242" s="92">
        <f>G2244+G2248</f>
        <v>0</v>
      </c>
      <c r="H2242" s="92">
        <f>H2244+H2248</f>
        <v>0</v>
      </c>
      <c r="I2242" s="92">
        <f>I2244+I2248+I2246</f>
        <v>200.65</v>
      </c>
    </row>
    <row r="2243" spans="1:9" x14ac:dyDescent="0.2">
      <c r="A2243" s="19" t="s">
        <v>340</v>
      </c>
      <c r="B2243" s="91" t="s">
        <v>319</v>
      </c>
      <c r="C2243" s="59">
        <f t="shared" si="353"/>
        <v>5218</v>
      </c>
      <c r="D2243" s="73">
        <f t="shared" ref="D2243:I2244" si="355">D91</f>
        <v>5218</v>
      </c>
      <c r="E2243" s="73">
        <f t="shared" si="355"/>
        <v>0</v>
      </c>
      <c r="F2243" s="73">
        <f t="shared" si="355"/>
        <v>0</v>
      </c>
      <c r="G2243" s="73">
        <f t="shared" si="355"/>
        <v>0</v>
      </c>
      <c r="H2243" s="73">
        <f t="shared" si="355"/>
        <v>0</v>
      </c>
      <c r="I2243" s="73">
        <f t="shared" si="355"/>
        <v>0</v>
      </c>
    </row>
    <row r="2244" spans="1:9" x14ac:dyDescent="0.2">
      <c r="A2244" s="18" t="s">
        <v>341</v>
      </c>
      <c r="B2244" s="44" t="s">
        <v>320</v>
      </c>
      <c r="C2244" s="59">
        <f t="shared" si="353"/>
        <v>5218</v>
      </c>
      <c r="D2244" s="73">
        <f t="shared" si="355"/>
        <v>5218</v>
      </c>
      <c r="E2244" s="73">
        <f t="shared" si="355"/>
        <v>0</v>
      </c>
      <c r="F2244" s="73">
        <f t="shared" si="355"/>
        <v>0</v>
      </c>
      <c r="G2244" s="73">
        <f t="shared" si="355"/>
        <v>0</v>
      </c>
      <c r="H2244" s="73">
        <f t="shared" si="355"/>
        <v>0</v>
      </c>
      <c r="I2244" s="73">
        <f t="shared" si="355"/>
        <v>0</v>
      </c>
    </row>
    <row r="2245" spans="1:9" ht="25.5" x14ac:dyDescent="0.2">
      <c r="A2245" s="383" t="s">
        <v>244</v>
      </c>
      <c r="B2245" s="91" t="s">
        <v>319</v>
      </c>
      <c r="C2245" s="59">
        <f>D2245+E2245+F2245+G2245+H2245+I2245</f>
        <v>59697</v>
      </c>
      <c r="D2245" s="73">
        <f t="shared" ref="D2245:I2246" si="356">D233</f>
        <v>0</v>
      </c>
      <c r="E2245" s="88">
        <f t="shared" si="356"/>
        <v>11252</v>
      </c>
      <c r="F2245" s="73">
        <f t="shared" si="356"/>
        <v>26232</v>
      </c>
      <c r="G2245" s="73">
        <f t="shared" si="356"/>
        <v>18096</v>
      </c>
      <c r="H2245" s="73">
        <f t="shared" si="356"/>
        <v>4117</v>
      </c>
      <c r="I2245" s="73">
        <f t="shared" si="356"/>
        <v>0</v>
      </c>
    </row>
    <row r="2246" spans="1:9" x14ac:dyDescent="0.2">
      <c r="A2246" s="18"/>
      <c r="B2246" s="44" t="s">
        <v>320</v>
      </c>
      <c r="C2246" s="59">
        <f>D2246+E2246+F2246+G2246+H2246+I2246</f>
        <v>59697</v>
      </c>
      <c r="D2246" s="73">
        <f t="shared" si="356"/>
        <v>0</v>
      </c>
      <c r="E2246" s="88">
        <f t="shared" si="356"/>
        <v>11252</v>
      </c>
      <c r="F2246" s="73">
        <f t="shared" si="356"/>
        <v>26232</v>
      </c>
      <c r="G2246" s="73">
        <f t="shared" si="356"/>
        <v>18096</v>
      </c>
      <c r="H2246" s="73">
        <f t="shared" si="356"/>
        <v>4117</v>
      </c>
      <c r="I2246" s="73">
        <f t="shared" si="356"/>
        <v>0</v>
      </c>
    </row>
    <row r="2247" spans="1:9" x14ac:dyDescent="0.2">
      <c r="A2247" s="21" t="s">
        <v>385</v>
      </c>
      <c r="B2247" s="91" t="s">
        <v>319</v>
      </c>
      <c r="C2247" s="59">
        <f t="shared" si="353"/>
        <v>7396.9929999999995</v>
      </c>
      <c r="D2247" s="73">
        <f t="shared" ref="D2247:I2248" si="357">D442+D2012+D1564</f>
        <v>1812.3429999999998</v>
      </c>
      <c r="E2247" s="73">
        <f t="shared" si="357"/>
        <v>5384</v>
      </c>
      <c r="F2247" s="73">
        <f t="shared" si="357"/>
        <v>0</v>
      </c>
      <c r="G2247" s="73">
        <f t="shared" si="357"/>
        <v>0</v>
      </c>
      <c r="H2247" s="73">
        <f t="shared" si="357"/>
        <v>0</v>
      </c>
      <c r="I2247" s="73">
        <f t="shared" si="357"/>
        <v>200.65</v>
      </c>
    </row>
    <row r="2248" spans="1:9" x14ac:dyDescent="0.2">
      <c r="A2248" s="18"/>
      <c r="B2248" s="44" t="s">
        <v>320</v>
      </c>
      <c r="C2248" s="59">
        <f t="shared" si="353"/>
        <v>7396.9929999999995</v>
      </c>
      <c r="D2248" s="73">
        <f t="shared" si="357"/>
        <v>1812.3429999999998</v>
      </c>
      <c r="E2248" s="73">
        <f t="shared" si="357"/>
        <v>5384</v>
      </c>
      <c r="F2248" s="73">
        <f t="shared" si="357"/>
        <v>0</v>
      </c>
      <c r="G2248" s="73">
        <f t="shared" si="357"/>
        <v>0</v>
      </c>
      <c r="H2248" s="73">
        <f t="shared" si="357"/>
        <v>0</v>
      </c>
      <c r="I2248" s="73">
        <f t="shared" si="357"/>
        <v>200.65</v>
      </c>
    </row>
    <row r="2249" spans="1:9" x14ac:dyDescent="0.2">
      <c r="A2249" s="451" t="s">
        <v>660</v>
      </c>
      <c r="B2249" s="452"/>
      <c r="C2249" s="452"/>
      <c r="D2249" s="452"/>
      <c r="E2249" s="452"/>
      <c r="F2249" s="452"/>
      <c r="G2249" s="452"/>
      <c r="H2249" s="452"/>
      <c r="I2249" s="453"/>
    </row>
    <row r="2250" spans="1:9" x14ac:dyDescent="0.2">
      <c r="A2250" s="7" t="s">
        <v>329</v>
      </c>
      <c r="B2250" s="245" t="s">
        <v>319</v>
      </c>
      <c r="C2250" s="52">
        <f t="shared" ref="C2250:C2259" si="358">D2250+E2250+F2250+G2250+H2250+I2250</f>
        <v>5</v>
      </c>
      <c r="D2250" s="52">
        <f>D2252+D2256</f>
        <v>0</v>
      </c>
      <c r="E2250" s="52">
        <f t="shared" ref="E2250:I2251" si="359">E2252+E2256</f>
        <v>0</v>
      </c>
      <c r="F2250" s="52">
        <f t="shared" si="359"/>
        <v>0</v>
      </c>
      <c r="G2250" s="52">
        <f t="shared" si="359"/>
        <v>0</v>
      </c>
      <c r="H2250" s="52">
        <f t="shared" si="359"/>
        <v>0</v>
      </c>
      <c r="I2250" s="52">
        <f t="shared" si="359"/>
        <v>5</v>
      </c>
    </row>
    <row r="2251" spans="1:9" ht="13.5" thickBot="1" x14ac:dyDescent="0.25">
      <c r="A2251" s="9"/>
      <c r="B2251" s="246" t="s">
        <v>320</v>
      </c>
      <c r="C2251" s="52">
        <f t="shared" si="358"/>
        <v>5</v>
      </c>
      <c r="D2251" s="52">
        <f>D2253+D2257</f>
        <v>0</v>
      </c>
      <c r="E2251" s="52">
        <f t="shared" si="359"/>
        <v>0</v>
      </c>
      <c r="F2251" s="52">
        <f t="shared" si="359"/>
        <v>0</v>
      </c>
      <c r="G2251" s="52">
        <f t="shared" si="359"/>
        <v>0</v>
      </c>
      <c r="H2251" s="52">
        <f t="shared" si="359"/>
        <v>0</v>
      </c>
      <c r="I2251" s="52">
        <f t="shared" si="359"/>
        <v>5</v>
      </c>
    </row>
    <row r="2252" spans="1:9" x14ac:dyDescent="0.2">
      <c r="A2252" s="65" t="s">
        <v>335</v>
      </c>
      <c r="B2252" s="245" t="s">
        <v>319</v>
      </c>
      <c r="C2252" s="52">
        <f t="shared" si="358"/>
        <v>0</v>
      </c>
      <c r="D2252" s="52">
        <f t="shared" ref="D2252:I2257" si="360">D2254</f>
        <v>0</v>
      </c>
      <c r="E2252" s="52">
        <f t="shared" si="360"/>
        <v>0</v>
      </c>
      <c r="F2252" s="52">
        <f t="shared" si="360"/>
        <v>0</v>
      </c>
      <c r="G2252" s="52">
        <f t="shared" si="360"/>
        <v>0</v>
      </c>
      <c r="H2252" s="52">
        <f t="shared" si="360"/>
        <v>0</v>
      </c>
      <c r="I2252" s="52">
        <f t="shared" si="360"/>
        <v>0</v>
      </c>
    </row>
    <row r="2253" spans="1:9" x14ac:dyDescent="0.2">
      <c r="A2253" s="24" t="s">
        <v>357</v>
      </c>
      <c r="B2253" s="246" t="s">
        <v>320</v>
      </c>
      <c r="C2253" s="52">
        <f t="shared" si="358"/>
        <v>0</v>
      </c>
      <c r="D2253" s="52">
        <f t="shared" si="360"/>
        <v>0</v>
      </c>
      <c r="E2253" s="52">
        <f t="shared" si="360"/>
        <v>0</v>
      </c>
      <c r="F2253" s="52">
        <f t="shared" si="360"/>
        <v>0</v>
      </c>
      <c r="G2253" s="52">
        <f t="shared" si="360"/>
        <v>0</v>
      </c>
      <c r="H2253" s="52">
        <f t="shared" si="360"/>
        <v>0</v>
      </c>
      <c r="I2253" s="52">
        <f t="shared" si="360"/>
        <v>0</v>
      </c>
    </row>
    <row r="2254" spans="1:9" x14ac:dyDescent="0.2">
      <c r="A2254" s="21" t="s">
        <v>385</v>
      </c>
      <c r="B2254" s="8" t="s">
        <v>319</v>
      </c>
      <c r="C2254" s="52">
        <f t="shared" si="358"/>
        <v>0</v>
      </c>
      <c r="D2254" s="52">
        <f t="shared" si="360"/>
        <v>0</v>
      </c>
      <c r="E2254" s="52">
        <f t="shared" si="360"/>
        <v>0</v>
      </c>
      <c r="F2254" s="52">
        <f t="shared" si="360"/>
        <v>0</v>
      </c>
      <c r="G2254" s="52">
        <f t="shared" si="360"/>
        <v>0</v>
      </c>
      <c r="H2254" s="52">
        <f t="shared" si="360"/>
        <v>0</v>
      </c>
      <c r="I2254" s="52">
        <v>0</v>
      </c>
    </row>
    <row r="2255" spans="1:9" x14ac:dyDescent="0.2">
      <c r="A2255" s="18"/>
      <c r="B2255" s="246" t="s">
        <v>320</v>
      </c>
      <c r="C2255" s="52">
        <f t="shared" si="358"/>
        <v>0</v>
      </c>
      <c r="D2255" s="52">
        <f t="shared" si="360"/>
        <v>0</v>
      </c>
      <c r="E2255" s="52">
        <f t="shared" si="360"/>
        <v>0</v>
      </c>
      <c r="F2255" s="52">
        <f t="shared" si="360"/>
        <v>0</v>
      </c>
      <c r="G2255" s="52">
        <f t="shared" si="360"/>
        <v>0</v>
      </c>
      <c r="H2255" s="52">
        <f t="shared" si="360"/>
        <v>0</v>
      </c>
      <c r="I2255" s="52">
        <v>0</v>
      </c>
    </row>
    <row r="2256" spans="1:9" x14ac:dyDescent="0.2">
      <c r="A2256" s="65" t="s">
        <v>334</v>
      </c>
      <c r="B2256" s="245" t="s">
        <v>319</v>
      </c>
      <c r="C2256" s="52">
        <f t="shared" si="358"/>
        <v>5</v>
      </c>
      <c r="D2256" s="52">
        <f t="shared" si="360"/>
        <v>0</v>
      </c>
      <c r="E2256" s="52">
        <f t="shared" si="360"/>
        <v>0</v>
      </c>
      <c r="F2256" s="52">
        <f t="shared" si="360"/>
        <v>0</v>
      </c>
      <c r="G2256" s="52">
        <f t="shared" si="360"/>
        <v>0</v>
      </c>
      <c r="H2256" s="52">
        <f t="shared" si="360"/>
        <v>0</v>
      </c>
      <c r="I2256" s="52">
        <f t="shared" si="360"/>
        <v>5</v>
      </c>
    </row>
    <row r="2257" spans="1:9" x14ac:dyDescent="0.2">
      <c r="A2257" s="24" t="s">
        <v>357</v>
      </c>
      <c r="B2257" s="246" t="s">
        <v>320</v>
      </c>
      <c r="C2257" s="52">
        <f t="shared" si="358"/>
        <v>5</v>
      </c>
      <c r="D2257" s="52">
        <f t="shared" si="360"/>
        <v>0</v>
      </c>
      <c r="E2257" s="52">
        <f t="shared" si="360"/>
        <v>0</v>
      </c>
      <c r="F2257" s="52">
        <f t="shared" si="360"/>
        <v>0</v>
      </c>
      <c r="G2257" s="52">
        <f t="shared" si="360"/>
        <v>0</v>
      </c>
      <c r="H2257" s="52">
        <f t="shared" si="360"/>
        <v>0</v>
      </c>
      <c r="I2257" s="52">
        <f t="shared" si="360"/>
        <v>5</v>
      </c>
    </row>
    <row r="2258" spans="1:9" x14ac:dyDescent="0.2">
      <c r="A2258" s="21" t="s">
        <v>385</v>
      </c>
      <c r="B2258" s="8" t="s">
        <v>319</v>
      </c>
      <c r="C2258" s="52">
        <f t="shared" si="358"/>
        <v>5</v>
      </c>
      <c r="D2258" s="52">
        <f t="shared" ref="D2258:I2259" si="361">D497</f>
        <v>0</v>
      </c>
      <c r="E2258" s="52">
        <f t="shared" si="361"/>
        <v>0</v>
      </c>
      <c r="F2258" s="52">
        <f t="shared" si="361"/>
        <v>0</v>
      </c>
      <c r="G2258" s="52">
        <f t="shared" si="361"/>
        <v>0</v>
      </c>
      <c r="H2258" s="52">
        <f t="shared" si="361"/>
        <v>0</v>
      </c>
      <c r="I2258" s="52">
        <f t="shared" si="361"/>
        <v>5</v>
      </c>
    </row>
    <row r="2259" spans="1:9" x14ac:dyDescent="0.2">
      <c r="A2259" s="18"/>
      <c r="B2259" s="246" t="s">
        <v>320</v>
      </c>
      <c r="C2259" s="52">
        <f t="shared" si="358"/>
        <v>5</v>
      </c>
      <c r="D2259" s="52">
        <f t="shared" si="361"/>
        <v>0</v>
      </c>
      <c r="E2259" s="52">
        <f t="shared" si="361"/>
        <v>0</v>
      </c>
      <c r="F2259" s="52">
        <f t="shared" si="361"/>
        <v>0</v>
      </c>
      <c r="G2259" s="52">
        <f t="shared" si="361"/>
        <v>0</v>
      </c>
      <c r="H2259" s="52">
        <f t="shared" si="361"/>
        <v>0</v>
      </c>
      <c r="I2259" s="52">
        <f t="shared" si="361"/>
        <v>5</v>
      </c>
    </row>
    <row r="2260" spans="1:9" x14ac:dyDescent="0.2">
      <c r="A2260" s="451" t="s">
        <v>377</v>
      </c>
      <c r="B2260" s="452"/>
      <c r="C2260" s="452"/>
      <c r="D2260" s="452"/>
      <c r="E2260" s="452"/>
      <c r="F2260" s="452"/>
      <c r="G2260" s="452"/>
      <c r="H2260" s="452"/>
      <c r="I2260" s="453"/>
    </row>
    <row r="2261" spans="1:9" x14ac:dyDescent="0.2">
      <c r="A2261" s="7" t="s">
        <v>329</v>
      </c>
      <c r="B2261" s="245" t="s">
        <v>319</v>
      </c>
      <c r="C2261" s="52">
        <f t="shared" ref="C2261:C2266" si="362">D2261+E2261+F2261+G2261+H2261+I2261</f>
        <v>58.256</v>
      </c>
      <c r="D2261" s="52">
        <f>D2263</f>
        <v>13.256</v>
      </c>
      <c r="E2261" s="52">
        <f t="shared" ref="E2261:I2264" si="363">E2263</f>
        <v>45</v>
      </c>
      <c r="F2261" s="52">
        <f t="shared" si="363"/>
        <v>0</v>
      </c>
      <c r="G2261" s="52">
        <f t="shared" si="363"/>
        <v>0</v>
      </c>
      <c r="H2261" s="52">
        <f t="shared" si="363"/>
        <v>0</v>
      </c>
      <c r="I2261" s="52">
        <f t="shared" si="363"/>
        <v>0</v>
      </c>
    </row>
    <row r="2262" spans="1:9" ht="13.5" thickBot="1" x14ac:dyDescent="0.25">
      <c r="A2262" s="9"/>
      <c r="B2262" s="246" t="s">
        <v>320</v>
      </c>
      <c r="C2262" s="52">
        <f t="shared" si="362"/>
        <v>58.256</v>
      </c>
      <c r="D2262" s="52">
        <f>D2264</f>
        <v>13.256</v>
      </c>
      <c r="E2262" s="52">
        <f t="shared" si="363"/>
        <v>45</v>
      </c>
      <c r="F2262" s="52">
        <f t="shared" si="363"/>
        <v>0</v>
      </c>
      <c r="G2262" s="52">
        <f t="shared" si="363"/>
        <v>0</v>
      </c>
      <c r="H2262" s="52">
        <f t="shared" si="363"/>
        <v>0</v>
      </c>
      <c r="I2262" s="52">
        <f t="shared" si="363"/>
        <v>0</v>
      </c>
    </row>
    <row r="2263" spans="1:9" x14ac:dyDescent="0.2">
      <c r="A2263" s="65" t="s">
        <v>335</v>
      </c>
      <c r="B2263" s="245" t="s">
        <v>319</v>
      </c>
      <c r="C2263" s="52">
        <f t="shared" si="362"/>
        <v>58.256</v>
      </c>
      <c r="D2263" s="52">
        <f>D2265</f>
        <v>13.256</v>
      </c>
      <c r="E2263" s="52">
        <f t="shared" si="363"/>
        <v>45</v>
      </c>
      <c r="F2263" s="52">
        <f t="shared" si="363"/>
        <v>0</v>
      </c>
      <c r="G2263" s="52">
        <f t="shared" si="363"/>
        <v>0</v>
      </c>
      <c r="H2263" s="52">
        <f t="shared" si="363"/>
        <v>0</v>
      </c>
      <c r="I2263" s="52">
        <f t="shared" si="363"/>
        <v>0</v>
      </c>
    </row>
    <row r="2264" spans="1:9" x14ac:dyDescent="0.2">
      <c r="A2264" s="24" t="s">
        <v>357</v>
      </c>
      <c r="B2264" s="246" t="s">
        <v>320</v>
      </c>
      <c r="C2264" s="52">
        <f t="shared" si="362"/>
        <v>58.256</v>
      </c>
      <c r="D2264" s="52">
        <f>D2266</f>
        <v>13.256</v>
      </c>
      <c r="E2264" s="52">
        <f t="shared" si="363"/>
        <v>45</v>
      </c>
      <c r="F2264" s="52">
        <f t="shared" si="363"/>
        <v>0</v>
      </c>
      <c r="G2264" s="52">
        <f t="shared" si="363"/>
        <v>0</v>
      </c>
      <c r="H2264" s="52">
        <f t="shared" si="363"/>
        <v>0</v>
      </c>
      <c r="I2264" s="52">
        <f t="shared" si="363"/>
        <v>0</v>
      </c>
    </row>
    <row r="2265" spans="1:9" x14ac:dyDescent="0.2">
      <c r="A2265" s="21" t="s">
        <v>385</v>
      </c>
      <c r="B2265" s="8" t="s">
        <v>319</v>
      </c>
      <c r="C2265" s="52">
        <f t="shared" si="362"/>
        <v>58.256</v>
      </c>
      <c r="D2265" s="52">
        <f t="shared" ref="D2265:H2266" si="364">D512+D2033</f>
        <v>13.256</v>
      </c>
      <c r="E2265" s="52">
        <f t="shared" si="364"/>
        <v>45</v>
      </c>
      <c r="F2265" s="52">
        <f t="shared" si="364"/>
        <v>0</v>
      </c>
      <c r="G2265" s="52">
        <f t="shared" si="364"/>
        <v>0</v>
      </c>
      <c r="H2265" s="52">
        <f t="shared" si="364"/>
        <v>0</v>
      </c>
      <c r="I2265" s="52">
        <f>I512</f>
        <v>0</v>
      </c>
    </row>
    <row r="2266" spans="1:9" x14ac:dyDescent="0.2">
      <c r="A2266" s="18"/>
      <c r="B2266" s="246" t="s">
        <v>320</v>
      </c>
      <c r="C2266" s="52">
        <f t="shared" si="362"/>
        <v>58.256</v>
      </c>
      <c r="D2266" s="52">
        <f t="shared" si="364"/>
        <v>13.256</v>
      </c>
      <c r="E2266" s="52">
        <f t="shared" si="364"/>
        <v>45</v>
      </c>
      <c r="F2266" s="52">
        <f t="shared" si="364"/>
        <v>0</v>
      </c>
      <c r="G2266" s="52">
        <f t="shared" si="364"/>
        <v>0</v>
      </c>
      <c r="H2266" s="52">
        <f t="shared" si="364"/>
        <v>0</v>
      </c>
      <c r="I2266" s="52">
        <f>I513+I2034</f>
        <v>0</v>
      </c>
    </row>
    <row r="2267" spans="1:9" ht="12.75" customHeight="1" x14ac:dyDescent="0.2">
      <c r="A2267" s="454" t="s">
        <v>380</v>
      </c>
      <c r="B2267" s="455"/>
      <c r="C2267" s="455"/>
      <c r="D2267" s="455"/>
      <c r="E2267" s="455"/>
      <c r="F2267" s="455"/>
      <c r="G2267" s="455"/>
      <c r="H2267" s="455"/>
      <c r="I2267" s="456"/>
    </row>
    <row r="2268" spans="1:9" x14ac:dyDescent="0.2">
      <c r="A2268" s="7" t="s">
        <v>329</v>
      </c>
      <c r="B2268" s="245" t="s">
        <v>319</v>
      </c>
      <c r="C2268" s="52">
        <f t="shared" ref="C2268:C2273" si="365">D2268+E2268+F2268+G2268+H2268+I2268</f>
        <v>306.738</v>
      </c>
      <c r="D2268" s="52">
        <f>D2270</f>
        <v>29.738</v>
      </c>
      <c r="E2268" s="52">
        <f t="shared" ref="E2268:I2271" si="366">E2270</f>
        <v>277</v>
      </c>
      <c r="F2268" s="52">
        <f t="shared" si="366"/>
        <v>0</v>
      </c>
      <c r="G2268" s="52">
        <f t="shared" si="366"/>
        <v>0</v>
      </c>
      <c r="H2268" s="52">
        <f t="shared" si="366"/>
        <v>0</v>
      </c>
      <c r="I2268" s="52">
        <f t="shared" si="366"/>
        <v>0</v>
      </c>
    </row>
    <row r="2269" spans="1:9" ht="13.5" thickBot="1" x14ac:dyDescent="0.25">
      <c r="A2269" s="9"/>
      <c r="B2269" s="246" t="s">
        <v>320</v>
      </c>
      <c r="C2269" s="52">
        <f t="shared" si="365"/>
        <v>306.738</v>
      </c>
      <c r="D2269" s="52">
        <f>D2271</f>
        <v>29.738</v>
      </c>
      <c r="E2269" s="52">
        <f t="shared" si="366"/>
        <v>277</v>
      </c>
      <c r="F2269" s="52">
        <f t="shared" si="366"/>
        <v>0</v>
      </c>
      <c r="G2269" s="52">
        <f t="shared" si="366"/>
        <v>0</v>
      </c>
      <c r="H2269" s="52">
        <f t="shared" si="366"/>
        <v>0</v>
      </c>
      <c r="I2269" s="52">
        <f t="shared" si="366"/>
        <v>0</v>
      </c>
    </row>
    <row r="2270" spans="1:9" x14ac:dyDescent="0.2">
      <c r="A2270" s="82" t="s">
        <v>335</v>
      </c>
      <c r="B2270" s="8" t="s">
        <v>319</v>
      </c>
      <c r="C2270" s="52">
        <f t="shared" si="365"/>
        <v>306.738</v>
      </c>
      <c r="D2270" s="52">
        <f>D2272</f>
        <v>29.738</v>
      </c>
      <c r="E2270" s="52">
        <f>E2272</f>
        <v>277</v>
      </c>
      <c r="F2270" s="52">
        <f t="shared" si="366"/>
        <v>0</v>
      </c>
      <c r="G2270" s="52">
        <f t="shared" si="366"/>
        <v>0</v>
      </c>
      <c r="H2270" s="52">
        <f t="shared" si="366"/>
        <v>0</v>
      </c>
      <c r="I2270" s="52">
        <f t="shared" si="366"/>
        <v>0</v>
      </c>
    </row>
    <row r="2271" spans="1:9" x14ac:dyDescent="0.2">
      <c r="A2271" s="11" t="s">
        <v>326</v>
      </c>
      <c r="B2271" s="246" t="s">
        <v>320</v>
      </c>
      <c r="C2271" s="52">
        <f t="shared" si="365"/>
        <v>306.738</v>
      </c>
      <c r="D2271" s="52">
        <f>D2273</f>
        <v>29.738</v>
      </c>
      <c r="E2271" s="52">
        <f t="shared" si="366"/>
        <v>277</v>
      </c>
      <c r="F2271" s="52">
        <f t="shared" si="366"/>
        <v>0</v>
      </c>
      <c r="G2271" s="52">
        <f t="shared" si="366"/>
        <v>0</v>
      </c>
      <c r="H2271" s="52">
        <f t="shared" si="366"/>
        <v>0</v>
      </c>
      <c r="I2271" s="52">
        <f t="shared" si="366"/>
        <v>0</v>
      </c>
    </row>
    <row r="2272" spans="1:9" x14ac:dyDescent="0.2">
      <c r="A2272" s="21" t="s">
        <v>385</v>
      </c>
      <c r="B2272" s="8" t="s">
        <v>319</v>
      </c>
      <c r="C2272" s="52">
        <f t="shared" si="365"/>
        <v>306.738</v>
      </c>
      <c r="D2272" s="59">
        <f>D531</f>
        <v>29.738</v>
      </c>
      <c r="E2272" s="59">
        <f>E1607+E531</f>
        <v>277</v>
      </c>
      <c r="F2272" s="59">
        <f>F2273</f>
        <v>0</v>
      </c>
      <c r="G2272" s="59">
        <f>G2273</f>
        <v>0</v>
      </c>
      <c r="H2272" s="59">
        <f>H2273</f>
        <v>0</v>
      </c>
      <c r="I2272" s="59">
        <f>I2273</f>
        <v>0</v>
      </c>
    </row>
    <row r="2273" spans="1:9" x14ac:dyDescent="0.2">
      <c r="A2273" s="18"/>
      <c r="B2273" s="246" t="s">
        <v>320</v>
      </c>
      <c r="C2273" s="52">
        <f t="shared" si="365"/>
        <v>306.738</v>
      </c>
      <c r="D2273" s="59">
        <f>D1608+D532</f>
        <v>29.738</v>
      </c>
      <c r="E2273" s="59">
        <f>E1608+E532</f>
        <v>277</v>
      </c>
      <c r="F2273" s="59">
        <f>F1608</f>
        <v>0</v>
      </c>
      <c r="G2273" s="59">
        <v>0</v>
      </c>
      <c r="H2273" s="59">
        <v>0</v>
      </c>
      <c r="I2273" s="59">
        <v>0</v>
      </c>
    </row>
    <row r="2274" spans="1:9" x14ac:dyDescent="0.2">
      <c r="A2274" s="448" t="s">
        <v>51</v>
      </c>
      <c r="B2274" s="449"/>
      <c r="C2274" s="449"/>
      <c r="D2274" s="449"/>
      <c r="E2274" s="449"/>
      <c r="F2274" s="449"/>
      <c r="G2274" s="449"/>
      <c r="H2274" s="449"/>
      <c r="I2274" s="450"/>
    </row>
    <row r="2275" spans="1:9" x14ac:dyDescent="0.2">
      <c r="A2275" s="50" t="s">
        <v>322</v>
      </c>
      <c r="B2275" s="45"/>
      <c r="C2275" s="55"/>
      <c r="D2275" s="56"/>
      <c r="E2275" s="55"/>
      <c r="F2275" s="55"/>
      <c r="G2275" s="55"/>
      <c r="H2275" s="55"/>
      <c r="I2275" s="57"/>
    </row>
    <row r="2276" spans="1:9" x14ac:dyDescent="0.2">
      <c r="A2276" s="7" t="s">
        <v>329</v>
      </c>
      <c r="B2276" s="8" t="s">
        <v>319</v>
      </c>
      <c r="C2276" s="52">
        <f t="shared" ref="C2276:C2281" si="367">D2276+E2276+F2276+G2276+H2276+I2276</f>
        <v>628</v>
      </c>
      <c r="D2276" s="60">
        <f>D2278</f>
        <v>526</v>
      </c>
      <c r="E2276" s="60">
        <f t="shared" ref="E2276:I2279" si="368">E2278</f>
        <v>0</v>
      </c>
      <c r="F2276" s="60">
        <f t="shared" si="368"/>
        <v>0</v>
      </c>
      <c r="G2276" s="60">
        <f t="shared" si="368"/>
        <v>0</v>
      </c>
      <c r="H2276" s="60">
        <f t="shared" si="368"/>
        <v>0</v>
      </c>
      <c r="I2276" s="60">
        <f t="shared" si="368"/>
        <v>102</v>
      </c>
    </row>
    <row r="2277" spans="1:9" ht="13.5" thickBot="1" x14ac:dyDescent="0.25">
      <c r="A2277" s="9"/>
      <c r="B2277" s="10" t="s">
        <v>320</v>
      </c>
      <c r="C2277" s="52">
        <f t="shared" si="367"/>
        <v>628</v>
      </c>
      <c r="D2277" s="60">
        <f>D2279</f>
        <v>526</v>
      </c>
      <c r="E2277" s="60">
        <f t="shared" si="368"/>
        <v>0</v>
      </c>
      <c r="F2277" s="60">
        <f t="shared" si="368"/>
        <v>0</v>
      </c>
      <c r="G2277" s="60">
        <f t="shared" si="368"/>
        <v>0</v>
      </c>
      <c r="H2277" s="60">
        <f t="shared" si="368"/>
        <v>0</v>
      </c>
      <c r="I2277" s="60">
        <f t="shared" si="368"/>
        <v>102</v>
      </c>
    </row>
    <row r="2278" spans="1:9" x14ac:dyDescent="0.2">
      <c r="A2278" s="26" t="s">
        <v>345</v>
      </c>
      <c r="B2278" s="27" t="s">
        <v>319</v>
      </c>
      <c r="C2278" s="52">
        <f t="shared" si="367"/>
        <v>628</v>
      </c>
      <c r="D2278" s="60">
        <f>D2280</f>
        <v>526</v>
      </c>
      <c r="E2278" s="60">
        <f t="shared" si="368"/>
        <v>0</v>
      </c>
      <c r="F2278" s="60">
        <f t="shared" si="368"/>
        <v>0</v>
      </c>
      <c r="G2278" s="60">
        <f t="shared" si="368"/>
        <v>0</v>
      </c>
      <c r="H2278" s="60">
        <f t="shared" si="368"/>
        <v>0</v>
      </c>
      <c r="I2278" s="60">
        <f t="shared" si="368"/>
        <v>102</v>
      </c>
    </row>
    <row r="2279" spans="1:9" x14ac:dyDescent="0.2">
      <c r="A2279" s="24" t="s">
        <v>346</v>
      </c>
      <c r="B2279" s="29" t="s">
        <v>320</v>
      </c>
      <c r="C2279" s="52">
        <f t="shared" si="367"/>
        <v>628</v>
      </c>
      <c r="D2279" s="60">
        <f>D2281</f>
        <v>526</v>
      </c>
      <c r="E2279" s="60">
        <f t="shared" si="368"/>
        <v>0</v>
      </c>
      <c r="F2279" s="60">
        <f t="shared" si="368"/>
        <v>0</v>
      </c>
      <c r="G2279" s="60">
        <f t="shared" si="368"/>
        <v>0</v>
      </c>
      <c r="H2279" s="60">
        <f t="shared" si="368"/>
        <v>0</v>
      </c>
      <c r="I2279" s="60">
        <f t="shared" si="368"/>
        <v>102</v>
      </c>
    </row>
    <row r="2280" spans="1:9" x14ac:dyDescent="0.2">
      <c r="A2280" s="21" t="s">
        <v>385</v>
      </c>
      <c r="B2280" s="8" t="s">
        <v>319</v>
      </c>
      <c r="C2280" s="59">
        <f t="shared" si="367"/>
        <v>628</v>
      </c>
      <c r="D2280" s="88">
        <f>D2048+D1626+D568</f>
        <v>526</v>
      </c>
      <c r="E2280" s="88">
        <f>E2048+E1626+E568</f>
        <v>0</v>
      </c>
      <c r="F2280" s="88">
        <f>F2281</f>
        <v>0</v>
      </c>
      <c r="G2280" s="88">
        <f>G2281</f>
        <v>0</v>
      </c>
      <c r="H2280" s="88">
        <f>H2281</f>
        <v>0</v>
      </c>
      <c r="I2280" s="88">
        <f>I2048+I1626+I568</f>
        <v>102</v>
      </c>
    </row>
    <row r="2281" spans="1:9" x14ac:dyDescent="0.2">
      <c r="A2281" s="18"/>
      <c r="B2281" s="246" t="s">
        <v>320</v>
      </c>
      <c r="C2281" s="59">
        <f t="shared" si="367"/>
        <v>628</v>
      </c>
      <c r="D2281" s="88">
        <f>D2049+D1627+D569</f>
        <v>526</v>
      </c>
      <c r="E2281" s="88">
        <f>E2049+E1627+E569</f>
        <v>0</v>
      </c>
      <c r="F2281" s="88">
        <v>0</v>
      </c>
      <c r="G2281" s="88">
        <v>0</v>
      </c>
      <c r="H2281" s="88">
        <v>0</v>
      </c>
      <c r="I2281" s="88">
        <f>I2049+I1627+I569</f>
        <v>102</v>
      </c>
    </row>
    <row r="2282" spans="1:9" x14ac:dyDescent="0.2">
      <c r="A2282" s="454" t="s">
        <v>365</v>
      </c>
      <c r="B2282" s="455"/>
      <c r="C2282" s="455"/>
      <c r="D2282" s="455"/>
      <c r="E2282" s="455"/>
      <c r="F2282" s="455"/>
      <c r="G2282" s="455"/>
      <c r="H2282" s="455"/>
      <c r="I2282" s="456"/>
    </row>
    <row r="2283" spans="1:9" x14ac:dyDescent="0.2">
      <c r="A2283" s="7" t="s">
        <v>329</v>
      </c>
      <c r="B2283" s="8" t="s">
        <v>319</v>
      </c>
      <c r="C2283" s="59">
        <f t="shared" ref="C2283:C2288" si="369">D2283+E2283+F2283+G2283+H2283+I2283</f>
        <v>22563.397000000001</v>
      </c>
      <c r="D2283" s="88">
        <f>D2285</f>
        <v>5370.8270000000002</v>
      </c>
      <c r="E2283" s="88">
        <f t="shared" ref="E2283:I2286" si="370">E2285</f>
        <v>16823</v>
      </c>
      <c r="F2283" s="88">
        <f t="shared" si="370"/>
        <v>0</v>
      </c>
      <c r="G2283" s="88">
        <f t="shared" si="370"/>
        <v>0</v>
      </c>
      <c r="H2283" s="88">
        <f t="shared" si="370"/>
        <v>0</v>
      </c>
      <c r="I2283" s="88">
        <f t="shared" si="370"/>
        <v>369.56999999999994</v>
      </c>
    </row>
    <row r="2284" spans="1:9" ht="13.5" thickBot="1" x14ac:dyDescent="0.25">
      <c r="A2284" s="9"/>
      <c r="B2284" s="10" t="s">
        <v>320</v>
      </c>
      <c r="C2284" s="59">
        <f t="shared" si="369"/>
        <v>22563.397000000001</v>
      </c>
      <c r="D2284" s="88">
        <f>D2286</f>
        <v>5370.8270000000002</v>
      </c>
      <c r="E2284" s="88">
        <f t="shared" si="370"/>
        <v>16823</v>
      </c>
      <c r="F2284" s="88">
        <f t="shared" si="370"/>
        <v>0</v>
      </c>
      <c r="G2284" s="88">
        <f t="shared" si="370"/>
        <v>0</v>
      </c>
      <c r="H2284" s="88">
        <f t="shared" si="370"/>
        <v>0</v>
      </c>
      <c r="I2284" s="88">
        <f t="shared" si="370"/>
        <v>369.56999999999994</v>
      </c>
    </row>
    <row r="2285" spans="1:9" x14ac:dyDescent="0.2">
      <c r="A2285" s="54" t="s">
        <v>334</v>
      </c>
      <c r="B2285" s="27" t="s">
        <v>319</v>
      </c>
      <c r="C2285" s="59">
        <f t="shared" si="369"/>
        <v>22563.397000000001</v>
      </c>
      <c r="D2285" s="88">
        <f>D2287</f>
        <v>5370.8270000000002</v>
      </c>
      <c r="E2285" s="88">
        <f t="shared" si="370"/>
        <v>16823</v>
      </c>
      <c r="F2285" s="88">
        <f t="shared" si="370"/>
        <v>0</v>
      </c>
      <c r="G2285" s="88">
        <f t="shared" si="370"/>
        <v>0</v>
      </c>
      <c r="H2285" s="88">
        <f t="shared" si="370"/>
        <v>0</v>
      </c>
      <c r="I2285" s="88">
        <f t="shared" si="370"/>
        <v>369.56999999999994</v>
      </c>
    </row>
    <row r="2286" spans="1:9" x14ac:dyDescent="0.2">
      <c r="A2286" s="14" t="s">
        <v>350</v>
      </c>
      <c r="B2286" s="29" t="s">
        <v>320</v>
      </c>
      <c r="C2286" s="59">
        <f t="shared" si="369"/>
        <v>22563.397000000001</v>
      </c>
      <c r="D2286" s="88">
        <f>D2288</f>
        <v>5370.8270000000002</v>
      </c>
      <c r="E2286" s="88">
        <f t="shared" si="370"/>
        <v>16823</v>
      </c>
      <c r="F2286" s="88">
        <f t="shared" si="370"/>
        <v>0</v>
      </c>
      <c r="G2286" s="88">
        <f t="shared" si="370"/>
        <v>0</v>
      </c>
      <c r="H2286" s="88">
        <f t="shared" si="370"/>
        <v>0</v>
      </c>
      <c r="I2286" s="88">
        <f t="shared" si="370"/>
        <v>369.56999999999994</v>
      </c>
    </row>
    <row r="2287" spans="1:9" x14ac:dyDescent="0.2">
      <c r="A2287" s="21" t="s">
        <v>385</v>
      </c>
      <c r="B2287" s="8" t="s">
        <v>319</v>
      </c>
      <c r="C2287" s="59">
        <f t="shared" si="369"/>
        <v>22563.397000000001</v>
      </c>
      <c r="D2287" s="88">
        <f t="shared" ref="D2287:I2288" si="371">D595+D1639+D2065+D1964+D100+D250</f>
        <v>5370.8270000000002</v>
      </c>
      <c r="E2287" s="88">
        <f t="shared" si="371"/>
        <v>16823</v>
      </c>
      <c r="F2287" s="88">
        <f t="shared" si="371"/>
        <v>0</v>
      </c>
      <c r="G2287" s="88">
        <f t="shared" si="371"/>
        <v>0</v>
      </c>
      <c r="H2287" s="88">
        <f t="shared" si="371"/>
        <v>0</v>
      </c>
      <c r="I2287" s="88">
        <f t="shared" si="371"/>
        <v>369.56999999999994</v>
      </c>
    </row>
    <row r="2288" spans="1:9" x14ac:dyDescent="0.2">
      <c r="A2288" s="18"/>
      <c r="B2288" s="246" t="s">
        <v>320</v>
      </c>
      <c r="C2288" s="59">
        <f t="shared" si="369"/>
        <v>22563.397000000001</v>
      </c>
      <c r="D2288" s="88">
        <f t="shared" si="371"/>
        <v>5370.8270000000002</v>
      </c>
      <c r="E2288" s="88">
        <f t="shared" si="371"/>
        <v>16823</v>
      </c>
      <c r="F2288" s="88">
        <f t="shared" si="371"/>
        <v>0</v>
      </c>
      <c r="G2288" s="88">
        <f t="shared" si="371"/>
        <v>0</v>
      </c>
      <c r="H2288" s="88">
        <f t="shared" si="371"/>
        <v>0</v>
      </c>
      <c r="I2288" s="88">
        <f t="shared" si="371"/>
        <v>369.56999999999994</v>
      </c>
    </row>
    <row r="2289" spans="1:9" x14ac:dyDescent="0.2">
      <c r="A2289" s="448" t="s">
        <v>369</v>
      </c>
      <c r="B2289" s="449"/>
      <c r="C2289" s="449"/>
      <c r="D2289" s="449"/>
      <c r="E2289" s="449"/>
      <c r="F2289" s="449"/>
      <c r="G2289" s="449"/>
      <c r="H2289" s="449"/>
      <c r="I2289" s="450"/>
    </row>
    <row r="2290" spans="1:9" x14ac:dyDescent="0.2">
      <c r="A2290" s="7" t="s">
        <v>329</v>
      </c>
      <c r="B2290" s="245" t="s">
        <v>319</v>
      </c>
      <c r="C2290" s="59">
        <f t="shared" ref="C2290:C2297" si="372">D2290+E2290+F2290+G2290+H2290+I2290</f>
        <v>5676.56</v>
      </c>
      <c r="D2290" s="59">
        <f t="shared" ref="D2290:I2291" si="373">D2292</f>
        <v>1485.8600000000001</v>
      </c>
      <c r="E2290" s="59">
        <f t="shared" si="373"/>
        <v>4058</v>
      </c>
      <c r="F2290" s="59">
        <f t="shared" si="373"/>
        <v>0</v>
      </c>
      <c r="G2290" s="59">
        <f t="shared" si="373"/>
        <v>0</v>
      </c>
      <c r="H2290" s="59">
        <f t="shared" si="373"/>
        <v>0</v>
      </c>
      <c r="I2290" s="59">
        <f t="shared" si="373"/>
        <v>132.69999999999999</v>
      </c>
    </row>
    <row r="2291" spans="1:9" ht="13.5" thickBot="1" x14ac:dyDescent="0.25">
      <c r="A2291" s="9"/>
      <c r="B2291" s="246" t="s">
        <v>320</v>
      </c>
      <c r="C2291" s="59">
        <f t="shared" si="372"/>
        <v>5676.56</v>
      </c>
      <c r="D2291" s="59">
        <f t="shared" si="373"/>
        <v>1485.8600000000001</v>
      </c>
      <c r="E2291" s="73">
        <f t="shared" si="373"/>
        <v>4058</v>
      </c>
      <c r="F2291" s="59">
        <f t="shared" si="373"/>
        <v>0</v>
      </c>
      <c r="G2291" s="59">
        <f t="shared" si="373"/>
        <v>0</v>
      </c>
      <c r="H2291" s="59">
        <f t="shared" si="373"/>
        <v>0</v>
      </c>
      <c r="I2291" s="59">
        <f t="shared" si="373"/>
        <v>132.69999999999999</v>
      </c>
    </row>
    <row r="2292" spans="1:9" x14ac:dyDescent="0.2">
      <c r="A2292" s="65" t="s">
        <v>378</v>
      </c>
      <c r="B2292" s="245" t="s">
        <v>319</v>
      </c>
      <c r="C2292" s="59">
        <f t="shared" si="372"/>
        <v>5676.56</v>
      </c>
      <c r="D2292" s="59">
        <f>D2294+D2296</f>
        <v>1485.8600000000001</v>
      </c>
      <c r="E2292" s="59">
        <f t="shared" ref="E2292:I2293" si="374">E2294+E2296</f>
        <v>4058</v>
      </c>
      <c r="F2292" s="59">
        <f t="shared" si="374"/>
        <v>0</v>
      </c>
      <c r="G2292" s="59">
        <f t="shared" si="374"/>
        <v>0</v>
      </c>
      <c r="H2292" s="59">
        <f t="shared" si="374"/>
        <v>0</v>
      </c>
      <c r="I2292" s="59">
        <f t="shared" si="374"/>
        <v>132.69999999999999</v>
      </c>
    </row>
    <row r="2293" spans="1:9" x14ac:dyDescent="0.2">
      <c r="A2293" s="24" t="s">
        <v>357</v>
      </c>
      <c r="B2293" s="246" t="s">
        <v>320</v>
      </c>
      <c r="C2293" s="59">
        <f t="shared" si="372"/>
        <v>5676.56</v>
      </c>
      <c r="D2293" s="59">
        <f>D2295+D2297</f>
        <v>1485.8600000000001</v>
      </c>
      <c r="E2293" s="59">
        <f t="shared" si="374"/>
        <v>4058</v>
      </c>
      <c r="F2293" s="59">
        <f t="shared" si="374"/>
        <v>0</v>
      </c>
      <c r="G2293" s="59">
        <f t="shared" si="374"/>
        <v>0</v>
      </c>
      <c r="H2293" s="59">
        <f t="shared" si="374"/>
        <v>0</v>
      </c>
      <c r="I2293" s="59">
        <f t="shared" si="374"/>
        <v>132.69999999999999</v>
      </c>
    </row>
    <row r="2294" spans="1:9" x14ac:dyDescent="0.2">
      <c r="A2294" s="86" t="s">
        <v>370</v>
      </c>
      <c r="B2294" s="245" t="s">
        <v>319</v>
      </c>
      <c r="C2294" s="59">
        <f t="shared" si="372"/>
        <v>151.69999999999999</v>
      </c>
      <c r="D2294" s="59">
        <f t="shared" ref="D2294:I2295" si="375">D1172</f>
        <v>19</v>
      </c>
      <c r="E2294" s="59">
        <f t="shared" si="375"/>
        <v>0</v>
      </c>
      <c r="F2294" s="59">
        <f t="shared" si="375"/>
        <v>0</v>
      </c>
      <c r="G2294" s="59">
        <f t="shared" si="375"/>
        <v>0</v>
      </c>
      <c r="H2294" s="59">
        <f t="shared" si="375"/>
        <v>0</v>
      </c>
      <c r="I2294" s="59" t="str">
        <f t="shared" si="375"/>
        <v>132,7</v>
      </c>
    </row>
    <row r="2295" spans="1:9" x14ac:dyDescent="0.2">
      <c r="A2295" s="86" t="s">
        <v>341</v>
      </c>
      <c r="B2295" s="246" t="s">
        <v>320</v>
      </c>
      <c r="C2295" s="59">
        <f t="shared" si="372"/>
        <v>151.69999999999999</v>
      </c>
      <c r="D2295" s="59">
        <f t="shared" si="375"/>
        <v>19</v>
      </c>
      <c r="E2295" s="59">
        <f t="shared" si="375"/>
        <v>0</v>
      </c>
      <c r="F2295" s="59">
        <f t="shared" si="375"/>
        <v>0</v>
      </c>
      <c r="G2295" s="59">
        <f t="shared" si="375"/>
        <v>0</v>
      </c>
      <c r="H2295" s="59">
        <f t="shared" si="375"/>
        <v>0</v>
      </c>
      <c r="I2295" s="59" t="str">
        <f t="shared" si="375"/>
        <v>132,7</v>
      </c>
    </row>
    <row r="2296" spans="1:9" x14ac:dyDescent="0.2">
      <c r="A2296" s="21" t="s">
        <v>385</v>
      </c>
      <c r="B2296" s="8" t="s">
        <v>319</v>
      </c>
      <c r="C2296" s="59">
        <f t="shared" si="372"/>
        <v>5524.8600000000006</v>
      </c>
      <c r="D2296" s="59">
        <f t="shared" ref="D2296:I2297" si="376">D1176+D1772+D277+D2142</f>
        <v>1466.8600000000001</v>
      </c>
      <c r="E2296" s="59">
        <f t="shared" si="376"/>
        <v>4058</v>
      </c>
      <c r="F2296" s="59">
        <f t="shared" si="376"/>
        <v>0</v>
      </c>
      <c r="G2296" s="59">
        <f t="shared" si="376"/>
        <v>0</v>
      </c>
      <c r="H2296" s="59">
        <f t="shared" si="376"/>
        <v>0</v>
      </c>
      <c r="I2296" s="59">
        <f t="shared" si="376"/>
        <v>0</v>
      </c>
    </row>
    <row r="2297" spans="1:9" x14ac:dyDescent="0.2">
      <c r="A2297" s="18"/>
      <c r="B2297" s="246" t="s">
        <v>320</v>
      </c>
      <c r="C2297" s="59">
        <f t="shared" si="372"/>
        <v>5524.8600000000006</v>
      </c>
      <c r="D2297" s="59">
        <f t="shared" si="376"/>
        <v>1466.8600000000001</v>
      </c>
      <c r="E2297" s="59">
        <f t="shared" si="376"/>
        <v>4058</v>
      </c>
      <c r="F2297" s="59">
        <f t="shared" si="376"/>
        <v>0</v>
      </c>
      <c r="G2297" s="59">
        <f t="shared" si="376"/>
        <v>0</v>
      </c>
      <c r="H2297" s="59">
        <f t="shared" si="376"/>
        <v>0</v>
      </c>
      <c r="I2297" s="59">
        <f t="shared" si="376"/>
        <v>0</v>
      </c>
    </row>
    <row r="2298" spans="1:9" x14ac:dyDescent="0.2">
      <c r="A2298" s="448" t="s">
        <v>388</v>
      </c>
      <c r="B2298" s="449"/>
      <c r="C2298" s="449"/>
      <c r="D2298" s="449"/>
      <c r="E2298" s="449"/>
      <c r="F2298" s="449"/>
      <c r="G2298" s="449"/>
      <c r="H2298" s="449"/>
      <c r="I2298" s="450"/>
    </row>
    <row r="2299" spans="1:9" x14ac:dyDescent="0.2">
      <c r="A2299" s="25" t="s">
        <v>322</v>
      </c>
      <c r="B2299" s="87"/>
      <c r="C2299" s="52"/>
      <c r="D2299" s="88"/>
      <c r="E2299" s="88"/>
      <c r="F2299" s="88"/>
      <c r="G2299" s="88"/>
      <c r="H2299" s="88"/>
      <c r="I2299" s="88"/>
    </row>
    <row r="2300" spans="1:9" x14ac:dyDescent="0.2">
      <c r="A2300" s="7" t="s">
        <v>329</v>
      </c>
      <c r="B2300" s="8" t="s">
        <v>319</v>
      </c>
      <c r="C2300" s="52">
        <f t="shared" ref="C2300:C2309" si="377">D2300+E2300+F2300+G2300+H2300+I2300</f>
        <v>6692.7960000000003</v>
      </c>
      <c r="D2300" s="60">
        <f>D2302+D2306</f>
        <v>2540.346</v>
      </c>
      <c r="E2300" s="60">
        <f t="shared" ref="E2300:I2301" si="378">E2302+E2306</f>
        <v>4094</v>
      </c>
      <c r="F2300" s="60">
        <f t="shared" si="378"/>
        <v>21.56</v>
      </c>
      <c r="G2300" s="60">
        <f t="shared" si="378"/>
        <v>0</v>
      </c>
      <c r="H2300" s="60">
        <f t="shared" si="378"/>
        <v>0</v>
      </c>
      <c r="I2300" s="60">
        <f t="shared" si="378"/>
        <v>36.89</v>
      </c>
    </row>
    <row r="2301" spans="1:9" ht="13.5" thickBot="1" x14ac:dyDescent="0.25">
      <c r="A2301" s="9"/>
      <c r="B2301" s="10" t="s">
        <v>320</v>
      </c>
      <c r="C2301" s="52">
        <f t="shared" si="377"/>
        <v>6692.7960000000003</v>
      </c>
      <c r="D2301" s="60">
        <f>D2303+D2307</f>
        <v>2540.346</v>
      </c>
      <c r="E2301" s="60">
        <f t="shared" si="378"/>
        <v>4094</v>
      </c>
      <c r="F2301" s="60">
        <f t="shared" si="378"/>
        <v>21.56</v>
      </c>
      <c r="G2301" s="60">
        <f t="shared" si="378"/>
        <v>0</v>
      </c>
      <c r="H2301" s="60">
        <f t="shared" si="378"/>
        <v>0</v>
      </c>
      <c r="I2301" s="60">
        <f t="shared" si="378"/>
        <v>36.89</v>
      </c>
    </row>
    <row r="2302" spans="1:9" x14ac:dyDescent="0.2">
      <c r="A2302" s="26" t="s">
        <v>345</v>
      </c>
      <c r="B2302" s="27" t="s">
        <v>319</v>
      </c>
      <c r="C2302" s="52">
        <f t="shared" si="377"/>
        <v>3316.8559999999998</v>
      </c>
      <c r="D2302" s="60">
        <f>D2304</f>
        <v>1531.856</v>
      </c>
      <c r="E2302" s="60">
        <f t="shared" ref="E2302:I2303" si="379">E2304</f>
        <v>1774</v>
      </c>
      <c r="F2302" s="60">
        <f t="shared" si="379"/>
        <v>0</v>
      </c>
      <c r="G2302" s="60">
        <f t="shared" si="379"/>
        <v>0</v>
      </c>
      <c r="H2302" s="60">
        <f t="shared" si="379"/>
        <v>0</v>
      </c>
      <c r="I2302" s="60">
        <f t="shared" si="379"/>
        <v>11</v>
      </c>
    </row>
    <row r="2303" spans="1:9" x14ac:dyDescent="0.2">
      <c r="A2303" s="24" t="s">
        <v>346</v>
      </c>
      <c r="B2303" s="29" t="s">
        <v>320</v>
      </c>
      <c r="C2303" s="52">
        <f t="shared" si="377"/>
        <v>3316.8559999999998</v>
      </c>
      <c r="D2303" s="60">
        <f>D2305</f>
        <v>1531.856</v>
      </c>
      <c r="E2303" s="60">
        <f t="shared" si="379"/>
        <v>1774</v>
      </c>
      <c r="F2303" s="60">
        <f t="shared" si="379"/>
        <v>0</v>
      </c>
      <c r="G2303" s="60">
        <f t="shared" si="379"/>
        <v>0</v>
      </c>
      <c r="H2303" s="60">
        <f t="shared" si="379"/>
        <v>0</v>
      </c>
      <c r="I2303" s="60">
        <f t="shared" si="379"/>
        <v>11</v>
      </c>
    </row>
    <row r="2304" spans="1:9" x14ac:dyDescent="0.2">
      <c r="A2304" s="21" t="s">
        <v>385</v>
      </c>
      <c r="B2304" s="8" t="s">
        <v>319</v>
      </c>
      <c r="C2304" s="52">
        <f t="shared" si="377"/>
        <v>3316.8559999999998</v>
      </c>
      <c r="D2304" s="60">
        <f t="shared" ref="D2304:I2305" si="380">D292+D1285+D2171+D1817+D115</f>
        <v>1531.856</v>
      </c>
      <c r="E2304" s="60">
        <f t="shared" si="380"/>
        <v>1774</v>
      </c>
      <c r="F2304" s="60">
        <f t="shared" si="380"/>
        <v>0</v>
      </c>
      <c r="G2304" s="60">
        <f t="shared" si="380"/>
        <v>0</v>
      </c>
      <c r="H2304" s="60">
        <f t="shared" si="380"/>
        <v>0</v>
      </c>
      <c r="I2304" s="60">
        <f t="shared" si="380"/>
        <v>11</v>
      </c>
    </row>
    <row r="2305" spans="1:13" x14ac:dyDescent="0.2">
      <c r="A2305" s="18"/>
      <c r="B2305" s="246" t="s">
        <v>320</v>
      </c>
      <c r="C2305" s="52">
        <f t="shared" si="377"/>
        <v>3316.8559999999998</v>
      </c>
      <c r="D2305" s="60">
        <f t="shared" si="380"/>
        <v>1531.856</v>
      </c>
      <c r="E2305" s="60">
        <f t="shared" si="380"/>
        <v>1774</v>
      </c>
      <c r="F2305" s="60">
        <f t="shared" si="380"/>
        <v>0</v>
      </c>
      <c r="G2305" s="60">
        <f t="shared" si="380"/>
        <v>0</v>
      </c>
      <c r="H2305" s="60">
        <f t="shared" si="380"/>
        <v>0</v>
      </c>
      <c r="I2305" s="60">
        <f t="shared" si="380"/>
        <v>11</v>
      </c>
    </row>
    <row r="2306" spans="1:13" x14ac:dyDescent="0.2">
      <c r="A2306" s="64" t="s">
        <v>334</v>
      </c>
      <c r="B2306" s="27" t="s">
        <v>319</v>
      </c>
      <c r="C2306" s="52">
        <f t="shared" si="377"/>
        <v>3375.94</v>
      </c>
      <c r="D2306" s="52">
        <f>D2308</f>
        <v>1008.4900000000001</v>
      </c>
      <c r="E2306" s="52">
        <f t="shared" ref="E2306:I2307" si="381">E2308</f>
        <v>2320</v>
      </c>
      <c r="F2306" s="52">
        <f t="shared" si="381"/>
        <v>21.56</v>
      </c>
      <c r="G2306" s="52">
        <f t="shared" si="381"/>
        <v>0</v>
      </c>
      <c r="H2306" s="52">
        <f t="shared" si="381"/>
        <v>0</v>
      </c>
      <c r="I2306" s="52">
        <f t="shared" si="381"/>
        <v>25.889999999999997</v>
      </c>
    </row>
    <row r="2307" spans="1:13" x14ac:dyDescent="0.2">
      <c r="A2307" s="42" t="s">
        <v>350</v>
      </c>
      <c r="B2307" s="29" t="s">
        <v>320</v>
      </c>
      <c r="C2307" s="52">
        <f t="shared" si="377"/>
        <v>3375.94</v>
      </c>
      <c r="D2307" s="52">
        <f>D2309</f>
        <v>1008.4900000000001</v>
      </c>
      <c r="E2307" s="52">
        <f t="shared" si="381"/>
        <v>2320</v>
      </c>
      <c r="F2307" s="52">
        <f t="shared" si="381"/>
        <v>21.56</v>
      </c>
      <c r="G2307" s="52">
        <f t="shared" si="381"/>
        <v>0</v>
      </c>
      <c r="H2307" s="52">
        <f t="shared" si="381"/>
        <v>0</v>
      </c>
      <c r="I2307" s="52">
        <f t="shared" si="381"/>
        <v>25.889999999999997</v>
      </c>
    </row>
    <row r="2308" spans="1:13" x14ac:dyDescent="0.2">
      <c r="A2308" s="21" t="s">
        <v>385</v>
      </c>
      <c r="B2308" s="8" t="s">
        <v>319</v>
      </c>
      <c r="C2308" s="59">
        <f t="shared" si="377"/>
        <v>3375.94</v>
      </c>
      <c r="D2308" s="59">
        <f t="shared" ref="D2308:I2309" si="382">D1413+D2189+D127+D1865</f>
        <v>1008.4900000000001</v>
      </c>
      <c r="E2308" s="59">
        <f t="shared" si="382"/>
        <v>2320</v>
      </c>
      <c r="F2308" s="59">
        <f t="shared" si="382"/>
        <v>21.56</v>
      </c>
      <c r="G2308" s="59">
        <f t="shared" si="382"/>
        <v>0</v>
      </c>
      <c r="H2308" s="59">
        <f t="shared" si="382"/>
        <v>0</v>
      </c>
      <c r="I2308" s="59">
        <f t="shared" si="382"/>
        <v>25.889999999999997</v>
      </c>
    </row>
    <row r="2309" spans="1:13" x14ac:dyDescent="0.2">
      <c r="A2309" s="18"/>
      <c r="B2309" s="246" t="s">
        <v>320</v>
      </c>
      <c r="C2309" s="59">
        <f t="shared" si="377"/>
        <v>3375.94</v>
      </c>
      <c r="D2309" s="59">
        <f t="shared" si="382"/>
        <v>1008.4900000000001</v>
      </c>
      <c r="E2309" s="59">
        <f t="shared" si="382"/>
        <v>2320</v>
      </c>
      <c r="F2309" s="59">
        <f t="shared" si="382"/>
        <v>21.56</v>
      </c>
      <c r="G2309" s="59">
        <f t="shared" si="382"/>
        <v>0</v>
      </c>
      <c r="H2309" s="59">
        <f t="shared" si="382"/>
        <v>0</v>
      </c>
      <c r="I2309" s="59">
        <f t="shared" si="382"/>
        <v>25.889999999999997</v>
      </c>
    </row>
    <row r="2310" spans="1:13" x14ac:dyDescent="0.2">
      <c r="A2310" s="451" t="s">
        <v>393</v>
      </c>
      <c r="B2310" s="452"/>
      <c r="C2310" s="452"/>
      <c r="D2310" s="452"/>
      <c r="E2310" s="452"/>
      <c r="F2310" s="452"/>
      <c r="G2310" s="452"/>
      <c r="H2310" s="452"/>
      <c r="I2310" s="453"/>
    </row>
    <row r="2311" spans="1:13" x14ac:dyDescent="0.2">
      <c r="A2311" s="7" t="s">
        <v>329</v>
      </c>
      <c r="B2311" s="245" t="s">
        <v>319</v>
      </c>
      <c r="C2311" s="52">
        <f t="shared" ref="C2311:C2318" si="383">D2311+E2311+F2311+G2311+H2311+I2311</f>
        <v>1243</v>
      </c>
      <c r="D2311" s="52">
        <f>D2313</f>
        <v>110</v>
      </c>
      <c r="E2311" s="52">
        <f t="shared" ref="E2311:I2312" si="384">E2313</f>
        <v>1133</v>
      </c>
      <c r="F2311" s="52">
        <f t="shared" si="384"/>
        <v>0</v>
      </c>
      <c r="G2311" s="52">
        <f t="shared" si="384"/>
        <v>0</v>
      </c>
      <c r="H2311" s="52">
        <f t="shared" si="384"/>
        <v>0</v>
      </c>
      <c r="I2311" s="52">
        <f t="shared" si="384"/>
        <v>0</v>
      </c>
    </row>
    <row r="2312" spans="1:13" ht="13.5" thickBot="1" x14ac:dyDescent="0.25">
      <c r="A2312" s="9"/>
      <c r="B2312" s="246" t="s">
        <v>320</v>
      </c>
      <c r="C2312" s="52">
        <f t="shared" si="383"/>
        <v>1243</v>
      </c>
      <c r="D2312" s="52">
        <f>D2314</f>
        <v>110</v>
      </c>
      <c r="E2312" s="52">
        <f t="shared" si="384"/>
        <v>1133</v>
      </c>
      <c r="F2312" s="52">
        <f t="shared" si="384"/>
        <v>0</v>
      </c>
      <c r="G2312" s="52">
        <f t="shared" si="384"/>
        <v>0</v>
      </c>
      <c r="H2312" s="52">
        <f t="shared" si="384"/>
        <v>0</v>
      </c>
      <c r="I2312" s="52">
        <f t="shared" si="384"/>
        <v>0</v>
      </c>
    </row>
    <row r="2313" spans="1:13" x14ac:dyDescent="0.2">
      <c r="A2313" s="65" t="s">
        <v>335</v>
      </c>
      <c r="B2313" s="245" t="s">
        <v>319</v>
      </c>
      <c r="C2313" s="52">
        <f t="shared" si="383"/>
        <v>1243</v>
      </c>
      <c r="D2313" s="52">
        <f>D2317+D2315</f>
        <v>110</v>
      </c>
      <c r="E2313" s="52">
        <f t="shared" ref="E2313:I2314" si="385">E2317+E2315</f>
        <v>1133</v>
      </c>
      <c r="F2313" s="52">
        <f t="shared" si="385"/>
        <v>0</v>
      </c>
      <c r="G2313" s="52">
        <f t="shared" si="385"/>
        <v>0</v>
      </c>
      <c r="H2313" s="52">
        <f t="shared" si="385"/>
        <v>0</v>
      </c>
      <c r="I2313" s="52">
        <f t="shared" si="385"/>
        <v>0</v>
      </c>
    </row>
    <row r="2314" spans="1:13" x14ac:dyDescent="0.2">
      <c r="A2314" s="24" t="s">
        <v>357</v>
      </c>
      <c r="B2314" s="246" t="s">
        <v>320</v>
      </c>
      <c r="C2314" s="52">
        <f t="shared" si="383"/>
        <v>1243</v>
      </c>
      <c r="D2314" s="52">
        <f>D2318+D2316</f>
        <v>110</v>
      </c>
      <c r="E2314" s="52">
        <f t="shared" si="385"/>
        <v>1133</v>
      </c>
      <c r="F2314" s="52">
        <f t="shared" si="385"/>
        <v>0</v>
      </c>
      <c r="G2314" s="52">
        <f t="shared" si="385"/>
        <v>0</v>
      </c>
      <c r="H2314" s="52">
        <f t="shared" si="385"/>
        <v>0</v>
      </c>
      <c r="I2314" s="52">
        <f t="shared" si="385"/>
        <v>0</v>
      </c>
    </row>
    <row r="2315" spans="1:13" s="281" customFormat="1" ht="25.5" x14ac:dyDescent="0.2">
      <c r="A2315" s="325" t="s">
        <v>254</v>
      </c>
      <c r="B2315" s="105" t="s">
        <v>319</v>
      </c>
      <c r="C2315" s="280">
        <f t="shared" si="383"/>
        <v>1008</v>
      </c>
      <c r="D2315" s="280">
        <f>D142</f>
        <v>0</v>
      </c>
      <c r="E2315" s="280">
        <f t="shared" ref="E2315:I2316" si="386">E142</f>
        <v>1008</v>
      </c>
      <c r="F2315" s="280">
        <f t="shared" si="386"/>
        <v>0</v>
      </c>
      <c r="G2315" s="280">
        <f t="shared" si="386"/>
        <v>0</v>
      </c>
      <c r="H2315" s="280">
        <f t="shared" si="386"/>
        <v>0</v>
      </c>
      <c r="I2315" s="280">
        <f t="shared" si="386"/>
        <v>0</v>
      </c>
      <c r="J2315" s="343"/>
      <c r="K2315" s="343"/>
      <c r="L2315" s="343"/>
      <c r="M2315" s="343"/>
    </row>
    <row r="2316" spans="1:13" s="281" customFormat="1" x14ac:dyDescent="0.2">
      <c r="A2316" s="80"/>
      <c r="B2316" s="109" t="s">
        <v>320</v>
      </c>
      <c r="C2316" s="280">
        <f t="shared" si="383"/>
        <v>1008</v>
      </c>
      <c r="D2316" s="280">
        <f>D143</f>
        <v>0</v>
      </c>
      <c r="E2316" s="280">
        <f t="shared" si="386"/>
        <v>1008</v>
      </c>
      <c r="F2316" s="280">
        <f t="shared" si="386"/>
        <v>0</v>
      </c>
      <c r="G2316" s="280">
        <f t="shared" si="386"/>
        <v>0</v>
      </c>
      <c r="H2316" s="280">
        <f t="shared" si="386"/>
        <v>0</v>
      </c>
      <c r="I2316" s="280">
        <f t="shared" si="386"/>
        <v>0</v>
      </c>
      <c r="J2316" s="343"/>
      <c r="K2316" s="343"/>
      <c r="L2316" s="343"/>
      <c r="M2316" s="343"/>
    </row>
    <row r="2317" spans="1:13" x14ac:dyDescent="0.2">
      <c r="A2317" s="21" t="s">
        <v>385</v>
      </c>
      <c r="B2317" s="8" t="s">
        <v>319</v>
      </c>
      <c r="C2317" s="52">
        <f t="shared" si="383"/>
        <v>235</v>
      </c>
      <c r="D2317" s="52">
        <f>D2318</f>
        <v>110</v>
      </c>
      <c r="E2317" s="52">
        <f>E2318</f>
        <v>125</v>
      </c>
      <c r="F2317" s="52">
        <f t="shared" ref="F2317:I2318" si="387">F949</f>
        <v>0</v>
      </c>
      <c r="G2317" s="52">
        <f t="shared" si="387"/>
        <v>0</v>
      </c>
      <c r="H2317" s="52">
        <f t="shared" si="387"/>
        <v>0</v>
      </c>
      <c r="I2317" s="52">
        <f t="shared" si="387"/>
        <v>0</v>
      </c>
    </row>
    <row r="2318" spans="1:13" x14ac:dyDescent="0.2">
      <c r="A2318" s="18"/>
      <c r="B2318" s="246" t="s">
        <v>320</v>
      </c>
      <c r="C2318" s="52">
        <f t="shared" si="383"/>
        <v>235</v>
      </c>
      <c r="D2318" s="52">
        <f>D1483+D308</f>
        <v>110</v>
      </c>
      <c r="E2318" s="52">
        <f>E1483+E308+E1890</f>
        <v>125</v>
      </c>
      <c r="F2318" s="52">
        <f t="shared" si="387"/>
        <v>0</v>
      </c>
      <c r="G2318" s="52">
        <f t="shared" si="387"/>
        <v>0</v>
      </c>
      <c r="H2318" s="52">
        <f t="shared" si="387"/>
        <v>0</v>
      </c>
      <c r="I2318" s="52">
        <f t="shared" si="387"/>
        <v>0</v>
      </c>
    </row>
    <row r="2319" spans="1:13" x14ac:dyDescent="0.2">
      <c r="A2319" s="454" t="s">
        <v>372</v>
      </c>
      <c r="B2319" s="455"/>
      <c r="C2319" s="455"/>
      <c r="D2319" s="455"/>
      <c r="E2319" s="455"/>
      <c r="F2319" s="455"/>
      <c r="G2319" s="455"/>
      <c r="H2319" s="455"/>
      <c r="I2319" s="456"/>
    </row>
    <row r="2320" spans="1:13" x14ac:dyDescent="0.2">
      <c r="A2320" s="457" t="s">
        <v>322</v>
      </c>
      <c r="B2320" s="458"/>
      <c r="C2320" s="458"/>
      <c r="D2320" s="458"/>
      <c r="E2320" s="458"/>
      <c r="F2320" s="458"/>
      <c r="G2320" s="458"/>
      <c r="H2320" s="458"/>
      <c r="I2320" s="459"/>
    </row>
    <row r="2321" spans="1:9" x14ac:dyDescent="0.2">
      <c r="A2321" s="7" t="s">
        <v>329</v>
      </c>
      <c r="B2321" s="246" t="s">
        <v>319</v>
      </c>
      <c r="C2321" s="52">
        <f t="shared" ref="C2321:C2326" si="388">D2321+E2321+F2321+G2321+H2321+I2321</f>
        <v>69350</v>
      </c>
      <c r="D2321" s="60">
        <f t="shared" ref="D2321:I2324" si="389">D2323</f>
        <v>69350</v>
      </c>
      <c r="E2321" s="60">
        <f t="shared" si="389"/>
        <v>0</v>
      </c>
      <c r="F2321" s="60">
        <f t="shared" si="389"/>
        <v>0</v>
      </c>
      <c r="G2321" s="60">
        <f t="shared" si="389"/>
        <v>0</v>
      </c>
      <c r="H2321" s="60">
        <f t="shared" si="389"/>
        <v>0</v>
      </c>
      <c r="I2321" s="60">
        <f t="shared" si="389"/>
        <v>0</v>
      </c>
    </row>
    <row r="2322" spans="1:9" ht="13.5" thickBot="1" x14ac:dyDescent="0.25">
      <c r="A2322" s="9"/>
      <c r="B2322" s="10" t="s">
        <v>320</v>
      </c>
      <c r="C2322" s="59">
        <f t="shared" si="388"/>
        <v>69350</v>
      </c>
      <c r="D2322" s="88">
        <f t="shared" si="389"/>
        <v>69350</v>
      </c>
      <c r="E2322" s="88">
        <f t="shared" si="389"/>
        <v>0</v>
      </c>
      <c r="F2322" s="88">
        <f t="shared" si="389"/>
        <v>0</v>
      </c>
      <c r="G2322" s="88">
        <f t="shared" si="389"/>
        <v>0</v>
      </c>
      <c r="H2322" s="88">
        <f t="shared" si="389"/>
        <v>0</v>
      </c>
      <c r="I2322" s="88">
        <f t="shared" si="389"/>
        <v>0</v>
      </c>
    </row>
    <row r="2323" spans="1:9" x14ac:dyDescent="0.2">
      <c r="A2323" s="26" t="s">
        <v>345</v>
      </c>
      <c r="B2323" s="27" t="s">
        <v>319</v>
      </c>
      <c r="C2323" s="59">
        <f t="shared" si="388"/>
        <v>69350</v>
      </c>
      <c r="D2323" s="88">
        <f t="shared" si="389"/>
        <v>69350</v>
      </c>
      <c r="E2323" s="88">
        <f t="shared" si="389"/>
        <v>0</v>
      </c>
      <c r="F2323" s="88">
        <f t="shared" si="389"/>
        <v>0</v>
      </c>
      <c r="G2323" s="88">
        <f t="shared" si="389"/>
        <v>0</v>
      </c>
      <c r="H2323" s="88">
        <f t="shared" si="389"/>
        <v>0</v>
      </c>
      <c r="I2323" s="88">
        <f t="shared" si="389"/>
        <v>0</v>
      </c>
    </row>
    <row r="2324" spans="1:9" x14ac:dyDescent="0.2">
      <c r="A2324" s="24" t="s">
        <v>346</v>
      </c>
      <c r="B2324" s="29" t="s">
        <v>320</v>
      </c>
      <c r="C2324" s="59">
        <f t="shared" si="388"/>
        <v>69350</v>
      </c>
      <c r="D2324" s="59">
        <f t="shared" si="389"/>
        <v>69350</v>
      </c>
      <c r="E2324" s="59">
        <f t="shared" si="389"/>
        <v>0</v>
      </c>
      <c r="F2324" s="59">
        <f t="shared" si="389"/>
        <v>0</v>
      </c>
      <c r="G2324" s="59">
        <f t="shared" si="389"/>
        <v>0</v>
      </c>
      <c r="H2324" s="59">
        <f t="shared" si="389"/>
        <v>0</v>
      </c>
      <c r="I2324" s="59">
        <f t="shared" si="389"/>
        <v>0</v>
      </c>
    </row>
    <row r="2325" spans="1:9" x14ac:dyDescent="0.2">
      <c r="A2325" s="51" t="s">
        <v>370</v>
      </c>
      <c r="B2325" s="27" t="s">
        <v>319</v>
      </c>
      <c r="C2325" s="59">
        <f t="shared" si="388"/>
        <v>69350</v>
      </c>
      <c r="D2325" s="59">
        <f t="shared" ref="D2325:I2326" si="390">D152</f>
        <v>69350</v>
      </c>
      <c r="E2325" s="59">
        <f t="shared" si="390"/>
        <v>0</v>
      </c>
      <c r="F2325" s="59">
        <f t="shared" si="390"/>
        <v>0</v>
      </c>
      <c r="G2325" s="59">
        <f t="shared" si="390"/>
        <v>0</v>
      </c>
      <c r="H2325" s="59">
        <f t="shared" si="390"/>
        <v>0</v>
      </c>
      <c r="I2325" s="59">
        <f t="shared" si="390"/>
        <v>0</v>
      </c>
    </row>
    <row r="2326" spans="1:9" x14ac:dyDescent="0.2">
      <c r="A2326" s="47" t="s">
        <v>341</v>
      </c>
      <c r="B2326" s="29" t="s">
        <v>320</v>
      </c>
      <c r="C2326" s="59">
        <f t="shared" si="388"/>
        <v>69350</v>
      </c>
      <c r="D2326" s="59">
        <f t="shared" si="390"/>
        <v>69350</v>
      </c>
      <c r="E2326" s="59">
        <f t="shared" si="390"/>
        <v>0</v>
      </c>
      <c r="F2326" s="59">
        <f t="shared" si="390"/>
        <v>0</v>
      </c>
      <c r="G2326" s="59">
        <f t="shared" si="390"/>
        <v>0</v>
      </c>
      <c r="H2326" s="59">
        <f t="shared" si="390"/>
        <v>0</v>
      </c>
      <c r="I2326" s="59">
        <f t="shared" si="390"/>
        <v>0</v>
      </c>
    </row>
    <row r="2327" spans="1:9" x14ac:dyDescent="0.2">
      <c r="A2327" s="454" t="s">
        <v>399</v>
      </c>
      <c r="B2327" s="455"/>
      <c r="C2327" s="455"/>
      <c r="D2327" s="455"/>
      <c r="E2327" s="455"/>
      <c r="F2327" s="455"/>
      <c r="G2327" s="455"/>
      <c r="H2327" s="455"/>
      <c r="I2327" s="456"/>
    </row>
    <row r="2328" spans="1:9" x14ac:dyDescent="0.2">
      <c r="A2328" s="435" t="s">
        <v>322</v>
      </c>
      <c r="B2328" s="436"/>
      <c r="C2328" s="436"/>
      <c r="D2328" s="436"/>
      <c r="E2328" s="436"/>
      <c r="F2328" s="436"/>
      <c r="G2328" s="436"/>
      <c r="H2328" s="436"/>
      <c r="I2328" s="437"/>
    </row>
    <row r="2329" spans="1:9" x14ac:dyDescent="0.2">
      <c r="A2329" s="7" t="s">
        <v>329</v>
      </c>
      <c r="B2329" s="8" t="s">
        <v>319</v>
      </c>
      <c r="C2329" s="59">
        <f t="shared" ref="C2329:C2340" si="391">D2329+E2329+F2329+G2329+H2329+I2329</f>
        <v>265588.44</v>
      </c>
      <c r="D2329" s="88">
        <f>D2331</f>
        <v>38544.44</v>
      </c>
      <c r="E2329" s="88">
        <f t="shared" ref="E2329:I2330" si="392">E2331</f>
        <v>86002</v>
      </c>
      <c r="F2329" s="88">
        <f t="shared" si="392"/>
        <v>16292</v>
      </c>
      <c r="G2329" s="88">
        <f t="shared" si="392"/>
        <v>54783</v>
      </c>
      <c r="H2329" s="88">
        <f t="shared" si="392"/>
        <v>24011</v>
      </c>
      <c r="I2329" s="88">
        <f t="shared" si="392"/>
        <v>45956</v>
      </c>
    </row>
    <row r="2330" spans="1:9" ht="13.5" thickBot="1" x14ac:dyDescent="0.25">
      <c r="A2330" s="9"/>
      <c r="B2330" s="10" t="s">
        <v>320</v>
      </c>
      <c r="C2330" s="59">
        <f t="shared" si="391"/>
        <v>265588.44</v>
      </c>
      <c r="D2330" s="88">
        <f>D2332</f>
        <v>38544.44</v>
      </c>
      <c r="E2330" s="88">
        <f t="shared" si="392"/>
        <v>22804</v>
      </c>
      <c r="F2330" s="88">
        <f t="shared" si="392"/>
        <v>14530</v>
      </c>
      <c r="G2330" s="88">
        <f t="shared" si="392"/>
        <v>64589</v>
      </c>
      <c r="H2330" s="88">
        <f t="shared" si="392"/>
        <v>38852</v>
      </c>
      <c r="I2330" s="88">
        <f t="shared" si="392"/>
        <v>86269</v>
      </c>
    </row>
    <row r="2331" spans="1:9" x14ac:dyDescent="0.2">
      <c r="A2331" s="97" t="s">
        <v>345</v>
      </c>
      <c r="B2331" s="27" t="s">
        <v>319</v>
      </c>
      <c r="C2331" s="59">
        <f t="shared" si="391"/>
        <v>265588.44</v>
      </c>
      <c r="D2331" s="88">
        <f t="shared" ref="D2331:I2331" si="393">D1975+D1895+D1499+D335+D160+D2227</f>
        <v>38544.44</v>
      </c>
      <c r="E2331" s="88">
        <f t="shared" si="393"/>
        <v>86002</v>
      </c>
      <c r="F2331" s="88">
        <f t="shared" si="393"/>
        <v>16292</v>
      </c>
      <c r="G2331" s="88">
        <f t="shared" si="393"/>
        <v>54783</v>
      </c>
      <c r="H2331" s="88">
        <f t="shared" si="393"/>
        <v>24011</v>
      </c>
      <c r="I2331" s="88">
        <f t="shared" si="393"/>
        <v>45956</v>
      </c>
    </row>
    <row r="2332" spans="1:9" x14ac:dyDescent="0.2">
      <c r="A2332" s="103" t="s">
        <v>347</v>
      </c>
      <c r="B2332" s="29" t="s">
        <v>320</v>
      </c>
      <c r="C2332" s="59">
        <f t="shared" si="391"/>
        <v>265588.44</v>
      </c>
      <c r="D2332" s="88">
        <f>D1976+D1896+D1500+D336+D161+D2228</f>
        <v>38544.44</v>
      </c>
      <c r="E2332" s="88">
        <f>E1976+E1896+E1500+E161+E336+E2228</f>
        <v>22804</v>
      </c>
      <c r="F2332" s="88">
        <f>F1976+F1896+F1500+F336+F161+F2228</f>
        <v>14530</v>
      </c>
      <c r="G2332" s="88">
        <f>G1976+G1896+G1500+G336+G161+G2228</f>
        <v>64589</v>
      </c>
      <c r="H2332" s="88">
        <f>H1976+H1896+H1500+H336+H161+H2228</f>
        <v>38852</v>
      </c>
      <c r="I2332" s="88">
        <f>I1976+I1896+I1500+I336+I161+I2228</f>
        <v>86269</v>
      </c>
    </row>
    <row r="2333" spans="1:9" ht="0.75" customHeight="1" x14ac:dyDescent="0.2">
      <c r="A2333" s="79" t="s">
        <v>370</v>
      </c>
      <c r="B2333" s="32" t="s">
        <v>319</v>
      </c>
      <c r="C2333" s="59" t="e">
        <f>D2333+E2333+F2333+G2333+H2333+I2333</f>
        <v>#REF!</v>
      </c>
      <c r="D2333" s="88" t="e">
        <f>#REF!</f>
        <v>#REF!</v>
      </c>
      <c r="E2333" s="88" t="e">
        <f>#REF!</f>
        <v>#REF!</v>
      </c>
      <c r="F2333" s="88" t="e">
        <f>#REF!</f>
        <v>#REF!</v>
      </c>
      <c r="G2333" s="88" t="e">
        <f>#REF!</f>
        <v>#REF!</v>
      </c>
      <c r="H2333" s="88" t="e">
        <f>#REF!</f>
        <v>#REF!</v>
      </c>
      <c r="I2333" s="88" t="e">
        <f>#REF!</f>
        <v>#REF!</v>
      </c>
    </row>
    <row r="2334" spans="1:9" hidden="1" x14ac:dyDescent="0.2">
      <c r="A2334" s="80" t="s">
        <v>341</v>
      </c>
      <c r="B2334" s="32" t="s">
        <v>320</v>
      </c>
      <c r="C2334" s="59" t="e">
        <f t="shared" si="391"/>
        <v>#REF!</v>
      </c>
      <c r="D2334" s="88" t="e">
        <f>#REF!</f>
        <v>#REF!</v>
      </c>
      <c r="E2334" s="88" t="e">
        <f>#REF!</f>
        <v>#REF!</v>
      </c>
      <c r="F2334" s="88" t="e">
        <f>#REF!</f>
        <v>#REF!</v>
      </c>
      <c r="G2334" s="88" t="e">
        <f>#REF!</f>
        <v>#REF!</v>
      </c>
      <c r="H2334" s="88" t="e">
        <f>#REF!</f>
        <v>#REF!</v>
      </c>
      <c r="I2334" s="88" t="e">
        <f>#REF!</f>
        <v>#REF!</v>
      </c>
    </row>
    <row r="2335" spans="1:9" hidden="1" x14ac:dyDescent="0.2">
      <c r="A2335" s="21" t="s">
        <v>385</v>
      </c>
      <c r="B2335" s="8" t="s">
        <v>319</v>
      </c>
      <c r="C2335" s="59">
        <f t="shared" si="391"/>
        <v>182856.44</v>
      </c>
      <c r="D2335" s="88">
        <f t="shared" ref="D2335:I2336" si="394">D162+D341+D1501+D1897+D2216+D1979</f>
        <v>38540.44</v>
      </c>
      <c r="E2335" s="88">
        <f t="shared" si="394"/>
        <v>84973</v>
      </c>
      <c r="F2335" s="88">
        <f t="shared" si="394"/>
        <v>5523</v>
      </c>
      <c r="G2335" s="88">
        <f t="shared" si="394"/>
        <v>4014</v>
      </c>
      <c r="H2335" s="88">
        <f t="shared" si="394"/>
        <v>3850</v>
      </c>
      <c r="I2335" s="88">
        <f t="shared" si="394"/>
        <v>45956</v>
      </c>
    </row>
    <row r="2336" spans="1:9" hidden="1" x14ac:dyDescent="0.2">
      <c r="A2336" s="18"/>
      <c r="B2336" s="246" t="s">
        <v>320</v>
      </c>
      <c r="C2336" s="59">
        <f t="shared" si="391"/>
        <v>182856.44</v>
      </c>
      <c r="D2336" s="88">
        <f t="shared" si="394"/>
        <v>38540.44</v>
      </c>
      <c r="E2336" s="88">
        <f t="shared" si="394"/>
        <v>21775</v>
      </c>
      <c r="F2336" s="88">
        <f t="shared" si="394"/>
        <v>3761</v>
      </c>
      <c r="G2336" s="88">
        <f t="shared" si="394"/>
        <v>13820</v>
      </c>
      <c r="H2336" s="88">
        <f t="shared" si="394"/>
        <v>18691</v>
      </c>
      <c r="I2336" s="88">
        <f t="shared" si="394"/>
        <v>86269</v>
      </c>
    </row>
    <row r="2337" spans="1:9" hidden="1" x14ac:dyDescent="0.2">
      <c r="A2337" s="95" t="s">
        <v>334</v>
      </c>
      <c r="B2337" s="27" t="s">
        <v>319</v>
      </c>
      <c r="C2337" s="59" t="e">
        <f t="shared" si="391"/>
        <v>#REF!</v>
      </c>
      <c r="D2337" s="59" t="e">
        <f>D2339</f>
        <v>#REF!</v>
      </c>
      <c r="E2337" s="59" t="e">
        <f t="shared" ref="E2337:I2338" si="395">E2339</f>
        <v>#REF!</v>
      </c>
      <c r="F2337" s="59" t="e">
        <f t="shared" si="395"/>
        <v>#REF!</v>
      </c>
      <c r="G2337" s="59" t="e">
        <f t="shared" si="395"/>
        <v>#REF!</v>
      </c>
      <c r="H2337" s="59" t="e">
        <f t="shared" si="395"/>
        <v>#REF!</v>
      </c>
      <c r="I2337" s="59" t="e">
        <f t="shared" si="395"/>
        <v>#REF!</v>
      </c>
    </row>
    <row r="2338" spans="1:9" hidden="1" x14ac:dyDescent="0.2">
      <c r="A2338" s="14" t="s">
        <v>350</v>
      </c>
      <c r="B2338" s="39" t="s">
        <v>320</v>
      </c>
      <c r="C2338" s="59" t="e">
        <f t="shared" si="391"/>
        <v>#REF!</v>
      </c>
      <c r="D2338" s="59" t="e">
        <f>D2340</f>
        <v>#REF!</v>
      </c>
      <c r="E2338" s="59" t="e">
        <f t="shared" si="395"/>
        <v>#REF!</v>
      </c>
      <c r="F2338" s="59" t="e">
        <f t="shared" si="395"/>
        <v>#REF!</v>
      </c>
      <c r="G2338" s="59" t="e">
        <f t="shared" si="395"/>
        <v>#REF!</v>
      </c>
      <c r="H2338" s="59" t="e">
        <f t="shared" si="395"/>
        <v>#REF!</v>
      </c>
      <c r="I2338" s="59" t="e">
        <f t="shared" si="395"/>
        <v>#REF!</v>
      </c>
    </row>
    <row r="2339" spans="1:9" hidden="1" x14ac:dyDescent="0.2">
      <c r="A2339" s="21" t="s">
        <v>385</v>
      </c>
      <c r="B2339" s="8" t="s">
        <v>319</v>
      </c>
      <c r="C2339" s="59" t="e">
        <f t="shared" si="391"/>
        <v>#REF!</v>
      </c>
      <c r="D2339" s="59" t="e">
        <f>#REF!</f>
        <v>#REF!</v>
      </c>
      <c r="E2339" s="59" t="e">
        <f>#REF!</f>
        <v>#REF!</v>
      </c>
      <c r="F2339" s="59" t="e">
        <f>#REF!</f>
        <v>#REF!</v>
      </c>
      <c r="G2339" s="59" t="e">
        <f>#REF!</f>
        <v>#REF!</v>
      </c>
      <c r="H2339" s="59" t="e">
        <f>#REF!</f>
        <v>#REF!</v>
      </c>
      <c r="I2339" s="59" t="e">
        <f>#REF!</f>
        <v>#REF!</v>
      </c>
    </row>
    <row r="2340" spans="1:9" hidden="1" x14ac:dyDescent="0.2">
      <c r="A2340" s="18"/>
      <c r="B2340" s="246" t="s">
        <v>320</v>
      </c>
      <c r="C2340" s="59" t="e">
        <f t="shared" si="391"/>
        <v>#REF!</v>
      </c>
      <c r="D2340" s="59" t="e">
        <f>#REF!</f>
        <v>#REF!</v>
      </c>
      <c r="E2340" s="59" t="e">
        <f>#REF!</f>
        <v>#REF!</v>
      </c>
      <c r="F2340" s="59" t="e">
        <f>#REF!</f>
        <v>#REF!</v>
      </c>
      <c r="G2340" s="59" t="e">
        <f>#REF!</f>
        <v>#REF!</v>
      </c>
      <c r="H2340" s="59" t="e">
        <f>#REF!</f>
        <v>#REF!</v>
      </c>
      <c r="I2340" s="59" t="e">
        <f>#REF!</f>
        <v>#REF!</v>
      </c>
    </row>
    <row r="2341" spans="1:9" hidden="1" x14ac:dyDescent="0.2">
      <c r="A2341" s="438" t="s">
        <v>379</v>
      </c>
      <c r="B2341" s="439"/>
      <c r="C2341" s="439"/>
      <c r="D2341" s="439"/>
      <c r="E2341" s="439"/>
      <c r="F2341" s="439"/>
      <c r="G2341" s="439"/>
      <c r="H2341" s="439"/>
      <c r="I2341" s="440"/>
    </row>
    <row r="2342" spans="1:9" hidden="1" x14ac:dyDescent="0.2">
      <c r="A2342" s="40" t="s">
        <v>322</v>
      </c>
      <c r="B2342" s="27" t="s">
        <v>319</v>
      </c>
      <c r="C2342" s="59" t="e">
        <f t="shared" ref="C2342:C2347" si="396">D2342+E2342+F2342+G2342+H2342+I2342</f>
        <v>#REF!</v>
      </c>
      <c r="D2342" s="59" t="e">
        <f t="shared" ref="D2342:I2345" si="397">D2344</f>
        <v>#REF!</v>
      </c>
      <c r="E2342" s="73" t="e">
        <f t="shared" si="397"/>
        <v>#REF!</v>
      </c>
      <c r="F2342" s="59" t="e">
        <f t="shared" si="397"/>
        <v>#REF!</v>
      </c>
      <c r="G2342" s="59" t="e">
        <f t="shared" si="397"/>
        <v>#REF!</v>
      </c>
      <c r="H2342" s="59" t="e">
        <f t="shared" si="397"/>
        <v>#REF!</v>
      </c>
      <c r="I2342" s="59" t="e">
        <f t="shared" si="397"/>
        <v>#REF!</v>
      </c>
    </row>
    <row r="2343" spans="1:9" hidden="1" x14ac:dyDescent="0.2">
      <c r="A2343" s="41" t="s">
        <v>347</v>
      </c>
      <c r="B2343" s="29" t="s">
        <v>320</v>
      </c>
      <c r="C2343" s="59" t="e">
        <f t="shared" si="396"/>
        <v>#REF!</v>
      </c>
      <c r="D2343" s="59" t="e">
        <f t="shared" si="397"/>
        <v>#REF!</v>
      </c>
      <c r="E2343" s="73" t="e">
        <f t="shared" si="397"/>
        <v>#REF!</v>
      </c>
      <c r="F2343" s="59" t="e">
        <f t="shared" si="397"/>
        <v>#REF!</v>
      </c>
      <c r="G2343" s="59" t="e">
        <f t="shared" si="397"/>
        <v>#REF!</v>
      </c>
      <c r="H2343" s="59" t="e">
        <f t="shared" si="397"/>
        <v>#REF!</v>
      </c>
      <c r="I2343" s="59" t="e">
        <f t="shared" si="397"/>
        <v>#REF!</v>
      </c>
    </row>
    <row r="2344" spans="1:9" hidden="1" x14ac:dyDescent="0.2">
      <c r="A2344" s="64" t="s">
        <v>334</v>
      </c>
      <c r="B2344" s="27" t="s">
        <v>319</v>
      </c>
      <c r="C2344" s="59" t="e">
        <f t="shared" si="396"/>
        <v>#REF!</v>
      </c>
      <c r="D2344" s="59" t="e">
        <f>D2346</f>
        <v>#REF!</v>
      </c>
      <c r="E2344" s="59" t="e">
        <f t="shared" si="397"/>
        <v>#REF!</v>
      </c>
      <c r="F2344" s="59" t="e">
        <f t="shared" si="397"/>
        <v>#REF!</v>
      </c>
      <c r="G2344" s="59" t="e">
        <f t="shared" si="397"/>
        <v>#REF!</v>
      </c>
      <c r="H2344" s="59" t="e">
        <f t="shared" si="397"/>
        <v>#REF!</v>
      </c>
      <c r="I2344" s="59" t="e">
        <f t="shared" si="397"/>
        <v>#REF!</v>
      </c>
    </row>
    <row r="2345" spans="1:9" hidden="1" x14ac:dyDescent="0.2">
      <c r="A2345" s="42" t="s">
        <v>350</v>
      </c>
      <c r="B2345" s="29" t="s">
        <v>320</v>
      </c>
      <c r="C2345" s="59" t="e">
        <f t="shared" si="396"/>
        <v>#REF!</v>
      </c>
      <c r="D2345" s="59" t="e">
        <f>D2347</f>
        <v>#REF!</v>
      </c>
      <c r="E2345" s="59" t="e">
        <f t="shared" si="397"/>
        <v>#REF!</v>
      </c>
      <c r="F2345" s="59" t="e">
        <f t="shared" si="397"/>
        <v>#REF!</v>
      </c>
      <c r="G2345" s="59" t="e">
        <f t="shared" si="397"/>
        <v>#REF!</v>
      </c>
      <c r="H2345" s="59" t="e">
        <f t="shared" si="397"/>
        <v>#REF!</v>
      </c>
      <c r="I2345" s="59" t="e">
        <f t="shared" si="397"/>
        <v>#REF!</v>
      </c>
    </row>
    <row r="2346" spans="1:9" hidden="1" x14ac:dyDescent="0.2">
      <c r="A2346" s="21" t="s">
        <v>385</v>
      </c>
      <c r="B2346" s="8" t="s">
        <v>319</v>
      </c>
      <c r="C2346" s="59" t="e">
        <f t="shared" si="396"/>
        <v>#REF!</v>
      </c>
      <c r="D2346" s="59" t="e">
        <f>#REF!</f>
        <v>#REF!</v>
      </c>
      <c r="E2346" s="59" t="e">
        <f>#REF!</f>
        <v>#REF!</v>
      </c>
      <c r="F2346" s="59" t="e">
        <f>#REF!</f>
        <v>#REF!</v>
      </c>
      <c r="G2346" s="59" t="e">
        <f>#REF!</f>
        <v>#REF!</v>
      </c>
      <c r="H2346" s="59" t="e">
        <f>#REF!</f>
        <v>#REF!</v>
      </c>
      <c r="I2346" s="59" t="e">
        <f>#REF!</f>
        <v>#REF!</v>
      </c>
    </row>
    <row r="2347" spans="1:9" ht="12" hidden="1" customHeight="1" x14ac:dyDescent="0.2">
      <c r="A2347" s="18"/>
      <c r="B2347" s="246" t="s">
        <v>320</v>
      </c>
      <c r="C2347" s="59" t="e">
        <f t="shared" si="396"/>
        <v>#REF!</v>
      </c>
      <c r="D2347" s="59" t="e">
        <f>#REF!</f>
        <v>#REF!</v>
      </c>
      <c r="E2347" s="59" t="e">
        <f>#REF!</f>
        <v>#REF!</v>
      </c>
      <c r="F2347" s="59" t="e">
        <f>#REF!</f>
        <v>#REF!</v>
      </c>
      <c r="G2347" s="59" t="e">
        <f>#REF!</f>
        <v>#REF!</v>
      </c>
      <c r="H2347" s="59" t="e">
        <f>#REF!</f>
        <v>#REF!</v>
      </c>
      <c r="I2347" s="59" t="e">
        <f>#REF!</f>
        <v>#REF!</v>
      </c>
    </row>
    <row r="2348" spans="1:9" x14ac:dyDescent="0.2">
      <c r="A2348" s="123"/>
      <c r="B2348" s="407"/>
      <c r="C2348" s="89"/>
      <c r="D2348" s="89"/>
      <c r="E2348" s="89"/>
      <c r="F2348" s="89"/>
      <c r="G2348" s="89"/>
      <c r="H2348" s="89"/>
      <c r="I2348" s="89"/>
    </row>
    <row r="2349" spans="1:9" x14ac:dyDescent="0.2">
      <c r="A2349" s="123"/>
      <c r="B2349" s="407"/>
      <c r="C2349" s="89"/>
      <c r="D2349" s="89"/>
      <c r="E2349" s="89"/>
      <c r="F2349" s="89"/>
      <c r="G2349" s="89"/>
      <c r="H2349" s="89"/>
      <c r="I2349" s="89"/>
    </row>
    <row r="2350" spans="1:9" x14ac:dyDescent="0.2">
      <c r="A2350" s="254"/>
      <c r="B2350" s="441"/>
      <c r="C2350" s="441"/>
      <c r="D2350" s="441"/>
      <c r="E2350" s="442"/>
      <c r="F2350" s="442"/>
      <c r="G2350" s="442"/>
      <c r="H2350" s="442"/>
      <c r="I2350" s="442"/>
    </row>
    <row r="2351" spans="1:9" x14ac:dyDescent="0.2">
      <c r="A2351" s="119"/>
      <c r="B2351" s="443"/>
      <c r="C2351" s="443"/>
      <c r="D2351" s="443"/>
      <c r="E2351" s="444"/>
      <c r="F2351" s="444"/>
      <c r="G2351" s="444"/>
      <c r="H2351" s="444"/>
      <c r="I2351" s="444"/>
    </row>
    <row r="2352" spans="1:9" x14ac:dyDescent="0.2">
      <c r="A2352" s="405"/>
      <c r="B2352" s="445"/>
      <c r="C2352" s="446"/>
      <c r="D2352" s="446"/>
      <c r="E2352" s="447"/>
      <c r="F2352" s="447"/>
      <c r="G2352" s="447"/>
      <c r="H2352" s="447"/>
      <c r="I2352" s="447"/>
    </row>
    <row r="2353" spans="1:9" x14ac:dyDescent="0.2">
      <c r="A2353" s="405"/>
      <c r="B2353" s="407"/>
      <c r="C2353" s="407"/>
      <c r="D2353" s="407"/>
      <c r="E2353" s="121"/>
      <c r="F2353" s="405"/>
      <c r="G2353" s="405"/>
      <c r="H2353" s="405"/>
      <c r="I2353" s="405"/>
    </row>
    <row r="2354" spans="1:9" x14ac:dyDescent="0.2">
      <c r="A2354" s="433"/>
      <c r="B2354" s="433"/>
      <c r="C2354" s="49"/>
      <c r="D2354" s="121"/>
      <c r="E2354" s="121"/>
      <c r="F2354" s="434"/>
      <c r="G2354" s="434"/>
      <c r="H2354" s="121"/>
      <c r="I2354" s="121"/>
    </row>
    <row r="2355" spans="1:9" x14ac:dyDescent="0.2">
      <c r="A2355" s="433"/>
      <c r="B2355" s="433"/>
      <c r="C2355" s="405"/>
      <c r="D2355" s="121"/>
      <c r="E2355" s="121"/>
      <c r="F2355" s="434"/>
      <c r="G2355" s="434"/>
      <c r="H2355" s="121"/>
      <c r="I2355" s="121"/>
    </row>
    <row r="2356" spans="1:9" x14ac:dyDescent="0.2">
      <c r="A2356" s="405"/>
      <c r="B2356" s="121"/>
      <c r="C2356" s="121"/>
      <c r="D2356" s="121"/>
      <c r="E2356" s="121"/>
      <c r="F2356" s="405"/>
      <c r="G2356" s="405"/>
      <c r="H2356" s="121"/>
      <c r="I2356" s="121"/>
    </row>
    <row r="2357" spans="1:9" x14ac:dyDescent="0.2">
      <c r="A2357" s="405"/>
      <c r="B2357" s="121"/>
      <c r="C2357" s="121"/>
      <c r="D2357" s="121"/>
      <c r="E2357" s="121"/>
      <c r="F2357" s="405"/>
      <c r="G2357" s="434"/>
      <c r="H2357" s="434"/>
      <c r="I2357" s="434"/>
    </row>
    <row r="2358" spans="1:9" x14ac:dyDescent="0.2">
      <c r="A2358" s="48"/>
      <c r="B2358" s="407"/>
      <c r="C2358" s="48"/>
      <c r="D2358" s="407"/>
      <c r="E2358" s="48"/>
      <c r="F2358" s="48"/>
      <c r="G2358" s="434"/>
      <c r="H2358" s="434"/>
      <c r="I2358" s="434"/>
    </row>
    <row r="2359" spans="1:9" x14ac:dyDescent="0.2">
      <c r="A2359" s="48"/>
      <c r="B2359" s="407"/>
      <c r="C2359" s="48"/>
      <c r="D2359" s="407"/>
      <c r="E2359" s="48"/>
      <c r="F2359" s="48"/>
      <c r="G2359" s="434"/>
      <c r="H2359" s="434"/>
      <c r="I2359" s="434"/>
    </row>
    <row r="2360" spans="1:9" x14ac:dyDescent="0.2">
      <c r="A2360" s="22"/>
      <c r="B2360" s="6"/>
      <c r="C2360" s="12"/>
      <c r="D2360" s="6"/>
      <c r="E2360" s="12"/>
      <c r="F2360" s="12"/>
      <c r="G2360" s="48"/>
      <c r="H2360" s="48"/>
      <c r="I2360" s="48"/>
    </row>
    <row r="2361" spans="1:9" x14ac:dyDescent="0.2">
      <c r="A2361" s="22"/>
      <c r="B2361" s="6"/>
      <c r="C2361" s="12"/>
      <c r="D2361" s="6"/>
      <c r="E2361" s="12"/>
      <c r="F2361" s="12"/>
      <c r="G2361" s="48"/>
      <c r="H2361" s="48"/>
      <c r="I2361" s="48"/>
    </row>
    <row r="2362" spans="1:9" x14ac:dyDescent="0.2">
      <c r="B2362" s="6"/>
      <c r="C2362" s="12"/>
      <c r="D2362" s="6"/>
      <c r="E2362" s="12"/>
      <c r="F2362" s="12"/>
      <c r="G2362" s="12"/>
      <c r="H2362" s="12"/>
      <c r="I2362" s="12"/>
    </row>
    <row r="2363" spans="1:9" x14ac:dyDescent="0.2">
      <c r="B2363" s="6"/>
      <c r="C2363" s="12"/>
      <c r="D2363" s="6"/>
      <c r="E2363" s="12"/>
      <c r="F2363" s="12"/>
      <c r="G2363" s="12"/>
      <c r="H2363" s="12"/>
      <c r="I2363" s="12"/>
    </row>
    <row r="2364" spans="1:9" x14ac:dyDescent="0.2">
      <c r="B2364" s="6"/>
      <c r="C2364" s="12"/>
      <c r="D2364" s="6"/>
      <c r="E2364" s="12"/>
      <c r="F2364" s="12"/>
      <c r="G2364" s="12"/>
      <c r="H2364" s="12"/>
      <c r="I2364" s="12"/>
    </row>
    <row r="2365" spans="1:9" x14ac:dyDescent="0.2">
      <c r="B2365" s="6"/>
      <c r="C2365" s="12"/>
      <c r="D2365" s="6"/>
      <c r="E2365" s="12"/>
      <c r="F2365" s="12"/>
      <c r="G2365" s="12"/>
      <c r="H2365" s="12"/>
      <c r="I2365" s="12"/>
    </row>
    <row r="2366" spans="1:9" x14ac:dyDescent="0.2">
      <c r="B2366" s="6"/>
      <c r="C2366" s="12"/>
      <c r="D2366" s="6"/>
      <c r="E2366" s="12"/>
      <c r="F2366" s="12"/>
      <c r="G2366" s="12"/>
      <c r="H2366" s="12"/>
      <c r="I2366" s="12"/>
    </row>
    <row r="2367" spans="1:9" x14ac:dyDescent="0.2">
      <c r="B2367" s="6"/>
      <c r="C2367" s="12"/>
      <c r="D2367" s="6"/>
      <c r="E2367" s="12"/>
      <c r="F2367" s="12"/>
      <c r="G2367" s="12"/>
      <c r="H2367" s="12"/>
      <c r="I2367" s="12"/>
    </row>
    <row r="2368" spans="1:9" x14ac:dyDescent="0.2">
      <c r="B2368" s="6"/>
      <c r="C2368" s="12"/>
      <c r="D2368" s="6"/>
      <c r="E2368" s="12"/>
      <c r="F2368" s="12"/>
      <c r="G2368" s="12"/>
      <c r="H2368" s="12"/>
      <c r="I2368" s="12"/>
    </row>
    <row r="2369" spans="2:9" x14ac:dyDescent="0.2">
      <c r="B2369" s="6"/>
      <c r="C2369" s="12"/>
      <c r="D2369" s="6"/>
      <c r="E2369" s="12"/>
      <c r="F2369" s="12"/>
      <c r="G2369" s="12"/>
      <c r="H2369" s="12"/>
      <c r="I2369" s="12"/>
    </row>
    <row r="2370" spans="2:9" x14ac:dyDescent="0.2">
      <c r="B2370" s="6"/>
      <c r="C2370" s="12"/>
      <c r="D2370" s="6"/>
      <c r="E2370" s="12"/>
      <c r="F2370" s="12"/>
      <c r="G2370" s="12"/>
      <c r="H2370" s="12"/>
      <c r="I2370" s="12"/>
    </row>
    <row r="2371" spans="2:9" x14ac:dyDescent="0.2">
      <c r="B2371" s="6"/>
      <c r="C2371" s="12"/>
      <c r="D2371" s="6"/>
      <c r="E2371" s="12"/>
      <c r="F2371" s="12"/>
      <c r="G2371" s="12"/>
      <c r="H2371" s="12"/>
      <c r="I2371" s="12"/>
    </row>
    <row r="2372" spans="2:9" x14ac:dyDescent="0.2">
      <c r="B2372" s="6"/>
      <c r="C2372" s="12"/>
      <c r="D2372" s="6"/>
      <c r="E2372" s="12"/>
      <c r="F2372" s="12"/>
      <c r="G2372" s="12"/>
      <c r="H2372" s="12"/>
      <c r="I2372" s="12"/>
    </row>
    <row r="2373" spans="2:9" x14ac:dyDescent="0.2">
      <c r="B2373" s="6"/>
      <c r="C2373" s="12"/>
      <c r="D2373" s="6"/>
      <c r="E2373" s="12"/>
      <c r="F2373" s="12"/>
      <c r="G2373" s="12"/>
      <c r="H2373" s="12"/>
      <c r="I2373" s="12"/>
    </row>
    <row r="2374" spans="2:9" x14ac:dyDescent="0.2">
      <c r="B2374" s="6"/>
      <c r="C2374" s="12"/>
      <c r="D2374" s="6"/>
      <c r="E2374" s="12"/>
      <c r="F2374" s="12"/>
      <c r="G2374" s="12"/>
      <c r="H2374" s="12"/>
      <c r="I2374" s="12"/>
    </row>
    <row r="2375" spans="2:9" x14ac:dyDescent="0.2">
      <c r="B2375" s="6"/>
      <c r="C2375" s="12"/>
      <c r="D2375" s="6"/>
      <c r="E2375" s="12"/>
      <c r="F2375" s="12"/>
      <c r="G2375" s="12"/>
      <c r="H2375" s="12"/>
      <c r="I2375" s="12"/>
    </row>
    <row r="2376" spans="2:9" x14ac:dyDescent="0.2">
      <c r="B2376" s="6"/>
      <c r="C2376" s="12"/>
      <c r="D2376" s="6"/>
      <c r="E2376" s="12"/>
      <c r="F2376" s="12"/>
      <c r="G2376" s="12"/>
      <c r="H2376" s="12"/>
      <c r="I2376" s="12"/>
    </row>
    <row r="2377" spans="2:9" x14ac:dyDescent="0.2">
      <c r="B2377" s="6"/>
      <c r="C2377" s="12"/>
      <c r="D2377" s="6"/>
      <c r="E2377" s="12"/>
      <c r="F2377" s="12"/>
      <c r="G2377" s="12"/>
      <c r="H2377" s="12"/>
      <c r="I2377" s="12"/>
    </row>
    <row r="2378" spans="2:9" x14ac:dyDescent="0.2">
      <c r="B2378" s="6"/>
      <c r="C2378" s="12"/>
      <c r="D2378" s="6"/>
      <c r="E2378" s="12"/>
      <c r="F2378" s="12"/>
      <c r="G2378" s="12"/>
      <c r="H2378" s="12"/>
      <c r="I2378" s="12"/>
    </row>
    <row r="2379" spans="2:9" x14ac:dyDescent="0.2">
      <c r="B2379" s="6"/>
      <c r="C2379" s="12"/>
      <c r="D2379" s="6"/>
      <c r="E2379" s="12"/>
      <c r="F2379" s="12"/>
      <c r="G2379" s="12"/>
      <c r="H2379" s="12"/>
      <c r="I2379" s="12"/>
    </row>
    <row r="2380" spans="2:9" x14ac:dyDescent="0.2">
      <c r="B2380" s="6"/>
      <c r="C2380" s="12"/>
      <c r="D2380" s="6"/>
      <c r="E2380" s="12"/>
      <c r="F2380" s="12"/>
      <c r="G2380" s="12"/>
      <c r="H2380" s="12"/>
      <c r="I2380" s="12"/>
    </row>
    <row r="2381" spans="2:9" x14ac:dyDescent="0.2">
      <c r="B2381" s="6"/>
      <c r="C2381" s="12"/>
      <c r="D2381" s="6"/>
      <c r="E2381" s="12"/>
      <c r="F2381" s="12"/>
      <c r="G2381" s="12"/>
      <c r="H2381" s="12"/>
      <c r="I2381" s="12"/>
    </row>
    <row r="2382" spans="2:9" x14ac:dyDescent="0.2">
      <c r="B2382" s="6"/>
      <c r="C2382" s="12"/>
      <c r="D2382" s="6"/>
      <c r="E2382" s="12"/>
      <c r="F2382" s="12"/>
      <c r="G2382" s="12"/>
      <c r="H2382" s="12"/>
      <c r="I2382" s="12"/>
    </row>
    <row r="2383" spans="2:9" x14ac:dyDescent="0.2">
      <c r="B2383" s="6"/>
      <c r="C2383" s="12"/>
      <c r="D2383" s="6"/>
      <c r="E2383" s="12"/>
      <c r="F2383" s="12"/>
      <c r="G2383" s="12"/>
      <c r="H2383" s="12"/>
      <c r="I2383" s="12"/>
    </row>
    <row r="2384" spans="2:9" x14ac:dyDescent="0.2">
      <c r="B2384" s="6"/>
      <c r="C2384" s="12"/>
      <c r="D2384" s="6"/>
      <c r="E2384" s="12"/>
      <c r="F2384" s="12"/>
      <c r="G2384" s="12"/>
      <c r="H2384" s="12"/>
      <c r="I2384" s="12"/>
    </row>
    <row r="2385" spans="2:9" x14ac:dyDescent="0.2">
      <c r="B2385" s="6"/>
      <c r="C2385" s="12"/>
      <c r="D2385" s="6"/>
      <c r="E2385" s="12"/>
      <c r="F2385" s="12"/>
      <c r="G2385" s="12"/>
      <c r="H2385" s="12"/>
      <c r="I2385" s="12"/>
    </row>
    <row r="2386" spans="2:9" x14ac:dyDescent="0.2">
      <c r="B2386" s="6"/>
      <c r="C2386" s="12"/>
      <c r="D2386" s="6"/>
      <c r="E2386" s="12"/>
      <c r="F2386" s="12"/>
      <c r="G2386" s="12"/>
      <c r="H2386" s="12"/>
      <c r="I2386" s="12"/>
    </row>
    <row r="2387" spans="2:9" x14ac:dyDescent="0.2">
      <c r="B2387" s="6"/>
      <c r="C2387" s="12"/>
      <c r="D2387" s="6"/>
      <c r="E2387" s="12"/>
      <c r="F2387" s="12"/>
      <c r="G2387" s="12"/>
      <c r="H2387" s="12"/>
      <c r="I2387" s="12"/>
    </row>
    <row r="2388" spans="2:9" x14ac:dyDescent="0.2">
      <c r="B2388" s="6"/>
      <c r="C2388" s="12"/>
      <c r="D2388" s="6"/>
      <c r="E2388" s="12"/>
      <c r="F2388" s="12"/>
      <c r="G2388" s="12"/>
      <c r="H2388" s="12"/>
      <c r="I2388" s="12"/>
    </row>
    <row r="2389" spans="2:9" x14ac:dyDescent="0.2">
      <c r="B2389" s="6"/>
      <c r="C2389" s="12"/>
      <c r="D2389" s="6"/>
      <c r="E2389" s="12"/>
      <c r="F2389" s="12"/>
      <c r="G2389" s="12"/>
      <c r="H2389" s="12"/>
      <c r="I2389" s="12"/>
    </row>
    <row r="2390" spans="2:9" x14ac:dyDescent="0.2">
      <c r="B2390" s="6"/>
      <c r="C2390" s="12"/>
      <c r="D2390" s="6"/>
      <c r="E2390" s="12"/>
      <c r="F2390" s="12"/>
      <c r="G2390" s="12"/>
      <c r="H2390" s="12"/>
      <c r="I2390" s="12"/>
    </row>
    <row r="2391" spans="2:9" x14ac:dyDescent="0.2">
      <c r="B2391" s="6"/>
      <c r="C2391" s="12"/>
      <c r="D2391" s="6"/>
      <c r="E2391" s="12"/>
      <c r="F2391" s="12"/>
      <c r="G2391" s="12"/>
      <c r="H2391" s="12"/>
      <c r="I2391" s="12"/>
    </row>
    <row r="2392" spans="2:9" x14ac:dyDescent="0.2">
      <c r="B2392" s="6"/>
      <c r="C2392" s="12"/>
      <c r="D2392" s="6"/>
      <c r="E2392" s="12"/>
      <c r="F2392" s="12"/>
      <c r="G2392" s="12"/>
      <c r="H2392" s="12"/>
      <c r="I2392" s="12"/>
    </row>
    <row r="2393" spans="2:9" x14ac:dyDescent="0.2">
      <c r="B2393" s="6"/>
      <c r="C2393" s="12"/>
      <c r="D2393" s="6"/>
      <c r="E2393" s="12"/>
      <c r="F2393" s="12"/>
      <c r="G2393" s="12"/>
      <c r="H2393" s="12"/>
      <c r="I2393" s="12"/>
    </row>
    <row r="2394" spans="2:9" x14ac:dyDescent="0.2">
      <c r="B2394" s="6"/>
      <c r="C2394" s="12"/>
      <c r="D2394" s="6"/>
      <c r="E2394" s="12"/>
      <c r="F2394" s="12"/>
      <c r="G2394" s="12"/>
      <c r="H2394" s="12"/>
      <c r="I2394" s="12"/>
    </row>
    <row r="2395" spans="2:9" x14ac:dyDescent="0.2">
      <c r="B2395" s="6"/>
      <c r="C2395" s="12"/>
      <c r="D2395" s="6"/>
      <c r="E2395" s="12"/>
      <c r="F2395" s="12"/>
      <c r="G2395" s="12"/>
      <c r="H2395" s="12"/>
      <c r="I2395" s="12"/>
    </row>
    <row r="2396" spans="2:9" x14ac:dyDescent="0.2">
      <c r="B2396" s="6"/>
      <c r="C2396" s="12"/>
      <c r="D2396" s="6"/>
      <c r="E2396" s="12"/>
      <c r="F2396" s="12"/>
      <c r="G2396" s="12"/>
      <c r="H2396" s="12"/>
      <c r="I2396" s="12"/>
    </row>
    <row r="2397" spans="2:9" x14ac:dyDescent="0.2">
      <c r="B2397" s="6"/>
      <c r="C2397" s="12"/>
      <c r="D2397" s="6"/>
      <c r="E2397" s="12"/>
      <c r="F2397" s="12"/>
      <c r="G2397" s="12"/>
      <c r="H2397" s="12"/>
      <c r="I2397" s="12"/>
    </row>
    <row r="2398" spans="2:9" x14ac:dyDescent="0.2">
      <c r="B2398" s="6"/>
      <c r="C2398" s="12"/>
      <c r="D2398" s="6"/>
      <c r="E2398" s="12"/>
      <c r="F2398" s="12"/>
      <c r="G2398" s="12"/>
      <c r="H2398" s="12"/>
      <c r="I2398" s="12"/>
    </row>
    <row r="2399" spans="2:9" x14ac:dyDescent="0.2">
      <c r="B2399" s="6"/>
      <c r="C2399" s="12"/>
      <c r="D2399" s="6"/>
      <c r="E2399" s="12"/>
      <c r="F2399" s="12"/>
      <c r="G2399" s="12"/>
      <c r="H2399" s="12"/>
      <c r="I2399" s="12"/>
    </row>
    <row r="2400" spans="2:9" x14ac:dyDescent="0.2">
      <c r="B2400" s="6"/>
      <c r="C2400" s="12"/>
      <c r="D2400" s="6"/>
      <c r="E2400" s="12"/>
      <c r="F2400" s="12"/>
      <c r="G2400" s="12"/>
      <c r="H2400" s="12"/>
      <c r="I2400" s="12"/>
    </row>
    <row r="2401" spans="2:9" x14ac:dyDescent="0.2">
      <c r="B2401" s="6"/>
      <c r="C2401" s="12"/>
      <c r="D2401" s="6"/>
      <c r="E2401" s="12"/>
      <c r="F2401" s="12"/>
      <c r="G2401" s="12"/>
      <c r="H2401" s="12"/>
      <c r="I2401" s="12"/>
    </row>
    <row r="2402" spans="2:9" x14ac:dyDescent="0.2">
      <c r="B2402" s="6"/>
      <c r="C2402" s="12"/>
      <c r="D2402" s="6"/>
      <c r="E2402" s="12"/>
      <c r="F2402" s="12"/>
      <c r="G2402" s="12"/>
      <c r="H2402" s="12"/>
      <c r="I2402" s="12"/>
    </row>
    <row r="2403" spans="2:9" x14ac:dyDescent="0.2">
      <c r="B2403" s="6"/>
      <c r="C2403" s="12"/>
      <c r="D2403" s="6"/>
      <c r="E2403" s="12"/>
      <c r="F2403" s="12"/>
      <c r="G2403" s="12"/>
      <c r="H2403" s="12"/>
      <c r="I2403" s="12"/>
    </row>
    <row r="2404" spans="2:9" x14ac:dyDescent="0.2">
      <c r="B2404" s="6"/>
      <c r="C2404" s="12"/>
      <c r="D2404" s="6"/>
      <c r="E2404" s="12"/>
      <c r="F2404" s="12"/>
      <c r="G2404" s="12"/>
      <c r="H2404" s="12"/>
      <c r="I2404" s="12"/>
    </row>
    <row r="2405" spans="2:9" x14ac:dyDescent="0.2">
      <c r="B2405" s="6"/>
      <c r="C2405" s="12"/>
      <c r="D2405" s="6"/>
      <c r="E2405" s="12"/>
      <c r="F2405" s="12"/>
      <c r="G2405" s="12"/>
      <c r="H2405" s="12"/>
      <c r="I2405" s="12"/>
    </row>
    <row r="2406" spans="2:9" x14ac:dyDescent="0.2">
      <c r="B2406" s="6"/>
      <c r="C2406" s="12"/>
      <c r="D2406" s="6"/>
      <c r="E2406" s="12"/>
      <c r="F2406" s="12"/>
      <c r="G2406" s="12"/>
      <c r="H2406" s="12"/>
      <c r="I2406" s="12"/>
    </row>
    <row r="2407" spans="2:9" x14ac:dyDescent="0.2">
      <c r="B2407" s="6"/>
      <c r="C2407" s="12"/>
      <c r="D2407" s="6"/>
      <c r="E2407" s="12"/>
      <c r="F2407" s="12"/>
      <c r="G2407" s="12"/>
      <c r="H2407" s="12"/>
      <c r="I2407" s="12"/>
    </row>
    <row r="2408" spans="2:9" x14ac:dyDescent="0.2">
      <c r="B2408" s="6"/>
      <c r="C2408" s="12"/>
      <c r="D2408" s="6"/>
      <c r="E2408" s="12"/>
      <c r="F2408" s="12"/>
      <c r="G2408" s="12"/>
      <c r="H2408" s="12"/>
      <c r="I2408" s="12"/>
    </row>
    <row r="2409" spans="2:9" x14ac:dyDescent="0.2">
      <c r="B2409" s="6"/>
      <c r="C2409" s="12"/>
      <c r="D2409" s="6"/>
      <c r="E2409" s="12"/>
      <c r="F2409" s="12"/>
      <c r="G2409" s="12"/>
      <c r="H2409" s="12"/>
      <c r="I2409" s="12"/>
    </row>
    <row r="2410" spans="2:9" x14ac:dyDescent="0.2">
      <c r="B2410" s="6"/>
      <c r="C2410" s="12"/>
      <c r="D2410" s="6"/>
      <c r="E2410" s="12"/>
      <c r="F2410" s="12"/>
      <c r="G2410" s="12"/>
      <c r="H2410" s="12"/>
      <c r="I2410" s="12"/>
    </row>
    <row r="2411" spans="2:9" x14ac:dyDescent="0.2">
      <c r="B2411" s="6"/>
      <c r="C2411" s="12"/>
      <c r="D2411" s="6"/>
      <c r="E2411" s="12"/>
      <c r="F2411" s="12"/>
      <c r="G2411" s="12"/>
      <c r="H2411" s="12"/>
      <c r="I2411" s="12"/>
    </row>
    <row r="2412" spans="2:9" x14ac:dyDescent="0.2">
      <c r="B2412" s="6"/>
      <c r="C2412" s="12"/>
      <c r="D2412" s="6"/>
      <c r="E2412" s="12"/>
      <c r="F2412" s="12"/>
      <c r="G2412" s="12"/>
      <c r="H2412" s="12"/>
      <c r="I2412" s="12"/>
    </row>
    <row r="2413" spans="2:9" x14ac:dyDescent="0.2">
      <c r="B2413" s="6"/>
      <c r="C2413" s="12"/>
      <c r="D2413" s="6"/>
      <c r="E2413" s="12"/>
      <c r="F2413" s="12"/>
      <c r="G2413" s="12"/>
      <c r="H2413" s="12"/>
      <c r="I2413" s="12"/>
    </row>
    <row r="2414" spans="2:9" x14ac:dyDescent="0.2">
      <c r="B2414" s="6"/>
      <c r="C2414" s="12"/>
      <c r="D2414" s="6"/>
      <c r="E2414" s="12"/>
      <c r="F2414" s="12"/>
      <c r="G2414" s="12"/>
      <c r="H2414" s="12"/>
      <c r="I2414" s="12"/>
    </row>
    <row r="2415" spans="2:9" x14ac:dyDescent="0.2">
      <c r="B2415" s="6"/>
      <c r="C2415" s="12"/>
      <c r="D2415" s="6"/>
      <c r="E2415" s="12"/>
      <c r="F2415" s="12"/>
      <c r="G2415" s="12"/>
      <c r="H2415" s="12"/>
      <c r="I2415" s="12"/>
    </row>
    <row r="2416" spans="2:9" x14ac:dyDescent="0.2">
      <c r="B2416" s="6"/>
      <c r="C2416" s="12"/>
      <c r="D2416" s="6"/>
      <c r="E2416" s="12"/>
      <c r="F2416" s="12"/>
      <c r="G2416" s="12"/>
      <c r="H2416" s="12"/>
      <c r="I2416" s="12"/>
    </row>
    <row r="2417" spans="2:9" x14ac:dyDescent="0.2">
      <c r="B2417" s="6"/>
      <c r="C2417" s="12"/>
      <c r="D2417" s="6"/>
      <c r="E2417" s="12"/>
      <c r="F2417" s="12"/>
      <c r="G2417" s="12"/>
      <c r="H2417" s="12"/>
      <c r="I2417" s="12"/>
    </row>
    <row r="2418" spans="2:9" x14ac:dyDescent="0.2">
      <c r="B2418" s="6"/>
      <c r="C2418" s="12"/>
      <c r="D2418" s="6"/>
      <c r="E2418" s="12"/>
      <c r="F2418" s="12"/>
      <c r="G2418" s="12"/>
      <c r="H2418" s="12"/>
      <c r="I2418" s="12"/>
    </row>
    <row r="2419" spans="2:9" x14ac:dyDescent="0.2">
      <c r="B2419" s="6"/>
      <c r="C2419" s="12"/>
      <c r="D2419" s="6"/>
      <c r="E2419" s="12"/>
      <c r="F2419" s="12"/>
      <c r="G2419" s="12"/>
      <c r="H2419" s="12"/>
      <c r="I2419" s="12"/>
    </row>
    <row r="2420" spans="2:9" x14ac:dyDescent="0.2">
      <c r="B2420" s="6"/>
      <c r="C2420" s="12"/>
      <c r="D2420" s="6"/>
      <c r="E2420" s="12"/>
      <c r="F2420" s="12"/>
      <c r="G2420" s="12"/>
      <c r="H2420" s="12"/>
      <c r="I2420" s="12"/>
    </row>
    <row r="2421" spans="2:9" x14ac:dyDescent="0.2">
      <c r="B2421" s="6"/>
      <c r="C2421" s="12"/>
      <c r="D2421" s="6"/>
      <c r="E2421" s="12"/>
      <c r="F2421" s="12"/>
      <c r="G2421" s="12"/>
      <c r="H2421" s="12"/>
      <c r="I2421" s="12"/>
    </row>
    <row r="2422" spans="2:9" x14ac:dyDescent="0.2">
      <c r="B2422" s="6"/>
      <c r="C2422" s="12"/>
      <c r="D2422" s="6"/>
      <c r="E2422" s="12"/>
      <c r="F2422" s="12"/>
      <c r="G2422" s="12"/>
      <c r="H2422" s="12"/>
      <c r="I2422" s="12"/>
    </row>
    <row r="2423" spans="2:9" x14ac:dyDescent="0.2">
      <c r="B2423" s="6"/>
      <c r="C2423" s="12"/>
      <c r="D2423" s="6"/>
      <c r="E2423" s="12"/>
      <c r="F2423" s="12"/>
      <c r="G2423" s="12"/>
      <c r="H2423" s="12"/>
      <c r="I2423" s="12"/>
    </row>
    <row r="2424" spans="2:9" x14ac:dyDescent="0.2">
      <c r="B2424" s="6"/>
      <c r="C2424" s="12"/>
      <c r="D2424" s="6"/>
      <c r="E2424" s="12"/>
      <c r="F2424" s="12"/>
      <c r="G2424" s="12"/>
      <c r="H2424" s="12"/>
      <c r="I2424" s="12"/>
    </row>
    <row r="2425" spans="2:9" x14ac:dyDescent="0.2">
      <c r="B2425" s="6"/>
      <c r="C2425" s="12"/>
      <c r="D2425" s="6"/>
      <c r="E2425" s="12"/>
      <c r="F2425" s="12"/>
      <c r="G2425" s="12"/>
      <c r="H2425" s="12"/>
      <c r="I2425" s="12"/>
    </row>
    <row r="2426" spans="2:9" x14ac:dyDescent="0.2">
      <c r="B2426" s="6"/>
      <c r="C2426" s="12"/>
      <c r="D2426" s="6"/>
      <c r="E2426" s="12"/>
      <c r="F2426" s="12"/>
      <c r="G2426" s="12"/>
      <c r="H2426" s="12"/>
      <c r="I2426" s="12"/>
    </row>
    <row r="2427" spans="2:9" x14ac:dyDescent="0.2">
      <c r="B2427" s="6"/>
      <c r="C2427" s="12"/>
      <c r="D2427" s="6"/>
      <c r="E2427" s="12"/>
      <c r="F2427" s="12"/>
      <c r="G2427" s="12"/>
      <c r="H2427" s="12"/>
      <c r="I2427" s="12"/>
    </row>
    <row r="2428" spans="2:9" x14ac:dyDescent="0.2">
      <c r="B2428" s="6"/>
      <c r="C2428" s="12"/>
      <c r="D2428" s="6"/>
      <c r="E2428" s="12"/>
      <c r="F2428" s="12"/>
      <c r="G2428" s="12"/>
      <c r="H2428" s="12"/>
      <c r="I2428" s="12"/>
    </row>
    <row r="2429" spans="2:9" x14ac:dyDescent="0.2">
      <c r="B2429" s="6"/>
      <c r="C2429" s="12"/>
      <c r="D2429" s="6"/>
      <c r="E2429" s="12"/>
      <c r="F2429" s="12"/>
      <c r="G2429" s="12"/>
      <c r="H2429" s="12"/>
      <c r="I2429" s="12"/>
    </row>
    <row r="2430" spans="2:9" x14ac:dyDescent="0.2">
      <c r="B2430" s="6"/>
      <c r="C2430" s="12"/>
      <c r="D2430" s="6"/>
      <c r="E2430" s="12"/>
      <c r="F2430" s="12"/>
      <c r="G2430" s="12"/>
      <c r="H2430" s="12"/>
      <c r="I2430" s="12"/>
    </row>
    <row r="2431" spans="2:9" x14ac:dyDescent="0.2">
      <c r="B2431" s="6"/>
      <c r="C2431" s="12"/>
      <c r="D2431" s="6"/>
      <c r="E2431" s="12"/>
      <c r="F2431" s="12"/>
      <c r="G2431" s="12"/>
      <c r="H2431" s="12"/>
      <c r="I2431" s="12"/>
    </row>
    <row r="2432" spans="2:9" x14ac:dyDescent="0.2">
      <c r="B2432" s="6"/>
      <c r="C2432" s="12"/>
      <c r="D2432" s="6"/>
      <c r="E2432" s="12"/>
      <c r="F2432" s="12"/>
      <c r="G2432" s="12"/>
      <c r="H2432" s="12"/>
      <c r="I2432" s="12"/>
    </row>
    <row r="2433" spans="2:9" x14ac:dyDescent="0.2">
      <c r="B2433" s="6"/>
      <c r="C2433" s="12"/>
      <c r="D2433" s="6"/>
      <c r="E2433" s="12"/>
      <c r="F2433" s="12"/>
      <c r="G2433" s="12"/>
      <c r="H2433" s="12"/>
      <c r="I2433" s="12"/>
    </row>
    <row r="2434" spans="2:9" x14ac:dyDescent="0.2">
      <c r="B2434" s="6"/>
      <c r="C2434" s="12"/>
      <c r="D2434" s="6"/>
      <c r="E2434" s="12"/>
      <c r="F2434" s="12"/>
      <c r="G2434" s="12"/>
      <c r="H2434" s="12"/>
      <c r="I2434" s="12"/>
    </row>
    <row r="2435" spans="2:9" x14ac:dyDescent="0.2">
      <c r="B2435" s="6"/>
      <c r="C2435" s="12"/>
      <c r="D2435" s="6"/>
      <c r="E2435" s="12"/>
      <c r="F2435" s="12"/>
      <c r="G2435" s="12"/>
      <c r="H2435" s="12"/>
      <c r="I2435" s="12"/>
    </row>
    <row r="2436" spans="2:9" x14ac:dyDescent="0.2">
      <c r="B2436" s="6"/>
      <c r="C2436" s="12"/>
      <c r="D2436" s="6"/>
      <c r="E2436" s="12"/>
      <c r="F2436" s="12"/>
      <c r="G2436" s="12"/>
      <c r="H2436" s="12"/>
      <c r="I2436" s="12"/>
    </row>
    <row r="2437" spans="2:9" x14ac:dyDescent="0.2">
      <c r="B2437" s="6"/>
      <c r="C2437" s="12"/>
      <c r="D2437" s="6"/>
      <c r="E2437" s="12"/>
      <c r="F2437" s="12"/>
      <c r="G2437" s="12"/>
      <c r="H2437" s="12"/>
      <c r="I2437" s="12"/>
    </row>
    <row r="2438" spans="2:9" x14ac:dyDescent="0.2">
      <c r="B2438" s="6"/>
      <c r="C2438" s="12"/>
      <c r="D2438" s="6"/>
      <c r="E2438" s="12"/>
      <c r="F2438" s="12"/>
      <c r="G2438" s="12"/>
      <c r="H2438" s="12"/>
      <c r="I2438" s="12"/>
    </row>
    <row r="2439" spans="2:9" x14ac:dyDescent="0.2">
      <c r="B2439" s="6"/>
      <c r="C2439" s="12"/>
      <c r="D2439" s="6"/>
      <c r="E2439" s="12"/>
      <c r="F2439" s="12"/>
      <c r="G2439" s="12"/>
      <c r="H2439" s="12"/>
      <c r="I2439" s="12"/>
    </row>
    <row r="2440" spans="2:9" x14ac:dyDescent="0.2">
      <c r="B2440" s="6"/>
      <c r="C2440" s="12"/>
      <c r="D2440" s="6"/>
      <c r="E2440" s="12"/>
      <c r="F2440" s="12"/>
      <c r="G2440" s="12"/>
      <c r="H2440" s="12"/>
      <c r="I2440" s="12"/>
    </row>
    <row r="2441" spans="2:9" x14ac:dyDescent="0.2">
      <c r="B2441" s="6"/>
      <c r="C2441" s="12"/>
      <c r="D2441" s="6"/>
      <c r="E2441" s="12"/>
      <c r="F2441" s="12"/>
      <c r="G2441" s="12"/>
      <c r="H2441" s="12"/>
      <c r="I2441" s="12"/>
    </row>
    <row r="2442" spans="2:9" x14ac:dyDescent="0.2">
      <c r="B2442" s="6"/>
      <c r="C2442" s="12"/>
      <c r="D2442" s="6"/>
      <c r="E2442" s="12"/>
      <c r="F2442" s="12"/>
      <c r="G2442" s="12"/>
      <c r="H2442" s="12"/>
      <c r="I2442" s="12"/>
    </row>
    <row r="2443" spans="2:9" x14ac:dyDescent="0.2">
      <c r="B2443" s="6"/>
      <c r="C2443" s="12"/>
      <c r="D2443" s="6"/>
      <c r="E2443" s="12"/>
      <c r="F2443" s="12"/>
      <c r="G2443" s="12"/>
      <c r="H2443" s="12"/>
      <c r="I2443" s="12"/>
    </row>
    <row r="2444" spans="2:9" x14ac:dyDescent="0.2">
      <c r="B2444" s="6"/>
      <c r="C2444" s="12"/>
      <c r="D2444" s="6"/>
      <c r="E2444" s="12"/>
      <c r="F2444" s="12"/>
      <c r="G2444" s="12"/>
      <c r="H2444" s="12"/>
      <c r="I2444" s="12"/>
    </row>
    <row r="2445" spans="2:9" x14ac:dyDescent="0.2">
      <c r="B2445" s="6"/>
      <c r="C2445" s="12"/>
      <c r="D2445" s="6"/>
      <c r="E2445" s="12"/>
      <c r="F2445" s="12"/>
      <c r="G2445" s="12"/>
      <c r="H2445" s="12"/>
      <c r="I2445" s="12"/>
    </row>
    <row r="2446" spans="2:9" x14ac:dyDescent="0.2">
      <c r="B2446" s="6"/>
      <c r="C2446" s="12"/>
      <c r="D2446" s="6"/>
      <c r="E2446" s="12"/>
      <c r="F2446" s="12"/>
      <c r="G2446" s="12"/>
      <c r="H2446" s="12"/>
      <c r="I2446" s="12"/>
    </row>
    <row r="2447" spans="2:9" x14ac:dyDescent="0.2">
      <c r="B2447" s="6"/>
      <c r="C2447" s="12"/>
      <c r="D2447" s="6"/>
      <c r="E2447" s="12"/>
      <c r="F2447" s="12"/>
      <c r="G2447" s="12"/>
      <c r="H2447" s="12"/>
      <c r="I2447" s="12"/>
    </row>
    <row r="2448" spans="2:9" x14ac:dyDescent="0.2">
      <c r="B2448" s="6"/>
      <c r="C2448" s="12"/>
      <c r="D2448" s="6"/>
      <c r="E2448" s="12"/>
      <c r="F2448" s="12"/>
      <c r="G2448" s="12"/>
      <c r="H2448" s="12"/>
      <c r="I2448" s="12"/>
    </row>
    <row r="2449" spans="2:9" x14ac:dyDescent="0.2">
      <c r="B2449" s="6"/>
      <c r="C2449" s="12"/>
      <c r="D2449" s="6"/>
      <c r="E2449" s="12"/>
      <c r="F2449" s="12"/>
      <c r="G2449" s="12"/>
      <c r="H2449" s="12"/>
      <c r="I2449" s="12"/>
    </row>
    <row r="2450" spans="2:9" x14ac:dyDescent="0.2">
      <c r="B2450" s="6"/>
      <c r="C2450" s="12"/>
      <c r="D2450" s="6"/>
      <c r="E2450" s="12"/>
      <c r="F2450" s="12"/>
      <c r="G2450" s="12"/>
      <c r="H2450" s="12"/>
      <c r="I2450" s="12"/>
    </row>
    <row r="2451" spans="2:9" x14ac:dyDescent="0.2">
      <c r="B2451" s="6"/>
      <c r="C2451" s="12"/>
      <c r="D2451" s="6"/>
      <c r="E2451" s="12"/>
      <c r="F2451" s="12"/>
      <c r="G2451" s="12"/>
      <c r="H2451" s="12"/>
      <c r="I2451" s="12"/>
    </row>
    <row r="2452" spans="2:9" x14ac:dyDescent="0.2">
      <c r="B2452" s="6"/>
      <c r="C2452" s="12"/>
      <c r="D2452" s="6"/>
      <c r="E2452" s="12"/>
      <c r="F2452" s="12"/>
      <c r="G2452" s="12"/>
      <c r="H2452" s="12"/>
      <c r="I2452" s="12"/>
    </row>
    <row r="2453" spans="2:9" x14ac:dyDescent="0.2">
      <c r="B2453" s="6"/>
      <c r="C2453" s="12"/>
      <c r="D2453" s="6"/>
      <c r="E2453" s="12"/>
      <c r="F2453" s="12"/>
      <c r="G2453" s="12"/>
      <c r="H2453" s="12"/>
      <c r="I2453" s="12"/>
    </row>
    <row r="2454" spans="2:9" x14ac:dyDescent="0.2">
      <c r="B2454" s="6"/>
      <c r="C2454" s="12"/>
      <c r="D2454" s="6"/>
      <c r="E2454" s="12"/>
      <c r="F2454" s="12"/>
      <c r="G2454" s="12"/>
      <c r="H2454" s="12"/>
      <c r="I2454" s="12"/>
    </row>
    <row r="2455" spans="2:9" x14ac:dyDescent="0.2">
      <c r="B2455" s="6"/>
      <c r="C2455" s="12"/>
      <c r="D2455" s="6"/>
      <c r="E2455" s="12"/>
      <c r="F2455" s="12"/>
      <c r="G2455" s="12"/>
      <c r="H2455" s="12"/>
      <c r="I2455" s="12"/>
    </row>
    <row r="2456" spans="2:9" x14ac:dyDescent="0.2">
      <c r="B2456" s="6"/>
      <c r="C2456" s="12"/>
      <c r="D2456" s="6"/>
      <c r="E2456" s="12"/>
      <c r="F2456" s="12"/>
      <c r="G2456" s="12"/>
      <c r="H2456" s="12"/>
      <c r="I2456" s="12"/>
    </row>
    <row r="2457" spans="2:9" x14ac:dyDescent="0.2">
      <c r="B2457" s="6"/>
      <c r="C2457" s="12"/>
      <c r="D2457" s="6"/>
      <c r="E2457" s="12"/>
      <c r="F2457" s="12"/>
      <c r="G2457" s="12"/>
      <c r="H2457" s="12"/>
      <c r="I2457" s="12"/>
    </row>
    <row r="2458" spans="2:9" x14ac:dyDescent="0.2">
      <c r="B2458" s="6"/>
      <c r="C2458" s="12"/>
      <c r="D2458" s="6"/>
      <c r="E2458" s="12"/>
      <c r="F2458" s="12"/>
      <c r="G2458" s="12"/>
      <c r="H2458" s="12"/>
      <c r="I2458" s="12"/>
    </row>
    <row r="2459" spans="2:9" x14ac:dyDescent="0.2">
      <c r="B2459" s="6"/>
      <c r="C2459" s="12"/>
      <c r="D2459" s="6"/>
      <c r="E2459" s="12"/>
      <c r="F2459" s="12"/>
      <c r="G2459" s="12"/>
      <c r="H2459" s="12"/>
      <c r="I2459" s="12"/>
    </row>
    <row r="2460" spans="2:9" x14ac:dyDescent="0.2">
      <c r="B2460" s="6"/>
      <c r="C2460" s="12"/>
      <c r="D2460" s="6"/>
      <c r="E2460" s="12"/>
      <c r="F2460" s="12"/>
      <c r="G2460" s="12"/>
      <c r="H2460" s="12"/>
      <c r="I2460" s="12"/>
    </row>
    <row r="2461" spans="2:9" x14ac:dyDescent="0.2">
      <c r="B2461" s="6"/>
      <c r="C2461" s="12"/>
      <c r="D2461" s="6"/>
      <c r="E2461" s="12"/>
      <c r="F2461" s="12"/>
      <c r="G2461" s="12"/>
      <c r="H2461" s="12"/>
      <c r="I2461" s="12"/>
    </row>
    <row r="2462" spans="2:9" x14ac:dyDescent="0.2">
      <c r="B2462" s="6"/>
      <c r="C2462" s="12"/>
      <c r="D2462" s="6"/>
      <c r="E2462" s="12"/>
      <c r="F2462" s="12"/>
      <c r="G2462" s="12"/>
      <c r="H2462" s="12"/>
      <c r="I2462" s="12"/>
    </row>
    <row r="2463" spans="2:9" x14ac:dyDescent="0.2">
      <c r="B2463" s="6"/>
      <c r="C2463" s="12"/>
      <c r="D2463" s="6"/>
      <c r="E2463" s="12"/>
      <c r="F2463" s="12"/>
      <c r="G2463" s="12"/>
      <c r="H2463" s="12"/>
      <c r="I2463" s="12"/>
    </row>
    <row r="2464" spans="2:9" x14ac:dyDescent="0.2">
      <c r="B2464" s="6"/>
      <c r="C2464" s="12"/>
      <c r="D2464" s="6"/>
      <c r="E2464" s="12"/>
      <c r="F2464" s="12"/>
      <c r="G2464" s="12"/>
      <c r="H2464" s="12"/>
      <c r="I2464" s="12"/>
    </row>
    <row r="2465" spans="2:9" x14ac:dyDescent="0.2">
      <c r="B2465" s="6"/>
      <c r="C2465" s="12"/>
      <c r="D2465" s="6"/>
      <c r="E2465" s="12"/>
      <c r="F2465" s="12"/>
      <c r="G2465" s="12"/>
      <c r="H2465" s="12"/>
      <c r="I2465" s="12"/>
    </row>
    <row r="2466" spans="2:9" x14ac:dyDescent="0.2">
      <c r="B2466" s="6"/>
      <c r="C2466" s="12"/>
      <c r="D2466" s="6"/>
      <c r="E2466" s="12"/>
      <c r="F2466" s="12"/>
      <c r="G2466" s="12"/>
      <c r="H2466" s="12"/>
      <c r="I2466" s="12"/>
    </row>
    <row r="2467" spans="2:9" x14ac:dyDescent="0.2">
      <c r="B2467" s="6"/>
      <c r="C2467" s="12"/>
      <c r="D2467" s="6"/>
      <c r="E2467" s="12"/>
      <c r="F2467" s="12"/>
      <c r="G2467" s="12"/>
      <c r="H2467" s="12"/>
      <c r="I2467" s="12"/>
    </row>
    <row r="2468" spans="2:9" x14ac:dyDescent="0.2">
      <c r="B2468" s="6"/>
      <c r="C2468" s="12"/>
      <c r="D2468" s="6"/>
      <c r="E2468" s="12"/>
      <c r="F2468" s="12"/>
      <c r="G2468" s="12"/>
      <c r="H2468" s="12"/>
      <c r="I2468" s="12"/>
    </row>
    <row r="2469" spans="2:9" x14ac:dyDescent="0.2">
      <c r="B2469" s="6"/>
      <c r="C2469" s="12"/>
      <c r="D2469" s="6"/>
      <c r="E2469" s="12"/>
      <c r="F2469" s="12"/>
      <c r="G2469" s="12"/>
      <c r="H2469" s="12"/>
      <c r="I2469" s="12"/>
    </row>
    <row r="2470" spans="2:9" x14ac:dyDescent="0.2">
      <c r="B2470" s="6"/>
      <c r="C2470" s="12"/>
      <c r="D2470" s="6"/>
      <c r="E2470" s="12"/>
      <c r="F2470" s="12"/>
      <c r="G2470" s="12"/>
      <c r="H2470" s="12"/>
      <c r="I2470" s="12"/>
    </row>
    <row r="2471" spans="2:9" x14ac:dyDescent="0.2">
      <c r="B2471" s="6"/>
      <c r="C2471" s="12"/>
      <c r="D2471" s="6"/>
      <c r="E2471" s="12"/>
      <c r="F2471" s="12"/>
      <c r="G2471" s="12"/>
      <c r="H2471" s="12"/>
      <c r="I2471" s="12"/>
    </row>
    <row r="2472" spans="2:9" x14ac:dyDescent="0.2">
      <c r="B2472" s="6"/>
      <c r="C2472" s="12"/>
      <c r="D2472" s="6"/>
      <c r="E2472" s="12"/>
      <c r="F2472" s="12"/>
      <c r="G2472" s="12"/>
      <c r="H2472" s="12"/>
      <c r="I2472" s="12"/>
    </row>
    <row r="2473" spans="2:9" x14ac:dyDescent="0.2">
      <c r="B2473" s="6"/>
      <c r="C2473" s="12"/>
      <c r="D2473" s="6"/>
      <c r="E2473" s="12"/>
      <c r="F2473" s="12"/>
      <c r="G2473" s="12"/>
      <c r="H2473" s="12"/>
      <c r="I2473" s="12"/>
    </row>
    <row r="2474" spans="2:9" x14ac:dyDescent="0.2">
      <c r="B2474" s="6"/>
      <c r="C2474" s="12"/>
      <c r="D2474" s="6"/>
      <c r="E2474" s="12"/>
      <c r="F2474" s="12"/>
      <c r="G2474" s="12"/>
      <c r="H2474" s="12"/>
      <c r="I2474" s="12"/>
    </row>
    <row r="2475" spans="2:9" x14ac:dyDescent="0.2">
      <c r="B2475" s="6"/>
      <c r="C2475" s="12"/>
      <c r="D2475" s="6"/>
      <c r="E2475" s="12"/>
      <c r="F2475" s="12"/>
      <c r="G2475" s="12"/>
      <c r="H2475" s="12"/>
      <c r="I2475" s="12"/>
    </row>
    <row r="2476" spans="2:9" x14ac:dyDescent="0.2">
      <c r="B2476" s="6"/>
      <c r="C2476" s="12"/>
      <c r="D2476" s="6"/>
      <c r="E2476" s="12"/>
      <c r="F2476" s="12"/>
      <c r="G2476" s="12"/>
      <c r="H2476" s="12"/>
      <c r="I2476" s="12"/>
    </row>
    <row r="2477" spans="2:9" x14ac:dyDescent="0.2">
      <c r="B2477" s="6"/>
      <c r="C2477" s="12"/>
      <c r="D2477" s="6"/>
      <c r="E2477" s="12"/>
      <c r="F2477" s="12"/>
      <c r="G2477" s="12"/>
      <c r="H2477" s="12"/>
      <c r="I2477" s="12"/>
    </row>
    <row r="2478" spans="2:9" x14ac:dyDescent="0.2">
      <c r="B2478" s="6"/>
      <c r="C2478" s="12"/>
      <c r="D2478" s="6"/>
      <c r="E2478" s="12"/>
      <c r="F2478" s="12"/>
      <c r="G2478" s="12"/>
      <c r="H2478" s="12"/>
      <c r="I2478" s="12"/>
    </row>
    <row r="2479" spans="2:9" x14ac:dyDescent="0.2">
      <c r="B2479" s="6"/>
      <c r="C2479" s="12"/>
      <c r="D2479" s="6"/>
      <c r="E2479" s="12"/>
      <c r="F2479" s="12"/>
      <c r="G2479" s="12"/>
      <c r="H2479" s="12"/>
      <c r="I2479" s="12"/>
    </row>
    <row r="2480" spans="2:9" x14ac:dyDescent="0.2">
      <c r="B2480" s="6"/>
      <c r="C2480" s="12"/>
      <c r="D2480" s="6"/>
      <c r="E2480" s="12"/>
      <c r="F2480" s="12"/>
      <c r="G2480" s="12"/>
      <c r="H2480" s="12"/>
      <c r="I2480" s="12"/>
    </row>
    <row r="2481" spans="2:9" x14ac:dyDescent="0.2">
      <c r="B2481" s="6"/>
      <c r="C2481" s="12"/>
      <c r="D2481" s="6"/>
      <c r="E2481" s="12"/>
      <c r="F2481" s="12"/>
      <c r="G2481" s="12"/>
      <c r="H2481" s="12"/>
      <c r="I2481" s="12"/>
    </row>
    <row r="2482" spans="2:9" x14ac:dyDescent="0.2">
      <c r="B2482" s="6"/>
      <c r="C2482" s="12"/>
      <c r="D2482" s="6"/>
      <c r="E2482" s="12"/>
      <c r="F2482" s="12"/>
      <c r="G2482" s="12"/>
      <c r="H2482" s="12"/>
      <c r="I2482" s="12"/>
    </row>
    <row r="2483" spans="2:9" x14ac:dyDescent="0.2">
      <c r="B2483" s="6"/>
      <c r="C2483" s="12"/>
      <c r="D2483" s="6"/>
      <c r="E2483" s="12"/>
      <c r="F2483" s="12"/>
      <c r="G2483" s="12"/>
      <c r="H2483" s="12"/>
      <c r="I2483" s="12"/>
    </row>
    <row r="2484" spans="2:9" x14ac:dyDescent="0.2">
      <c r="B2484" s="6"/>
      <c r="C2484" s="12"/>
      <c r="D2484" s="6"/>
      <c r="E2484" s="12"/>
      <c r="F2484" s="12"/>
      <c r="G2484" s="12"/>
      <c r="H2484" s="12"/>
      <c r="I2484" s="12"/>
    </row>
    <row r="2485" spans="2:9" x14ac:dyDescent="0.2">
      <c r="B2485" s="6"/>
      <c r="C2485" s="12"/>
      <c r="D2485" s="6"/>
      <c r="E2485" s="12"/>
      <c r="F2485" s="12"/>
      <c r="G2485" s="12"/>
      <c r="H2485" s="12"/>
      <c r="I2485" s="12"/>
    </row>
    <row r="2486" spans="2:9" x14ac:dyDescent="0.2">
      <c r="B2486" s="6"/>
      <c r="C2486" s="12"/>
      <c r="D2486" s="6"/>
      <c r="E2486" s="12"/>
      <c r="F2486" s="12"/>
      <c r="G2486" s="12"/>
      <c r="H2486" s="12"/>
      <c r="I2486" s="12"/>
    </row>
    <row r="2487" spans="2:9" x14ac:dyDescent="0.2">
      <c r="B2487" s="6"/>
      <c r="C2487" s="12"/>
      <c r="D2487" s="6"/>
      <c r="E2487" s="12"/>
      <c r="F2487" s="12"/>
      <c r="G2487" s="12"/>
      <c r="H2487" s="12"/>
      <c r="I2487" s="12"/>
    </row>
    <row r="2488" spans="2:9" x14ac:dyDescent="0.2">
      <c r="B2488" s="6"/>
      <c r="C2488" s="12"/>
      <c r="D2488" s="6"/>
      <c r="E2488" s="12"/>
      <c r="F2488" s="12"/>
      <c r="G2488" s="12"/>
      <c r="H2488" s="12"/>
      <c r="I2488" s="12"/>
    </row>
    <row r="2489" spans="2:9" x14ac:dyDescent="0.2">
      <c r="B2489" s="6"/>
      <c r="C2489" s="12"/>
      <c r="D2489" s="6"/>
      <c r="E2489" s="12"/>
      <c r="F2489" s="12"/>
      <c r="G2489" s="12"/>
      <c r="H2489" s="12"/>
      <c r="I2489" s="12"/>
    </row>
    <row r="2490" spans="2:9" x14ac:dyDescent="0.2">
      <c r="B2490" s="6"/>
      <c r="C2490" s="12"/>
      <c r="D2490" s="6"/>
      <c r="E2490" s="12"/>
      <c r="F2490" s="12"/>
      <c r="G2490" s="12"/>
      <c r="H2490" s="12"/>
      <c r="I2490" s="12"/>
    </row>
    <row r="2491" spans="2:9" x14ac:dyDescent="0.2">
      <c r="B2491" s="6"/>
      <c r="C2491" s="12"/>
      <c r="D2491" s="6"/>
      <c r="E2491" s="12"/>
      <c r="F2491" s="12"/>
      <c r="G2491" s="12"/>
      <c r="H2491" s="12"/>
      <c r="I2491" s="12"/>
    </row>
    <row r="2492" spans="2:9" x14ac:dyDescent="0.2">
      <c r="B2492" s="6"/>
      <c r="C2492" s="12"/>
      <c r="D2492" s="6"/>
      <c r="E2492" s="12"/>
      <c r="F2492" s="12"/>
      <c r="G2492" s="12"/>
      <c r="H2492" s="12"/>
      <c r="I2492" s="12"/>
    </row>
    <row r="2493" spans="2:9" x14ac:dyDescent="0.2">
      <c r="B2493" s="6"/>
      <c r="C2493" s="12"/>
      <c r="D2493" s="6"/>
      <c r="E2493" s="12"/>
      <c r="F2493" s="12"/>
      <c r="G2493" s="12"/>
      <c r="H2493" s="12"/>
      <c r="I2493" s="12"/>
    </row>
    <row r="2494" spans="2:9" x14ac:dyDescent="0.2">
      <c r="B2494" s="6"/>
      <c r="C2494" s="12"/>
      <c r="D2494" s="6"/>
      <c r="E2494" s="12"/>
      <c r="F2494" s="12"/>
      <c r="G2494" s="12"/>
      <c r="H2494" s="12"/>
      <c r="I2494" s="12"/>
    </row>
    <row r="2495" spans="2:9" x14ac:dyDescent="0.2">
      <c r="B2495" s="6"/>
      <c r="C2495" s="12"/>
      <c r="D2495" s="6"/>
      <c r="E2495" s="12"/>
      <c r="F2495" s="12"/>
      <c r="G2495" s="12"/>
      <c r="H2495" s="12"/>
      <c r="I2495" s="12"/>
    </row>
    <row r="2496" spans="2:9" x14ac:dyDescent="0.2">
      <c r="B2496" s="6"/>
      <c r="C2496" s="12"/>
      <c r="D2496" s="6"/>
      <c r="E2496" s="12"/>
      <c r="F2496" s="12"/>
      <c r="G2496" s="12"/>
      <c r="H2496" s="12"/>
      <c r="I2496" s="12"/>
    </row>
    <row r="2497" spans="2:9" x14ac:dyDescent="0.2">
      <c r="B2497" s="6"/>
      <c r="C2497" s="12"/>
      <c r="D2497" s="6"/>
      <c r="E2497" s="12"/>
      <c r="F2497" s="12"/>
      <c r="G2497" s="12"/>
      <c r="H2497" s="12"/>
      <c r="I2497" s="12"/>
    </row>
    <row r="2498" spans="2:9" x14ac:dyDescent="0.2">
      <c r="B2498" s="6"/>
      <c r="C2498" s="12"/>
      <c r="D2498" s="6"/>
      <c r="E2498" s="12"/>
      <c r="F2498" s="12"/>
      <c r="G2498" s="12"/>
      <c r="H2498" s="12"/>
      <c r="I2498" s="12"/>
    </row>
    <row r="2499" spans="2:9" x14ac:dyDescent="0.2">
      <c r="B2499" s="6"/>
      <c r="C2499" s="12"/>
      <c r="D2499" s="6"/>
      <c r="E2499" s="12"/>
      <c r="F2499" s="12"/>
      <c r="G2499" s="12"/>
      <c r="H2499" s="12"/>
      <c r="I2499" s="12"/>
    </row>
    <row r="2500" spans="2:9" x14ac:dyDescent="0.2">
      <c r="B2500" s="6"/>
      <c r="C2500" s="12"/>
      <c r="D2500" s="6"/>
      <c r="E2500" s="12"/>
      <c r="F2500" s="12"/>
      <c r="G2500" s="12"/>
      <c r="H2500" s="12"/>
      <c r="I2500" s="12"/>
    </row>
    <row r="2501" spans="2:9" x14ac:dyDescent="0.2">
      <c r="B2501" s="6"/>
      <c r="C2501" s="12"/>
      <c r="D2501" s="6"/>
      <c r="E2501" s="12"/>
      <c r="F2501" s="12"/>
      <c r="G2501" s="12"/>
      <c r="H2501" s="12"/>
      <c r="I2501" s="12"/>
    </row>
    <row r="2502" spans="2:9" x14ac:dyDescent="0.2">
      <c r="B2502" s="6"/>
      <c r="C2502" s="12"/>
      <c r="D2502" s="6"/>
      <c r="E2502" s="12"/>
      <c r="F2502" s="12"/>
      <c r="G2502" s="12"/>
      <c r="H2502" s="12"/>
      <c r="I2502" s="12"/>
    </row>
    <row r="2503" spans="2:9" x14ac:dyDescent="0.2">
      <c r="B2503" s="6"/>
      <c r="C2503" s="12"/>
      <c r="D2503" s="6"/>
      <c r="E2503" s="12"/>
      <c r="F2503" s="12"/>
      <c r="G2503" s="12"/>
      <c r="H2503" s="12"/>
      <c r="I2503" s="12"/>
    </row>
    <row r="2504" spans="2:9" x14ac:dyDescent="0.2">
      <c r="B2504" s="6"/>
      <c r="C2504" s="12"/>
      <c r="D2504" s="6"/>
      <c r="E2504" s="12"/>
      <c r="F2504" s="12"/>
      <c r="G2504" s="12"/>
      <c r="H2504" s="12"/>
      <c r="I2504" s="12"/>
    </row>
    <row r="2505" spans="2:9" x14ac:dyDescent="0.2">
      <c r="B2505" s="6"/>
      <c r="C2505" s="12"/>
      <c r="D2505" s="6"/>
      <c r="E2505" s="12"/>
      <c r="F2505" s="12"/>
      <c r="G2505" s="12"/>
      <c r="H2505" s="12"/>
      <c r="I2505" s="12"/>
    </row>
    <row r="2506" spans="2:9" x14ac:dyDescent="0.2">
      <c r="B2506" s="6"/>
      <c r="C2506" s="12"/>
      <c r="D2506" s="6"/>
      <c r="E2506" s="12"/>
      <c r="F2506" s="12"/>
      <c r="G2506" s="12"/>
      <c r="H2506" s="12"/>
      <c r="I2506" s="12"/>
    </row>
    <row r="2507" spans="2:9" x14ac:dyDescent="0.2">
      <c r="B2507" s="6"/>
      <c r="C2507" s="12"/>
      <c r="D2507" s="6"/>
      <c r="E2507" s="12"/>
      <c r="F2507" s="12"/>
      <c r="G2507" s="12"/>
      <c r="H2507" s="12"/>
      <c r="I2507" s="12"/>
    </row>
    <row r="2508" spans="2:9" x14ac:dyDescent="0.2">
      <c r="B2508" s="6"/>
      <c r="C2508" s="12"/>
      <c r="D2508" s="6"/>
      <c r="E2508" s="12"/>
      <c r="F2508" s="12"/>
      <c r="G2508" s="12"/>
      <c r="H2508" s="12"/>
      <c r="I2508" s="12"/>
    </row>
    <row r="2509" spans="2:9" x14ac:dyDescent="0.2">
      <c r="B2509" s="6"/>
      <c r="C2509" s="12"/>
      <c r="D2509" s="6"/>
      <c r="E2509" s="12"/>
      <c r="F2509" s="12"/>
      <c r="G2509" s="12"/>
      <c r="H2509" s="12"/>
      <c r="I2509" s="12"/>
    </row>
    <row r="2510" spans="2:9" x14ac:dyDescent="0.2">
      <c r="B2510" s="6"/>
      <c r="C2510" s="12"/>
      <c r="D2510" s="6"/>
      <c r="E2510" s="12"/>
      <c r="F2510" s="12"/>
      <c r="G2510" s="12"/>
      <c r="H2510" s="12"/>
      <c r="I2510" s="12"/>
    </row>
    <row r="2511" spans="2:9" x14ac:dyDescent="0.2">
      <c r="B2511" s="6"/>
      <c r="C2511" s="12"/>
      <c r="D2511" s="6"/>
      <c r="E2511" s="12"/>
      <c r="F2511" s="12"/>
      <c r="G2511" s="12"/>
      <c r="H2511" s="12"/>
      <c r="I2511" s="12"/>
    </row>
    <row r="2512" spans="2:9" x14ac:dyDescent="0.2">
      <c r="B2512" s="6"/>
      <c r="C2512" s="12"/>
      <c r="D2512" s="6"/>
      <c r="E2512" s="12"/>
      <c r="F2512" s="12"/>
      <c r="G2512" s="12"/>
      <c r="H2512" s="12"/>
      <c r="I2512" s="12"/>
    </row>
    <row r="2513" spans="2:9" x14ac:dyDescent="0.2">
      <c r="B2513" s="6"/>
      <c r="C2513" s="12"/>
      <c r="D2513" s="6"/>
      <c r="E2513" s="12"/>
      <c r="F2513" s="12"/>
      <c r="G2513" s="12"/>
      <c r="H2513" s="12"/>
      <c r="I2513" s="12"/>
    </row>
    <row r="2514" spans="2:9" x14ac:dyDescent="0.2">
      <c r="B2514" s="6"/>
      <c r="C2514" s="12"/>
      <c r="D2514" s="6"/>
      <c r="E2514" s="12"/>
      <c r="F2514" s="12"/>
      <c r="G2514" s="12"/>
      <c r="H2514" s="12"/>
      <c r="I2514" s="12"/>
    </row>
    <row r="2515" spans="2:9" x14ac:dyDescent="0.2">
      <c r="G2515" s="12"/>
      <c r="H2515" s="12"/>
      <c r="I2515" s="12"/>
    </row>
    <row r="2516" spans="2:9" x14ac:dyDescent="0.2">
      <c r="G2516" s="12"/>
      <c r="H2516" s="12"/>
      <c r="I2516" s="12"/>
    </row>
  </sheetData>
  <mergeCells count="112">
    <mergeCell ref="G1:I1"/>
    <mergeCell ref="A3:I3"/>
    <mergeCell ref="A4:I4"/>
    <mergeCell ref="A5:I5"/>
    <mergeCell ref="F8:H8"/>
    <mergeCell ref="F9:H9"/>
    <mergeCell ref="F10:H10"/>
    <mergeCell ref="H13:I13"/>
    <mergeCell ref="H14:I14"/>
    <mergeCell ref="A15:I15"/>
    <mergeCell ref="A16:I16"/>
    <mergeCell ref="E18:E21"/>
    <mergeCell ref="F18:F21"/>
    <mergeCell ref="G18:G21"/>
    <mergeCell ref="H18:H21"/>
    <mergeCell ref="I18:I21"/>
    <mergeCell ref="A137:I137"/>
    <mergeCell ref="A146:I146"/>
    <mergeCell ref="A147:I147"/>
    <mergeCell ref="A156:I156"/>
    <mergeCell ref="A157:I157"/>
    <mergeCell ref="A206:I206"/>
    <mergeCell ref="A63:I63"/>
    <mergeCell ref="A64:I64"/>
    <mergeCell ref="A85:I85"/>
    <mergeCell ref="A86:I86"/>
    <mergeCell ref="A95:I95"/>
    <mergeCell ref="A110:I110"/>
    <mergeCell ref="A302:I302"/>
    <mergeCell ref="A317:I317"/>
    <mergeCell ref="A332:I332"/>
    <mergeCell ref="A339:A340"/>
    <mergeCell ref="A365:A366"/>
    <mergeCell ref="A367:A368"/>
    <mergeCell ref="A207:I207"/>
    <mergeCell ref="A228:I228"/>
    <mergeCell ref="A235:A236"/>
    <mergeCell ref="A245:I245"/>
    <mergeCell ref="A272:I272"/>
    <mergeCell ref="A287:I287"/>
    <mergeCell ref="A437:I437"/>
    <mergeCell ref="A492:I492"/>
    <mergeCell ref="A507:I507"/>
    <mergeCell ref="A526:I526"/>
    <mergeCell ref="A561:I561"/>
    <mergeCell ref="A590:I590"/>
    <mergeCell ref="A369:I369"/>
    <mergeCell ref="A370:I370"/>
    <mergeCell ref="A403:I403"/>
    <mergeCell ref="A404:I404"/>
    <mergeCell ref="A407:I407"/>
    <mergeCell ref="A408:I408"/>
    <mergeCell ref="A1559:I1559"/>
    <mergeCell ref="A1586:A1587"/>
    <mergeCell ref="A1590:A1591"/>
    <mergeCell ref="A1592:A1593"/>
    <mergeCell ref="A1594:A1595"/>
    <mergeCell ref="A1598:A1599"/>
    <mergeCell ref="A1167:I1167"/>
    <mergeCell ref="A1280:I1280"/>
    <mergeCell ref="A1477:I1477"/>
    <mergeCell ref="A1496:I1496"/>
    <mergeCell ref="A1539:I1539"/>
    <mergeCell ref="A1540:I1540"/>
    <mergeCell ref="A1892:I1892"/>
    <mergeCell ref="A1943:I1943"/>
    <mergeCell ref="A1944:I1944"/>
    <mergeCell ref="A1959:I1959"/>
    <mergeCell ref="A1972:I1972"/>
    <mergeCell ref="A1983:I1983"/>
    <mergeCell ref="A1602:I1602"/>
    <mergeCell ref="A1619:I1619"/>
    <mergeCell ref="A1634:I1634"/>
    <mergeCell ref="A1767:I1767"/>
    <mergeCell ref="A1812:I1812"/>
    <mergeCell ref="A1877:I1877"/>
    <mergeCell ref="A2060:I2060"/>
    <mergeCell ref="A2137:I2137"/>
    <mergeCell ref="A2166:I2166"/>
    <mergeCell ref="A2211:I2211"/>
    <mergeCell ref="A2224:C2224"/>
    <mergeCell ref="A2237:I2237"/>
    <mergeCell ref="A1984:I1984"/>
    <mergeCell ref="A2007:I2007"/>
    <mergeCell ref="A2028:I2028"/>
    <mergeCell ref="A2037:A2038"/>
    <mergeCell ref="A2039:A2040"/>
    <mergeCell ref="A2043:I2043"/>
    <mergeCell ref="A2289:I2289"/>
    <mergeCell ref="A2298:I2298"/>
    <mergeCell ref="A2310:I2310"/>
    <mergeCell ref="A2319:I2319"/>
    <mergeCell ref="A2320:I2320"/>
    <mergeCell ref="A2327:I2327"/>
    <mergeCell ref="A2238:I2238"/>
    <mergeCell ref="A2249:I2249"/>
    <mergeCell ref="A2260:I2260"/>
    <mergeCell ref="A2267:I2267"/>
    <mergeCell ref="A2274:I2274"/>
    <mergeCell ref="A2282:I2282"/>
    <mergeCell ref="A2355:B2355"/>
    <mergeCell ref="F2355:G2355"/>
    <mergeCell ref="G2357:I2357"/>
    <mergeCell ref="G2358:I2358"/>
    <mergeCell ref="G2359:I2359"/>
    <mergeCell ref="A2328:I2328"/>
    <mergeCell ref="A2341:I2341"/>
    <mergeCell ref="B2350:I2350"/>
    <mergeCell ref="B2351:I2351"/>
    <mergeCell ref="B2352:I2352"/>
    <mergeCell ref="A2354:B2354"/>
    <mergeCell ref="F2354:G2354"/>
  </mergeCells>
  <pageMargins left="0.70866141732283472" right="0.31496062992125984" top="0.55118110236220474" bottom="0.55118110236220474" header="0.31496062992125984" footer="0.31496062992125984"/>
  <pageSetup scale="9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26.07.2018 </vt:lpstr>
      <vt:lpstr>'26.07.2018 '!Print_Titles</vt:lpstr>
    </vt:vector>
  </TitlesOfParts>
  <Company>Ministerul Finantelor Publice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MS</cp:lastModifiedBy>
  <cp:lastPrinted>2018-08-29T07:04:47Z</cp:lastPrinted>
  <dcterms:created xsi:type="dcterms:W3CDTF">2003-05-13T09:24:28Z</dcterms:created>
  <dcterms:modified xsi:type="dcterms:W3CDTF">2018-08-29T07:08:46Z</dcterms:modified>
</cp:coreProperties>
</file>