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270" windowWidth="18795" windowHeight="11760"/>
  </bookViews>
  <sheets>
    <sheet name="modificat clarif 6" sheetId="1" r:id="rId1"/>
  </sheets>
  <definedNames>
    <definedName name="_Toc433878666" localSheetId="0">'modificat clarif 6'!$A$1</definedName>
    <definedName name="Buget" localSheetId="0">'modificat clarif 6'!$A$2</definedName>
  </definedNames>
  <calcPr calcId="125725"/>
</workbook>
</file>

<file path=xl/calcChain.xml><?xml version="1.0" encoding="utf-8"?>
<calcChain xmlns="http://schemas.openxmlformats.org/spreadsheetml/2006/main">
  <c r="G39" i="1"/>
  <c r="H39" s="1"/>
  <c r="D39"/>
  <c r="C39"/>
  <c r="E39" s="1"/>
  <c r="H38"/>
  <c r="G38"/>
  <c r="D38"/>
  <c r="C38"/>
  <c r="E38" s="1"/>
  <c r="K36"/>
  <c r="J36"/>
  <c r="I36"/>
  <c r="I44" s="1"/>
  <c r="F36"/>
  <c r="H35"/>
  <c r="G35"/>
  <c r="D35"/>
  <c r="C35"/>
  <c r="E35" s="1"/>
  <c r="G34"/>
  <c r="H34" s="1"/>
  <c r="D34"/>
  <c r="C34"/>
  <c r="E34" s="1"/>
  <c r="H33"/>
  <c r="H36" s="1"/>
  <c r="G33"/>
  <c r="G36" s="1"/>
  <c r="D33"/>
  <c r="D36" s="1"/>
  <c r="C33"/>
  <c r="C36" s="1"/>
  <c r="G30"/>
  <c r="H30" s="1"/>
  <c r="D30"/>
  <c r="C30"/>
  <c r="E30" s="1"/>
  <c r="H29"/>
  <c r="D29"/>
  <c r="C29"/>
  <c r="E29" s="1"/>
  <c r="H28"/>
  <c r="G28"/>
  <c r="D28"/>
  <c r="C28"/>
  <c r="E28" s="1"/>
  <c r="G27"/>
  <c r="H27" s="1"/>
  <c r="D27"/>
  <c r="C27"/>
  <c r="E27" s="1"/>
  <c r="F26"/>
  <c r="F31" s="1"/>
  <c r="I24"/>
  <c r="F24"/>
  <c r="J23"/>
  <c r="K23" s="1"/>
  <c r="G23"/>
  <c r="H23" s="1"/>
  <c r="D23"/>
  <c r="C23"/>
  <c r="E23" s="1"/>
  <c r="K22"/>
  <c r="K24" s="1"/>
  <c r="J22"/>
  <c r="J24" s="1"/>
  <c r="H22"/>
  <c r="G22"/>
  <c r="D22"/>
  <c r="C22"/>
  <c r="E22" s="1"/>
  <c r="G21"/>
  <c r="H21" s="1"/>
  <c r="D21"/>
  <c r="D24" s="1"/>
  <c r="C21"/>
  <c r="E21" s="1"/>
  <c r="K19"/>
  <c r="F19"/>
  <c r="C19"/>
  <c r="K18"/>
  <c r="H18"/>
  <c r="G18"/>
  <c r="D18"/>
  <c r="C18"/>
  <c r="E18" s="1"/>
  <c r="K17"/>
  <c r="H17"/>
  <c r="G17"/>
  <c r="D17"/>
  <c r="C17"/>
  <c r="E17" s="1"/>
  <c r="K16"/>
  <c r="H16"/>
  <c r="G16"/>
  <c r="D16"/>
  <c r="C16"/>
  <c r="E16" s="1"/>
  <c r="K15"/>
  <c r="H15"/>
  <c r="G15"/>
  <c r="D15"/>
  <c r="C15"/>
  <c r="E15" s="1"/>
  <c r="K14"/>
  <c r="H14"/>
  <c r="G14"/>
  <c r="G19" s="1"/>
  <c r="D14"/>
  <c r="D19" s="1"/>
  <c r="C14"/>
  <c r="E14" s="1"/>
  <c r="E19" s="1"/>
  <c r="J12"/>
  <c r="J44" s="1"/>
  <c r="G12"/>
  <c r="H12" s="1"/>
  <c r="D12"/>
  <c r="C12"/>
  <c r="E12" s="1"/>
  <c r="K11"/>
  <c r="J11"/>
  <c r="H11"/>
  <c r="G11"/>
  <c r="D11"/>
  <c r="C11"/>
  <c r="E11" s="1"/>
  <c r="K9"/>
  <c r="H9"/>
  <c r="G9"/>
  <c r="D9"/>
  <c r="C9"/>
  <c r="K8"/>
  <c r="H8"/>
  <c r="G8"/>
  <c r="D8"/>
  <c r="C8"/>
  <c r="E8" s="1"/>
  <c r="K7"/>
  <c r="H7"/>
  <c r="G7"/>
  <c r="D7"/>
  <c r="C7"/>
  <c r="E7" s="1"/>
  <c r="H19" l="1"/>
  <c r="E24"/>
  <c r="H24"/>
  <c r="F44"/>
  <c r="E9"/>
  <c r="C24"/>
  <c r="G24"/>
  <c r="E33"/>
  <c r="E36" s="1"/>
  <c r="K12"/>
  <c r="K44" s="1"/>
  <c r="C26"/>
  <c r="G26"/>
  <c r="G31" l="1"/>
  <c r="G44" s="1"/>
  <c r="D26"/>
  <c r="D31" s="1"/>
  <c r="D44" s="1"/>
  <c r="H26"/>
  <c r="H31" s="1"/>
  <c r="H44" s="1"/>
  <c r="E26"/>
  <c r="E31" s="1"/>
  <c r="C31"/>
  <c r="C44" s="1"/>
  <c r="E44"/>
</calcChain>
</file>

<file path=xl/sharedStrings.xml><?xml version="1.0" encoding="utf-8"?>
<sst xmlns="http://schemas.openxmlformats.org/spreadsheetml/2006/main" count="81" uniqueCount="54">
  <si>
    <r>
      <t>8.1.</t>
    </r>
    <r>
      <rPr>
        <b/>
        <sz val="7"/>
        <color indexed="8"/>
        <rFont val="Times New Roman"/>
        <family val="1"/>
        <charset val="238"/>
      </rPr>
      <t xml:space="preserve">        </t>
    </r>
    <r>
      <rPr>
        <b/>
        <sz val="11"/>
        <color indexed="8"/>
        <rFont val="Trebuchet MS"/>
        <family val="2"/>
        <charset val="238"/>
      </rPr>
      <t>Bugetul proiectului</t>
    </r>
  </si>
  <si>
    <t>Ajutor de stat</t>
  </si>
  <si>
    <t>Cost Total fără TVA</t>
  </si>
  <si>
    <t>TVA</t>
  </si>
  <si>
    <t>Cost total</t>
  </si>
  <si>
    <t>Valoare eligibilă fără TVA</t>
  </si>
  <si>
    <t>TVA eligibilă</t>
  </si>
  <si>
    <t>Total eligibil</t>
  </si>
  <si>
    <t>Valoare neeligibilă fără TVA</t>
  </si>
  <si>
    <t>Valoare TVA neeligibilă</t>
  </si>
  <si>
    <t>Total neeligibil</t>
  </si>
  <si>
    <t>DA/NU</t>
  </si>
  <si>
    <t>4=2+3</t>
  </si>
  <si>
    <t>7=5+6</t>
  </si>
  <si>
    <t>10=8+9</t>
  </si>
  <si>
    <t>2=5+8</t>
  </si>
  <si>
    <t>3=6+9</t>
  </si>
  <si>
    <t>Capitolul 1 - Cheltuieli pentru amenajarea terenului</t>
  </si>
  <si>
    <t>1.1 cheltuieli pentru amenajarea terenului</t>
  </si>
  <si>
    <t>NU</t>
  </si>
  <si>
    <t>1.2 cheltuieli cu amenajări pentru protecţia mediului şi aducerea la starea iniţială</t>
  </si>
  <si>
    <t>Total Capitol 1</t>
  </si>
  <si>
    <t>Capitolul 2 - Cheltuieli pentru asigurarea utilităţilor necesare obiectivului</t>
  </si>
  <si>
    <t>2.1 Cheltuieli pentru asigurarea utilităţilor necesare obiectivului</t>
  </si>
  <si>
    <t>Total Capitol 2</t>
  </si>
  <si>
    <t>Capitolul 3 - Cheltuieli pentru proiectare și asistență tehnică</t>
  </si>
  <si>
    <t>3.1 Studii de teren (cercetare arheologică, geotehnice, topografice, hidrologice, hidrogeotehnice, fotogrammetrice, topografice si de stabilire a terenului)</t>
  </si>
  <si>
    <t>3.2 Taxe pentru obținerea  de avize, acorduri și autorizații</t>
  </si>
  <si>
    <t>3.3 Proiectare și inginerie</t>
  </si>
  <si>
    <t xml:space="preserve">3.4 Consultanță </t>
  </si>
  <si>
    <t xml:space="preserve">3.5. Asistență tehnică </t>
  </si>
  <si>
    <t>Total Capitol 3</t>
  </si>
  <si>
    <t>Capitolul 4 - Cheltuieli pentru investiția de bază</t>
  </si>
  <si>
    <t>4.1 Construcții și instalații</t>
  </si>
  <si>
    <t>4.2. Dotări  (utilaje cu  şi fără montaj, dotări)</t>
  </si>
  <si>
    <t>4.3 Investiţie conexă investiţiei de bază</t>
  </si>
  <si>
    <t>Total Capitol 4</t>
  </si>
  <si>
    <t>Capitol 5 -  Cheltuieli cu organizarea de şantier</t>
  </si>
  <si>
    <t>5.1. Organizare de şantier</t>
  </si>
  <si>
    <t>5.1.1 cheltuieli pentru lucrări de construcții și instalații aferente organizării de șantier</t>
  </si>
  <si>
    <t>5.1.2 cheltuieli conexe organizării de șantier</t>
  </si>
  <si>
    <t>5.2 Cheltuieli pentru comisioane, cote, taxe</t>
  </si>
  <si>
    <t>5.3.  Cheltuieli diverse si neprevazute</t>
  </si>
  <si>
    <t>Total Capitol 5</t>
  </si>
  <si>
    <t>Capitolul 6 Cheltuieli de informare și publicitate</t>
  </si>
  <si>
    <t>6.1 Cheltuieli de informare și publicitate pentru proiect, care rezultă din obligațiile beneficiarului</t>
  </si>
  <si>
    <t>6.2 Cheltuieli de marketing şi promovare a obiectivului finanţat</t>
  </si>
  <si>
    <t>6.3 Cheltuieli pentru digitizarea obiectivului de patrimoniu</t>
  </si>
  <si>
    <t>Total Capitol 6</t>
  </si>
  <si>
    <t>Capitolul 7 Cheltuieli cu activitatea de audit financiar extern</t>
  </si>
  <si>
    <t>7.1 Cheltuieli cu auditul pentru proiect</t>
  </si>
  <si>
    <t>Total Capitol 7</t>
  </si>
  <si>
    <t> Total general</t>
  </si>
  <si>
    <r>
      <t>8.</t>
    </r>
    <r>
      <rPr>
        <b/>
        <sz val="7"/>
        <color indexed="8"/>
        <rFont val="Times New Roman"/>
        <family val="1"/>
        <charset val="238"/>
      </rPr>
      <t xml:space="preserve">   </t>
    </r>
    <r>
      <rPr>
        <b/>
        <sz val="11"/>
        <color indexed="8"/>
        <rFont val="Trebuchet MS"/>
        <family val="2"/>
        <charset val="238"/>
      </rPr>
      <t>FINANŢAREA PROIECTULUI                                                        Anexa nr.1 la H.C.J. Argeș nr......./...............</t>
    </r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</si>
</sst>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Trebuchet MS"/>
      <family val="2"/>
      <charset val="238"/>
    </font>
    <font>
      <b/>
      <sz val="7"/>
      <color indexed="8"/>
      <name val="Times New Roman"/>
      <family val="1"/>
      <charset val="238"/>
    </font>
    <font>
      <b/>
      <sz val="11"/>
      <color indexed="8"/>
      <name val="Trebuchet MS"/>
      <family val="2"/>
      <charset val="238"/>
    </font>
    <font>
      <sz val="8"/>
      <color rgb="FF000000"/>
      <name val="Trebuchet MS"/>
      <family val="2"/>
      <charset val="238"/>
    </font>
    <font>
      <b/>
      <sz val="8"/>
      <color rgb="FF000000"/>
      <name val="Trebuchet MS"/>
      <family val="2"/>
      <charset val="238"/>
    </font>
    <font>
      <b/>
      <sz val="10"/>
      <color theme="1"/>
      <name val="Trebuchet MS"/>
      <family val="2"/>
      <charset val="238"/>
    </font>
    <font>
      <b/>
      <sz val="10"/>
      <color rgb="FF000000"/>
      <name val="Trebuchet MS"/>
      <family val="2"/>
      <charset val="238"/>
    </font>
    <font>
      <sz val="10"/>
      <color theme="1"/>
      <name val="Trebuchet MS"/>
      <family val="2"/>
      <charset val="238"/>
    </font>
    <font>
      <sz val="10"/>
      <color rgb="FF000000"/>
      <name val="Trebuchet MS"/>
      <family val="2"/>
      <charset val="238"/>
    </font>
    <font>
      <sz val="8"/>
      <color theme="1"/>
      <name val="Trebuchet MS"/>
      <family val="2"/>
      <charset val="238"/>
    </font>
    <font>
      <sz val="8"/>
      <name val="Trebuchet MS"/>
      <family val="2"/>
      <charset val="238"/>
    </font>
    <font>
      <b/>
      <sz val="8"/>
      <name val="Trebuchet MS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CD5B4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9" fontId="0" fillId="0" borderId="0" xfId="0" applyNumberFormat="1"/>
    <xf numFmtId="0" fontId="0" fillId="0" borderId="0" xfId="0" applyBorder="1"/>
    <xf numFmtId="0" fontId="6" fillId="0" borderId="3" xfId="0" applyFont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3" borderId="3" xfId="0" applyFont="1" applyFill="1" applyBorder="1" applyAlignment="1">
      <alignment horizontal="center" wrapText="1"/>
    </xf>
    <xf numFmtId="0" fontId="6" fillId="4" borderId="3" xfId="0" applyFont="1" applyFill="1" applyBorder="1" applyAlignment="1">
      <alignment horizontal="center" wrapText="1"/>
    </xf>
    <xf numFmtId="0" fontId="7" fillId="0" borderId="0" xfId="0" applyFont="1" applyFill="1" applyBorder="1" applyAlignment="1">
      <alignment vertical="top" wrapText="1"/>
    </xf>
    <xf numFmtId="0" fontId="8" fillId="0" borderId="0" xfId="0" applyFont="1" applyFill="1" applyBorder="1" applyAlignment="1">
      <alignment vertical="top" wrapText="1"/>
    </xf>
    <xf numFmtId="0" fontId="6" fillId="0" borderId="5" xfId="0" applyFont="1" applyBorder="1" applyAlignment="1">
      <alignment horizontal="center" wrapText="1"/>
    </xf>
    <xf numFmtId="0" fontId="6" fillId="2" borderId="5" xfId="0" applyFont="1" applyFill="1" applyBorder="1" applyAlignment="1">
      <alignment horizontal="center" wrapText="1"/>
    </xf>
    <xf numFmtId="0" fontId="6" fillId="3" borderId="5" xfId="0" applyFont="1" applyFill="1" applyBorder="1" applyAlignment="1">
      <alignment horizontal="center" wrapText="1"/>
    </xf>
    <xf numFmtId="0" fontId="6" fillId="4" borderId="5" xfId="0" applyFont="1" applyFill="1" applyBorder="1" applyAlignment="1">
      <alignment horizontal="center" wrapText="1"/>
    </xf>
    <xf numFmtId="0" fontId="7" fillId="0" borderId="0" xfId="0" applyFont="1" applyBorder="1" applyAlignment="1">
      <alignment vertical="top" wrapText="1"/>
    </xf>
    <xf numFmtId="4" fontId="7" fillId="0" borderId="0" xfId="0" applyNumberFormat="1" applyFont="1" applyBorder="1" applyAlignment="1">
      <alignment horizontal="center" vertical="top" wrapText="1"/>
    </xf>
    <xf numFmtId="0" fontId="8" fillId="0" borderId="0" xfId="0" applyFont="1" applyBorder="1" applyAlignment="1">
      <alignment vertical="top" wrapText="1"/>
    </xf>
    <xf numFmtId="4" fontId="8" fillId="0" borderId="0" xfId="0" applyNumberFormat="1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9" fillId="0" borderId="0" xfId="0" applyFont="1" applyBorder="1" applyAlignment="1">
      <alignment vertical="top" wrapText="1"/>
    </xf>
    <xf numFmtId="0" fontId="10" fillId="0" borderId="0" xfId="0" applyFont="1" applyBorder="1" applyAlignment="1">
      <alignment vertical="top" wrapText="1"/>
    </xf>
    <xf numFmtId="0" fontId="5" fillId="0" borderId="4" xfId="0" applyFont="1" applyBorder="1"/>
    <xf numFmtId="4" fontId="5" fillId="0" borderId="5" xfId="0" applyNumberFormat="1" applyFont="1" applyBorder="1"/>
    <xf numFmtId="4" fontId="5" fillId="0" borderId="5" xfId="0" applyNumberFormat="1" applyFont="1" applyBorder="1" applyAlignment="1">
      <alignment horizontal="right"/>
    </xf>
    <xf numFmtId="0" fontId="5" fillId="0" borderId="4" xfId="0" applyFont="1" applyBorder="1" applyAlignment="1">
      <alignment vertical="top" wrapText="1"/>
    </xf>
    <xf numFmtId="0" fontId="11" fillId="3" borderId="4" xfId="0" applyFont="1" applyFill="1" applyBorder="1" applyAlignment="1">
      <alignment wrapText="1"/>
    </xf>
    <xf numFmtId="0" fontId="5" fillId="6" borderId="5" xfId="0" applyFont="1" applyFill="1" applyBorder="1" applyAlignment="1">
      <alignment horizontal="center"/>
    </xf>
    <xf numFmtId="4" fontId="5" fillId="6" borderId="5" xfId="0" applyNumberFormat="1" applyFont="1" applyFill="1" applyBorder="1"/>
    <xf numFmtId="4" fontId="5" fillId="6" borderId="5" xfId="0" applyNumberFormat="1" applyFont="1" applyFill="1" applyBorder="1" applyAlignment="1">
      <alignment horizontal="right"/>
    </xf>
    <xf numFmtId="4" fontId="11" fillId="6" borderId="5" xfId="0" applyNumberFormat="1" applyFont="1" applyFill="1" applyBorder="1"/>
    <xf numFmtId="0" fontId="7" fillId="0" borderId="0" xfId="0" applyFont="1" applyBorder="1" applyAlignment="1">
      <alignment horizontal="center" vertical="top" wrapText="1"/>
    </xf>
    <xf numFmtId="0" fontId="8" fillId="0" borderId="0" xfId="0" applyFont="1" applyBorder="1" applyAlignment="1">
      <alignment horizontal="center" vertical="top" wrapText="1"/>
    </xf>
    <xf numFmtId="0" fontId="5" fillId="0" borderId="4" xfId="0" applyFont="1" applyBorder="1" applyAlignment="1">
      <alignment wrapText="1"/>
    </xf>
    <xf numFmtId="0" fontId="5" fillId="3" borderId="4" xfId="0" applyFont="1" applyFill="1" applyBorder="1"/>
    <xf numFmtId="4" fontId="12" fillId="0" borderId="5" xfId="0" applyNumberFormat="1" applyFont="1" applyBorder="1"/>
    <xf numFmtId="4" fontId="12" fillId="0" borderId="5" xfId="0" applyNumberFormat="1" applyFont="1" applyBorder="1" applyAlignment="1">
      <alignment horizontal="right"/>
    </xf>
    <xf numFmtId="4" fontId="5" fillId="3" borderId="5" xfId="0" applyNumberFormat="1" applyFont="1" applyFill="1" applyBorder="1" applyAlignment="1">
      <alignment horizontal="right"/>
    </xf>
    <xf numFmtId="0" fontId="12" fillId="8" borderId="4" xfId="0" applyFont="1" applyFill="1" applyBorder="1" applyAlignment="1">
      <alignment wrapText="1"/>
    </xf>
    <xf numFmtId="0" fontId="12" fillId="0" borderId="5" xfId="0" applyFont="1" applyBorder="1" applyAlignment="1">
      <alignment horizontal="center"/>
    </xf>
    <xf numFmtId="4" fontId="12" fillId="8" borderId="5" xfId="0" applyNumberFormat="1" applyFont="1" applyFill="1" applyBorder="1"/>
    <xf numFmtId="0" fontId="1" fillId="0" borderId="0" xfId="0" applyFont="1"/>
    <xf numFmtId="0" fontId="12" fillId="3" borderId="4" xfId="0" applyFont="1" applyFill="1" applyBorder="1"/>
    <xf numFmtId="0" fontId="12" fillId="6" borderId="5" xfId="0" applyFont="1" applyFill="1" applyBorder="1" applyAlignment="1">
      <alignment horizontal="center"/>
    </xf>
    <xf numFmtId="4" fontId="12" fillId="3" borderId="5" xfId="0" applyNumberFormat="1" applyFont="1" applyFill="1" applyBorder="1" applyAlignment="1">
      <alignment horizontal="right"/>
    </xf>
    <xf numFmtId="0" fontId="12" fillId="8" borderId="4" xfId="0" applyFont="1" applyFill="1" applyBorder="1"/>
    <xf numFmtId="4" fontId="12" fillId="6" borderId="5" xfId="0" applyNumberFormat="1" applyFont="1" applyFill="1" applyBorder="1"/>
    <xf numFmtId="4" fontId="12" fillId="6" borderId="5" xfId="0" applyNumberFormat="1" applyFont="1" applyFill="1" applyBorder="1" applyAlignment="1">
      <alignment horizontal="right"/>
    </xf>
    <xf numFmtId="0" fontId="5" fillId="8" borderId="4" xfId="0" applyFont="1" applyFill="1" applyBorder="1"/>
    <xf numFmtId="0" fontId="5" fillId="8" borderId="5" xfId="0" applyFont="1" applyFill="1" applyBorder="1"/>
    <xf numFmtId="0" fontId="5" fillId="3" borderId="5" xfId="0" applyFont="1" applyFill="1" applyBorder="1" applyAlignment="1">
      <alignment horizontal="right"/>
    </xf>
    <xf numFmtId="0" fontId="5" fillId="0" borderId="5" xfId="0" applyFont="1" applyBorder="1"/>
    <xf numFmtId="0" fontId="6" fillId="9" borderId="4" xfId="0" applyFont="1" applyFill="1" applyBorder="1"/>
    <xf numFmtId="0" fontId="6" fillId="9" borderId="5" xfId="0" applyFont="1" applyFill="1" applyBorder="1" applyAlignment="1">
      <alignment horizontal="right"/>
    </xf>
    <xf numFmtId="4" fontId="6" fillId="9" borderId="5" xfId="0" applyNumberFormat="1" applyFont="1" applyFill="1" applyBorder="1" applyAlignment="1">
      <alignment horizontal="right"/>
    </xf>
    <xf numFmtId="0" fontId="6" fillId="5" borderId="6" xfId="0" applyFont="1" applyFill="1" applyBorder="1"/>
    <xf numFmtId="0" fontId="6" fillId="5" borderId="7" xfId="0" applyFont="1" applyFill="1" applyBorder="1"/>
    <xf numFmtId="0" fontId="6" fillId="5" borderId="3" xfId="0" applyFont="1" applyFill="1" applyBorder="1"/>
    <xf numFmtId="0" fontId="13" fillId="5" borderId="6" xfId="0" applyFont="1" applyFill="1" applyBorder="1"/>
    <xf numFmtId="0" fontId="13" fillId="5" borderId="7" xfId="0" applyFont="1" applyFill="1" applyBorder="1"/>
    <xf numFmtId="0" fontId="13" fillId="5" borderId="3" xfId="0" applyFont="1" applyFill="1" applyBorder="1"/>
    <xf numFmtId="0" fontId="2" fillId="0" borderId="0" xfId="0" applyFont="1" applyAlignment="1">
      <alignment horizontal="justify"/>
    </xf>
    <xf numFmtId="0" fontId="2" fillId="0" borderId="1" xfId="0" applyFont="1" applyBorder="1" applyAlignment="1">
      <alignment horizontal="left" indent="13"/>
    </xf>
    <xf numFmtId="0" fontId="5" fillId="0" borderId="2" xfId="0" applyFont="1" applyBorder="1" applyAlignment="1">
      <alignment wrapText="1"/>
    </xf>
    <xf numFmtId="0" fontId="5" fillId="0" borderId="4" xfId="0" applyFont="1" applyBorder="1" applyAlignment="1">
      <alignment wrapText="1"/>
    </xf>
    <xf numFmtId="0" fontId="6" fillId="7" borderId="6" xfId="0" applyFont="1" applyFill="1" applyBorder="1" applyAlignment="1">
      <alignment wrapText="1"/>
    </xf>
    <xf numFmtId="0" fontId="6" fillId="7" borderId="7" xfId="0" applyFont="1" applyFill="1" applyBorder="1" applyAlignment="1">
      <alignment wrapText="1"/>
    </xf>
    <xf numFmtId="0" fontId="6" fillId="7" borderId="3" xfId="0" applyFont="1" applyFill="1" applyBorder="1" applyAlignment="1">
      <alignment wrapText="1"/>
    </xf>
    <xf numFmtId="0" fontId="6" fillId="5" borderId="6" xfId="0" applyFont="1" applyFill="1" applyBorder="1" applyAlignment="1">
      <alignment wrapText="1"/>
    </xf>
    <xf numFmtId="0" fontId="6" fillId="5" borderId="7" xfId="0" applyFont="1" applyFill="1" applyBorder="1" applyAlignment="1">
      <alignment wrapText="1"/>
    </xf>
    <xf numFmtId="0" fontId="6" fillId="5" borderId="3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44"/>
  <sheetViews>
    <sheetView tabSelected="1" zoomScaleNormal="100" workbookViewId="0">
      <pane ySplit="5" topLeftCell="A6" activePane="bottomLeft" state="frozen"/>
      <selection pane="bottomLeft" activeCell="N7" sqref="N7"/>
    </sheetView>
  </sheetViews>
  <sheetFormatPr defaultRowHeight="15"/>
  <cols>
    <col min="1" max="1" width="30.28515625" customWidth="1"/>
    <col min="2" max="2" width="5.28515625" customWidth="1"/>
    <col min="3" max="3" width="13.5703125" customWidth="1"/>
    <col min="4" max="4" width="13.28515625" customWidth="1"/>
    <col min="5" max="5" width="11.85546875" customWidth="1"/>
    <col min="6" max="6" width="13" customWidth="1"/>
    <col min="7" max="7" width="12.5703125" customWidth="1"/>
    <col min="8" max="8" width="12.42578125" customWidth="1"/>
    <col min="9" max="9" width="10.28515625" customWidth="1"/>
    <col min="10" max="10" width="11" customWidth="1"/>
    <col min="11" max="11" width="11.140625" customWidth="1"/>
    <col min="13" max="13" width="8.7109375" customWidth="1"/>
    <col min="14" max="14" width="16" customWidth="1"/>
    <col min="15" max="15" width="27.140625" customWidth="1"/>
    <col min="16" max="16" width="9.140625" customWidth="1"/>
    <col min="17" max="17" width="47.28515625" customWidth="1"/>
    <col min="18" max="18" width="35.7109375" customWidth="1"/>
  </cols>
  <sheetData>
    <row r="1" spans="1:18" ht="34.5" customHeight="1">
      <c r="A1" s="60" t="s">
        <v>53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</row>
    <row r="2" spans="1:18" ht="17.25" thickBot="1">
      <c r="A2" s="61" t="s">
        <v>0</v>
      </c>
      <c r="B2" s="61"/>
      <c r="C2" s="61"/>
      <c r="D2" s="61"/>
      <c r="E2" s="61"/>
      <c r="F2" s="61"/>
      <c r="G2" s="61"/>
      <c r="H2" s="61"/>
      <c r="I2" s="61"/>
      <c r="J2" s="61"/>
      <c r="K2" s="61"/>
      <c r="N2" s="1">
        <v>0.19</v>
      </c>
      <c r="O2" s="1">
        <v>1.19</v>
      </c>
      <c r="P2" s="2"/>
      <c r="Q2" s="2"/>
      <c r="R2" s="2"/>
    </row>
    <row r="3" spans="1:18" ht="46.5" customHeight="1" thickBot="1">
      <c r="A3" s="62"/>
      <c r="B3" s="3" t="s">
        <v>1</v>
      </c>
      <c r="C3" s="4" t="s">
        <v>2</v>
      </c>
      <c r="D3" s="4" t="s">
        <v>3</v>
      </c>
      <c r="E3" s="4" t="s">
        <v>4</v>
      </c>
      <c r="F3" s="5" t="s">
        <v>5</v>
      </c>
      <c r="G3" s="5" t="s">
        <v>6</v>
      </c>
      <c r="H3" s="5" t="s">
        <v>7</v>
      </c>
      <c r="I3" s="6" t="s">
        <v>8</v>
      </c>
      <c r="J3" s="6" t="s">
        <v>9</v>
      </c>
      <c r="K3" s="6" t="s">
        <v>10</v>
      </c>
      <c r="M3" s="7"/>
      <c r="N3" s="7"/>
      <c r="O3" s="7"/>
      <c r="P3" s="8"/>
      <c r="Q3" s="8"/>
      <c r="R3" s="8"/>
    </row>
    <row r="4" spans="1:18" ht="16.5" customHeight="1" thickBot="1">
      <c r="A4" s="63"/>
      <c r="B4" s="9" t="s">
        <v>11</v>
      </c>
      <c r="C4" s="10"/>
      <c r="D4" s="10"/>
      <c r="E4" s="10" t="s">
        <v>12</v>
      </c>
      <c r="F4" s="11"/>
      <c r="G4" s="11"/>
      <c r="H4" s="11" t="s">
        <v>13</v>
      </c>
      <c r="I4" s="12"/>
      <c r="J4" s="12"/>
      <c r="K4" s="12" t="s">
        <v>14</v>
      </c>
      <c r="M4" s="13"/>
      <c r="N4" s="13"/>
      <c r="O4" s="14"/>
      <c r="P4" s="15"/>
      <c r="Q4" s="15"/>
      <c r="R4" s="16"/>
    </row>
    <row r="5" spans="1:18" ht="12.75" customHeight="1" thickBot="1">
      <c r="A5" s="17"/>
      <c r="B5" s="18">
        <v>1</v>
      </c>
      <c r="C5" s="18" t="s">
        <v>15</v>
      </c>
      <c r="D5" s="18" t="s">
        <v>16</v>
      </c>
      <c r="E5" s="18">
        <v>4</v>
      </c>
      <c r="F5" s="18">
        <v>5</v>
      </c>
      <c r="G5" s="18">
        <v>6</v>
      </c>
      <c r="H5" s="18">
        <v>7</v>
      </c>
      <c r="I5" s="18">
        <v>8</v>
      </c>
      <c r="J5" s="18">
        <v>9</v>
      </c>
      <c r="K5" s="18">
        <v>10</v>
      </c>
      <c r="M5" s="19"/>
      <c r="N5" s="19"/>
      <c r="O5" s="14"/>
      <c r="P5" s="20"/>
      <c r="Q5" s="20"/>
      <c r="R5" s="16"/>
    </row>
    <row r="6" spans="1:18" ht="13.5" customHeight="1" thickBot="1">
      <c r="A6" s="54" t="s">
        <v>17</v>
      </c>
      <c r="B6" s="55"/>
      <c r="C6" s="55"/>
      <c r="D6" s="55"/>
      <c r="E6" s="55"/>
      <c r="F6" s="55"/>
      <c r="G6" s="55"/>
      <c r="H6" s="55"/>
      <c r="I6" s="55"/>
      <c r="J6" s="55"/>
      <c r="K6" s="56"/>
      <c r="M6" s="19"/>
      <c r="N6" s="19"/>
      <c r="O6" s="14"/>
      <c r="P6" s="20"/>
      <c r="Q6" s="20"/>
      <c r="R6" s="16"/>
    </row>
    <row r="7" spans="1:18" ht="16.5" customHeight="1" thickBot="1">
      <c r="A7" s="21" t="s">
        <v>18</v>
      </c>
      <c r="B7" s="18" t="s">
        <v>19</v>
      </c>
      <c r="C7" s="22">
        <f t="shared" ref="C7:D9" si="0">F7+I7</f>
        <v>0</v>
      </c>
      <c r="D7" s="22">
        <f t="shared" si="0"/>
        <v>0</v>
      </c>
      <c r="E7" s="23">
        <f>C7+D7</f>
        <v>0</v>
      </c>
      <c r="F7" s="22">
        <v>0</v>
      </c>
      <c r="G7" s="22">
        <f>F7*0.2</f>
        <v>0</v>
      </c>
      <c r="H7" s="23">
        <f>F7+G7</f>
        <v>0</v>
      </c>
      <c r="I7" s="22">
        <v>0</v>
      </c>
      <c r="J7" s="22">
        <v>0</v>
      </c>
      <c r="K7" s="23">
        <f>I7+J7</f>
        <v>0</v>
      </c>
      <c r="M7" s="13"/>
      <c r="N7" s="13"/>
      <c r="O7" s="14"/>
      <c r="P7" s="15"/>
      <c r="Q7" s="15"/>
      <c r="R7" s="16"/>
    </row>
    <row r="8" spans="1:18" ht="39.75" customHeight="1" thickBot="1">
      <c r="A8" s="24" t="s">
        <v>20</v>
      </c>
      <c r="B8" s="18" t="s">
        <v>19</v>
      </c>
      <c r="C8" s="22">
        <f t="shared" si="0"/>
        <v>0</v>
      </c>
      <c r="D8" s="22">
        <f t="shared" si="0"/>
        <v>0</v>
      </c>
      <c r="E8" s="23">
        <f>C8+D8</f>
        <v>0</v>
      </c>
      <c r="F8" s="22">
        <v>0</v>
      </c>
      <c r="G8" s="22">
        <f t="shared" ref="G8:G12" si="1">F8*0.2</f>
        <v>0</v>
      </c>
      <c r="H8" s="23">
        <f>F8+G8</f>
        <v>0</v>
      </c>
      <c r="I8" s="22">
        <v>0</v>
      </c>
      <c r="J8" s="22">
        <v>0</v>
      </c>
      <c r="K8" s="23">
        <f>I8+J8</f>
        <v>0</v>
      </c>
      <c r="M8" s="19"/>
      <c r="N8" s="19"/>
      <c r="O8" s="14"/>
      <c r="P8" s="20"/>
      <c r="Q8" s="20"/>
      <c r="R8" s="16"/>
    </row>
    <row r="9" spans="1:18" ht="16.5" customHeight="1" thickBot="1">
      <c r="A9" s="25" t="s">
        <v>21</v>
      </c>
      <c r="B9" s="26" t="s">
        <v>19</v>
      </c>
      <c r="C9" s="27">
        <f t="shared" si="0"/>
        <v>0</v>
      </c>
      <c r="D9" s="27">
        <f t="shared" si="0"/>
        <v>0</v>
      </c>
      <c r="E9" s="28">
        <f>C9+D9</f>
        <v>0</v>
      </c>
      <c r="F9" s="29">
        <v>0</v>
      </c>
      <c r="G9" s="27">
        <f t="shared" si="1"/>
        <v>0</v>
      </c>
      <c r="H9" s="28">
        <f>F9+G9</f>
        <v>0</v>
      </c>
      <c r="I9" s="29">
        <v>0</v>
      </c>
      <c r="J9" s="29">
        <v>0</v>
      </c>
      <c r="K9" s="28">
        <f>I9+J9</f>
        <v>0</v>
      </c>
      <c r="M9" s="19"/>
      <c r="N9" s="19"/>
      <c r="O9" s="14"/>
      <c r="P9" s="20"/>
      <c r="Q9" s="20"/>
      <c r="R9" s="16"/>
    </row>
    <row r="10" spans="1:18" ht="17.25" customHeight="1" thickBot="1">
      <c r="A10" s="64" t="s">
        <v>22</v>
      </c>
      <c r="B10" s="65"/>
      <c r="C10" s="65"/>
      <c r="D10" s="65"/>
      <c r="E10" s="65"/>
      <c r="F10" s="65"/>
      <c r="G10" s="65"/>
      <c r="H10" s="65"/>
      <c r="I10" s="65"/>
      <c r="J10" s="65"/>
      <c r="K10" s="66"/>
      <c r="M10" s="13"/>
      <c r="N10" s="20"/>
      <c r="O10" s="30"/>
      <c r="P10" s="15"/>
      <c r="Q10" s="20"/>
      <c r="R10" s="31"/>
    </row>
    <row r="11" spans="1:18" ht="28.5" customHeight="1" thickBot="1">
      <c r="A11" s="32" t="s">
        <v>23</v>
      </c>
      <c r="B11" s="18" t="s">
        <v>19</v>
      </c>
      <c r="C11" s="22">
        <f>F11+I11</f>
        <v>17588</v>
      </c>
      <c r="D11" s="22">
        <f>G11+J11</f>
        <v>3341.7200000000003</v>
      </c>
      <c r="E11" s="23">
        <f>C11+D11</f>
        <v>20929.72</v>
      </c>
      <c r="F11" s="22">
        <v>0</v>
      </c>
      <c r="G11" s="22">
        <f t="shared" si="1"/>
        <v>0</v>
      </c>
      <c r="H11" s="23">
        <f>F11+G11</f>
        <v>0</v>
      </c>
      <c r="I11" s="22">
        <v>17588</v>
      </c>
      <c r="J11" s="22">
        <f>I11*N2</f>
        <v>3341.7200000000003</v>
      </c>
      <c r="K11" s="23">
        <f>I11+J11</f>
        <v>20929.72</v>
      </c>
      <c r="M11" s="13"/>
      <c r="N11" s="13"/>
      <c r="O11" s="14"/>
      <c r="P11" s="15"/>
      <c r="Q11" s="15"/>
      <c r="R11" s="16"/>
    </row>
    <row r="12" spans="1:18" ht="16.5" thickBot="1">
      <c r="A12" s="33" t="s">
        <v>24</v>
      </c>
      <c r="B12" s="26" t="s">
        <v>19</v>
      </c>
      <c r="C12" s="27">
        <f>F12+I12</f>
        <v>17588</v>
      </c>
      <c r="D12" s="27">
        <f>G12+J12</f>
        <v>3341.7200000000003</v>
      </c>
      <c r="E12" s="23">
        <f>C12+D12</f>
        <v>20929.72</v>
      </c>
      <c r="F12" s="28">
        <v>0</v>
      </c>
      <c r="G12" s="27">
        <f t="shared" si="1"/>
        <v>0</v>
      </c>
      <c r="H12" s="28">
        <f>F12+G12</f>
        <v>0</v>
      </c>
      <c r="I12" s="22">
        <v>17588</v>
      </c>
      <c r="J12" s="22">
        <f>I12*N2</f>
        <v>3341.7200000000003</v>
      </c>
      <c r="K12" s="28">
        <f>I12+J12</f>
        <v>20929.72</v>
      </c>
    </row>
    <row r="13" spans="1:18" ht="16.5" thickBot="1">
      <c r="A13" s="67" t="s">
        <v>25</v>
      </c>
      <c r="B13" s="68"/>
      <c r="C13" s="68"/>
      <c r="D13" s="68"/>
      <c r="E13" s="68"/>
      <c r="F13" s="68"/>
      <c r="G13" s="68"/>
      <c r="H13" s="68"/>
      <c r="I13" s="68"/>
      <c r="J13" s="68"/>
      <c r="K13" s="69"/>
    </row>
    <row r="14" spans="1:18" ht="72.75" customHeight="1" thickBot="1">
      <c r="A14" s="32" t="s">
        <v>26</v>
      </c>
      <c r="B14" s="18" t="s">
        <v>19</v>
      </c>
      <c r="C14" s="22">
        <f t="shared" ref="C14:D18" si="2">F14+I14</f>
        <v>16000</v>
      </c>
      <c r="D14" s="22">
        <f t="shared" si="2"/>
        <v>3040</v>
      </c>
      <c r="E14" s="23">
        <f>C14+D14</f>
        <v>19040</v>
      </c>
      <c r="F14" s="22">
        <v>16000</v>
      </c>
      <c r="G14" s="22">
        <f>F14*N2</f>
        <v>3040</v>
      </c>
      <c r="H14" s="23">
        <f t="shared" ref="H14:H19" si="3">F14+G14</f>
        <v>19040</v>
      </c>
      <c r="I14" s="22">
        <v>0</v>
      </c>
      <c r="J14" s="22">
        <v>0</v>
      </c>
      <c r="K14" s="23">
        <f t="shared" ref="K14:K19" si="4">I14+J14</f>
        <v>0</v>
      </c>
    </row>
    <row r="15" spans="1:18" ht="25.5" customHeight="1" thickBot="1">
      <c r="A15" s="32" t="s">
        <v>27</v>
      </c>
      <c r="B15" s="18" t="s">
        <v>19</v>
      </c>
      <c r="C15" s="22">
        <f t="shared" si="2"/>
        <v>74400</v>
      </c>
      <c r="D15" s="22">
        <f t="shared" si="2"/>
        <v>14136</v>
      </c>
      <c r="E15" s="23">
        <f>C15+D15</f>
        <v>88536</v>
      </c>
      <c r="F15" s="22">
        <v>74400</v>
      </c>
      <c r="G15" s="22">
        <f>F15*N2</f>
        <v>14136</v>
      </c>
      <c r="H15" s="23">
        <f t="shared" si="3"/>
        <v>88536</v>
      </c>
      <c r="I15" s="22">
        <v>0</v>
      </c>
      <c r="J15" s="22">
        <v>0</v>
      </c>
      <c r="K15" s="23">
        <f t="shared" si="4"/>
        <v>0</v>
      </c>
    </row>
    <row r="16" spans="1:18" ht="16.5" thickBot="1">
      <c r="A16" s="21" t="s">
        <v>28</v>
      </c>
      <c r="B16" s="18" t="s">
        <v>19</v>
      </c>
      <c r="C16" s="22">
        <f t="shared" si="2"/>
        <v>578034</v>
      </c>
      <c r="D16" s="22">
        <f t="shared" si="2"/>
        <v>109826.46</v>
      </c>
      <c r="E16" s="23">
        <f>C16+D16</f>
        <v>687860.46</v>
      </c>
      <c r="F16" s="22">
        <v>578034</v>
      </c>
      <c r="G16" s="22">
        <f>F16*N2</f>
        <v>109826.46</v>
      </c>
      <c r="H16" s="23">
        <f t="shared" si="3"/>
        <v>687860.46</v>
      </c>
      <c r="I16" s="22">
        <v>0</v>
      </c>
      <c r="J16" s="22">
        <v>0</v>
      </c>
      <c r="K16" s="23">
        <f t="shared" si="4"/>
        <v>0</v>
      </c>
    </row>
    <row r="17" spans="1:11" ht="16.5" thickBot="1">
      <c r="A17" s="21" t="s">
        <v>29</v>
      </c>
      <c r="B17" s="18" t="s">
        <v>19</v>
      </c>
      <c r="C17" s="22">
        <f t="shared" si="2"/>
        <v>35000</v>
      </c>
      <c r="D17" s="22">
        <f t="shared" si="2"/>
        <v>6650</v>
      </c>
      <c r="E17" s="23">
        <f>C17+D17</f>
        <v>41650</v>
      </c>
      <c r="F17" s="22">
        <v>35000</v>
      </c>
      <c r="G17" s="22">
        <f>F17*N2</f>
        <v>6650</v>
      </c>
      <c r="H17" s="23">
        <f t="shared" si="3"/>
        <v>41650</v>
      </c>
      <c r="I17" s="22">
        <v>0</v>
      </c>
      <c r="J17" s="22">
        <v>0</v>
      </c>
      <c r="K17" s="23">
        <f t="shared" si="4"/>
        <v>0</v>
      </c>
    </row>
    <row r="18" spans="1:11" ht="16.5" thickBot="1">
      <c r="A18" s="21" t="s">
        <v>30</v>
      </c>
      <c r="B18" s="18" t="s">
        <v>19</v>
      </c>
      <c r="C18" s="22">
        <f t="shared" si="2"/>
        <v>357980</v>
      </c>
      <c r="D18" s="22">
        <f t="shared" si="2"/>
        <v>68016.2</v>
      </c>
      <c r="E18" s="23">
        <f>C18+D18</f>
        <v>425996.2</v>
      </c>
      <c r="F18" s="22">
        <v>357980</v>
      </c>
      <c r="G18" s="22">
        <f>F18*N2</f>
        <v>68016.2</v>
      </c>
      <c r="H18" s="23">
        <f t="shared" si="3"/>
        <v>425996.2</v>
      </c>
      <c r="I18" s="22">
        <v>0</v>
      </c>
      <c r="J18" s="22">
        <v>0</v>
      </c>
      <c r="K18" s="23">
        <f t="shared" si="4"/>
        <v>0</v>
      </c>
    </row>
    <row r="19" spans="1:11" ht="16.5" thickBot="1">
      <c r="A19" s="33" t="s">
        <v>31</v>
      </c>
      <c r="B19" s="26" t="s">
        <v>19</v>
      </c>
      <c r="C19" s="27">
        <f>F19+I19</f>
        <v>1061414</v>
      </c>
      <c r="D19" s="27">
        <f>SUM(D14:D18)</f>
        <v>201668.66000000003</v>
      </c>
      <c r="E19" s="28">
        <f>SUM(E14:E18)</f>
        <v>1263082.6599999999</v>
      </c>
      <c r="F19" s="28">
        <f>F14+F15+F16+F17+F18</f>
        <v>1061414</v>
      </c>
      <c r="G19" s="28">
        <f>SUM(G14:G18)</f>
        <v>201668.66000000003</v>
      </c>
      <c r="H19" s="28">
        <f t="shared" si="3"/>
        <v>1263082.6600000001</v>
      </c>
      <c r="I19" s="28">
        <v>0</v>
      </c>
      <c r="J19" s="28">
        <v>0</v>
      </c>
      <c r="K19" s="28">
        <f t="shared" si="4"/>
        <v>0</v>
      </c>
    </row>
    <row r="20" spans="1:11" ht="16.5" thickBot="1">
      <c r="A20" s="54" t="s">
        <v>32</v>
      </c>
      <c r="B20" s="55"/>
      <c r="C20" s="55"/>
      <c r="D20" s="55"/>
      <c r="E20" s="55"/>
      <c r="F20" s="55"/>
      <c r="G20" s="55"/>
      <c r="H20" s="55"/>
      <c r="I20" s="55"/>
      <c r="J20" s="55"/>
      <c r="K20" s="56"/>
    </row>
    <row r="21" spans="1:11" ht="16.5" thickBot="1">
      <c r="A21" s="21" t="s">
        <v>33</v>
      </c>
      <c r="B21" s="18" t="s">
        <v>19</v>
      </c>
      <c r="C21" s="22">
        <f t="shared" ref="C21:D23" si="5">F21+I21</f>
        <v>10944710</v>
      </c>
      <c r="D21" s="22">
        <f t="shared" si="5"/>
        <v>2079494.9000000001</v>
      </c>
      <c r="E21" s="23">
        <f>C21+D21</f>
        <v>13024204.9</v>
      </c>
      <c r="F21" s="22">
        <v>10944710</v>
      </c>
      <c r="G21" s="22">
        <f>F21*N2</f>
        <v>2079494.9000000001</v>
      </c>
      <c r="H21" s="23">
        <f>F21+G21</f>
        <v>13024204.9</v>
      </c>
      <c r="I21" s="22">
        <v>0</v>
      </c>
      <c r="J21" s="22">
        <v>0</v>
      </c>
      <c r="K21" s="23">
        <v>0</v>
      </c>
    </row>
    <row r="22" spans="1:11" ht="30.75" customHeight="1" thickBot="1">
      <c r="A22" s="32" t="s">
        <v>34</v>
      </c>
      <c r="B22" s="18" t="s">
        <v>19</v>
      </c>
      <c r="C22" s="34">
        <f t="shared" si="5"/>
        <v>3982430</v>
      </c>
      <c r="D22" s="34">
        <f t="shared" si="5"/>
        <v>756661.7</v>
      </c>
      <c r="E22" s="35">
        <f>C22+D22</f>
        <v>4739091.7</v>
      </c>
      <c r="F22" s="34">
        <v>3982430</v>
      </c>
      <c r="G22" s="34">
        <f>F22*N2</f>
        <v>756661.7</v>
      </c>
      <c r="H22" s="35">
        <f>F22+G22</f>
        <v>4739091.7</v>
      </c>
      <c r="I22" s="34">
        <v>0</v>
      </c>
      <c r="J22" s="34">
        <f>I22*0.2</f>
        <v>0</v>
      </c>
      <c r="K22" s="35">
        <f>I22+J22</f>
        <v>0</v>
      </c>
    </row>
    <row r="23" spans="1:11" ht="20.25" customHeight="1" thickBot="1">
      <c r="A23" s="21" t="s">
        <v>35</v>
      </c>
      <c r="B23" s="18" t="s">
        <v>19</v>
      </c>
      <c r="C23" s="22">
        <f t="shared" si="5"/>
        <v>10015247</v>
      </c>
      <c r="D23" s="22">
        <f t="shared" si="5"/>
        <v>1902896.93</v>
      </c>
      <c r="E23" s="23">
        <f>C23+D23</f>
        <v>11918143.93</v>
      </c>
      <c r="F23" s="22">
        <v>2285164.65</v>
      </c>
      <c r="G23" s="22">
        <f>F23*N2</f>
        <v>434181.28349999996</v>
      </c>
      <c r="H23" s="23">
        <f>F23+G23</f>
        <v>2719345.9334999998</v>
      </c>
      <c r="I23" s="22">
        <v>7730082.3499999996</v>
      </c>
      <c r="J23" s="22">
        <f>I23*N2</f>
        <v>1468715.6465</v>
      </c>
      <c r="K23" s="23">
        <f>I23+J23</f>
        <v>9198797.9965000004</v>
      </c>
    </row>
    <row r="24" spans="1:11" ht="16.5" thickBot="1">
      <c r="A24" s="33" t="s">
        <v>36</v>
      </c>
      <c r="B24" s="26" t="s">
        <v>19</v>
      </c>
      <c r="C24" s="36">
        <f t="shared" ref="C24:H24" si="6">SUM(C21:C23)</f>
        <v>24942387</v>
      </c>
      <c r="D24" s="36">
        <f t="shared" si="6"/>
        <v>4739053.53</v>
      </c>
      <c r="E24" s="36">
        <f t="shared" si="6"/>
        <v>29681440.530000001</v>
      </c>
      <c r="F24" s="36">
        <f t="shared" si="6"/>
        <v>17212304.649999999</v>
      </c>
      <c r="G24" s="36">
        <f t="shared" si="6"/>
        <v>3270337.8835</v>
      </c>
      <c r="H24" s="36">
        <f t="shared" si="6"/>
        <v>20482642.533500001</v>
      </c>
      <c r="I24" s="36">
        <f>SUM(I21:I23)</f>
        <v>7730082.3499999996</v>
      </c>
      <c r="J24" s="36">
        <f>SUM(J21:J23)</f>
        <v>1468715.6465</v>
      </c>
      <c r="K24" s="36">
        <f>SUM(K21:K23)</f>
        <v>9198797.9965000004</v>
      </c>
    </row>
    <row r="25" spans="1:11" ht="16.5" thickBot="1">
      <c r="A25" s="54" t="s">
        <v>37</v>
      </c>
      <c r="B25" s="55"/>
      <c r="C25" s="55"/>
      <c r="D25" s="55"/>
      <c r="E25" s="55"/>
      <c r="F25" s="55"/>
      <c r="G25" s="55"/>
      <c r="H25" s="55"/>
      <c r="I25" s="55"/>
      <c r="J25" s="55"/>
      <c r="K25" s="56"/>
    </row>
    <row r="26" spans="1:11" ht="16.5" customHeight="1" thickBot="1">
      <c r="A26" s="21" t="s">
        <v>38</v>
      </c>
      <c r="B26" s="18" t="s">
        <v>19</v>
      </c>
      <c r="C26" s="22">
        <f t="shared" ref="C26:D30" si="7">F26+I26</f>
        <v>358506</v>
      </c>
      <c r="D26" s="22">
        <f t="shared" si="7"/>
        <v>68116.14</v>
      </c>
      <c r="E26" s="23">
        <f>C26+D26</f>
        <v>426622.14</v>
      </c>
      <c r="F26" s="22">
        <f>F27+F28</f>
        <v>358506</v>
      </c>
      <c r="G26" s="22">
        <f>G27+G28</f>
        <v>68116.14</v>
      </c>
      <c r="H26" s="23">
        <f>F26+G26</f>
        <v>426622.14</v>
      </c>
      <c r="I26" s="22">
        <v>0</v>
      </c>
      <c r="J26" s="22">
        <v>0</v>
      </c>
      <c r="K26" s="22">
        <v>0</v>
      </c>
    </row>
    <row r="27" spans="1:11" ht="41.25" thickBot="1">
      <c r="A27" s="32" t="s">
        <v>39</v>
      </c>
      <c r="B27" s="18" t="s">
        <v>19</v>
      </c>
      <c r="C27" s="22">
        <f t="shared" si="7"/>
        <v>307291</v>
      </c>
      <c r="D27" s="22">
        <f t="shared" si="7"/>
        <v>58385.29</v>
      </c>
      <c r="E27" s="23">
        <f>C27+D27</f>
        <v>365676.29</v>
      </c>
      <c r="F27" s="22">
        <v>307291</v>
      </c>
      <c r="G27" s="22">
        <f>F27*N2</f>
        <v>58385.29</v>
      </c>
      <c r="H27" s="23">
        <f>F27+G27</f>
        <v>365676.29</v>
      </c>
      <c r="I27" s="22">
        <v>0</v>
      </c>
      <c r="J27" s="22">
        <v>0</v>
      </c>
      <c r="K27" s="23">
        <v>0</v>
      </c>
    </row>
    <row r="28" spans="1:11" ht="27.75" thickBot="1">
      <c r="A28" s="32" t="s">
        <v>40</v>
      </c>
      <c r="B28" s="18" t="s">
        <v>19</v>
      </c>
      <c r="C28" s="22">
        <f t="shared" si="7"/>
        <v>51215</v>
      </c>
      <c r="D28" s="22">
        <f t="shared" si="7"/>
        <v>9730.85</v>
      </c>
      <c r="E28" s="23">
        <f>C28+D28</f>
        <v>60945.85</v>
      </c>
      <c r="F28" s="22">
        <v>51215</v>
      </c>
      <c r="G28" s="22">
        <f>F28*N2</f>
        <v>9730.85</v>
      </c>
      <c r="H28" s="23">
        <f>F28+G28</f>
        <v>60945.85</v>
      </c>
      <c r="I28" s="22">
        <v>0</v>
      </c>
      <c r="J28" s="22">
        <v>0</v>
      </c>
      <c r="K28" s="23">
        <v>0</v>
      </c>
    </row>
    <row r="29" spans="1:11" ht="27.75" thickBot="1">
      <c r="A29" s="32" t="s">
        <v>41</v>
      </c>
      <c r="B29" s="18" t="s">
        <v>19</v>
      </c>
      <c r="C29" s="22">
        <f t="shared" si="7"/>
        <v>433281</v>
      </c>
      <c r="D29" s="22">
        <f t="shared" si="7"/>
        <v>0</v>
      </c>
      <c r="E29" s="23">
        <f>C29+D29</f>
        <v>433281</v>
      </c>
      <c r="F29" s="22">
        <v>433281</v>
      </c>
      <c r="G29" s="22">
        <v>0</v>
      </c>
      <c r="H29" s="23">
        <f>F29+G29</f>
        <v>433281</v>
      </c>
      <c r="I29" s="22">
        <v>0</v>
      </c>
      <c r="J29" s="22">
        <v>0</v>
      </c>
      <c r="K29" s="23">
        <v>0</v>
      </c>
    </row>
    <row r="30" spans="1:11" ht="16.5" thickBot="1">
      <c r="A30" s="21" t="s">
        <v>42</v>
      </c>
      <c r="B30" s="18" t="s">
        <v>19</v>
      </c>
      <c r="C30" s="22">
        <f t="shared" si="7"/>
        <v>1663471</v>
      </c>
      <c r="D30" s="22">
        <f t="shared" si="7"/>
        <v>316059.49</v>
      </c>
      <c r="E30" s="23">
        <f>C30+D30</f>
        <v>1979530.49</v>
      </c>
      <c r="F30" s="22">
        <v>1663471</v>
      </c>
      <c r="G30" s="22">
        <f>F30*N2</f>
        <v>316059.49</v>
      </c>
      <c r="H30" s="23">
        <f>F30+G30</f>
        <v>1979530.49</v>
      </c>
      <c r="I30" s="22">
        <v>0</v>
      </c>
      <c r="J30" s="22">
        <v>0</v>
      </c>
      <c r="K30" s="23">
        <v>0</v>
      </c>
    </row>
    <row r="31" spans="1:11" ht="16.5" thickBot="1">
      <c r="A31" s="33" t="s">
        <v>43</v>
      </c>
      <c r="B31" s="26" t="s">
        <v>19</v>
      </c>
      <c r="C31" s="36">
        <f t="shared" ref="C31:H31" si="8">SUM(C26,C29,C30)</f>
        <v>2455258</v>
      </c>
      <c r="D31" s="36">
        <f t="shared" si="8"/>
        <v>384175.63</v>
      </c>
      <c r="E31" s="36">
        <f t="shared" si="8"/>
        <v>2839433.63</v>
      </c>
      <c r="F31" s="36">
        <f t="shared" si="8"/>
        <v>2455258</v>
      </c>
      <c r="G31" s="36">
        <f t="shared" si="8"/>
        <v>384175.63</v>
      </c>
      <c r="H31" s="36">
        <f t="shared" si="8"/>
        <v>2839433.63</v>
      </c>
      <c r="I31" s="27">
        <v>0</v>
      </c>
      <c r="J31" s="27">
        <v>0</v>
      </c>
      <c r="K31" s="27">
        <v>0</v>
      </c>
    </row>
    <row r="32" spans="1:11" ht="18.75" customHeight="1" thickBot="1">
      <c r="A32" s="54" t="s">
        <v>44</v>
      </c>
      <c r="B32" s="55"/>
      <c r="C32" s="55"/>
      <c r="D32" s="55"/>
      <c r="E32" s="55"/>
      <c r="F32" s="55"/>
      <c r="G32" s="55"/>
      <c r="H32" s="55"/>
      <c r="I32" s="55"/>
      <c r="J32" s="55"/>
      <c r="K32" s="56"/>
    </row>
    <row r="33" spans="1:11" s="40" customFormat="1" ht="41.25" thickBot="1">
      <c r="A33" s="37" t="s">
        <v>45</v>
      </c>
      <c r="B33" s="38" t="s">
        <v>19</v>
      </c>
      <c r="C33" s="39">
        <f t="shared" ref="C33:D35" si="9">F33+I33</f>
        <v>8000</v>
      </c>
      <c r="D33" s="39">
        <f t="shared" si="9"/>
        <v>1520</v>
      </c>
      <c r="E33" s="39">
        <f>C33+D33</f>
        <v>9520</v>
      </c>
      <c r="F33" s="39">
        <v>8000</v>
      </c>
      <c r="G33" s="39">
        <f>F33*N2</f>
        <v>1520</v>
      </c>
      <c r="H33" s="39">
        <f>F33+G33</f>
        <v>9520</v>
      </c>
      <c r="I33" s="39">
        <v>0</v>
      </c>
      <c r="J33" s="39">
        <v>0</v>
      </c>
      <c r="K33" s="39">
        <v>0</v>
      </c>
    </row>
    <row r="34" spans="1:11" s="40" customFormat="1" ht="27.75" thickBot="1">
      <c r="A34" s="37" t="s">
        <v>46</v>
      </c>
      <c r="B34" s="38" t="s">
        <v>19</v>
      </c>
      <c r="C34" s="39">
        <f t="shared" si="9"/>
        <v>0</v>
      </c>
      <c r="D34" s="39">
        <f t="shared" si="9"/>
        <v>0</v>
      </c>
      <c r="E34" s="39">
        <f>C34+D34</f>
        <v>0</v>
      </c>
      <c r="F34" s="39"/>
      <c r="G34" s="39">
        <f>F34*N2</f>
        <v>0</v>
      </c>
      <c r="H34" s="39">
        <f>F34+G34</f>
        <v>0</v>
      </c>
      <c r="I34" s="39">
        <v>0</v>
      </c>
      <c r="J34" s="39">
        <v>0</v>
      </c>
      <c r="K34" s="39">
        <v>0</v>
      </c>
    </row>
    <row r="35" spans="1:11" ht="27.75" thickBot="1">
      <c r="A35" s="37" t="s">
        <v>47</v>
      </c>
      <c r="B35" s="38" t="s">
        <v>19</v>
      </c>
      <c r="C35" s="39">
        <f t="shared" si="9"/>
        <v>0</v>
      </c>
      <c r="D35" s="39">
        <f t="shared" si="9"/>
        <v>0</v>
      </c>
      <c r="E35" s="39">
        <f>C35+D35</f>
        <v>0</v>
      </c>
      <c r="F35" s="39"/>
      <c r="G35" s="39">
        <f>F35*N2</f>
        <v>0</v>
      </c>
      <c r="H35" s="39">
        <f>F35+G35</f>
        <v>0</v>
      </c>
      <c r="I35" s="39">
        <v>0</v>
      </c>
      <c r="J35" s="39">
        <v>0</v>
      </c>
      <c r="K35" s="39">
        <v>0</v>
      </c>
    </row>
    <row r="36" spans="1:11" ht="16.5" thickBot="1">
      <c r="A36" s="41" t="s">
        <v>48</v>
      </c>
      <c r="B36" s="42" t="s">
        <v>19</v>
      </c>
      <c r="C36" s="43">
        <f>SUM(C33:C35)</f>
        <v>8000</v>
      </c>
      <c r="D36" s="43">
        <f t="shared" ref="D36:K36" si="10">SUM(D33:D35)</f>
        <v>1520</v>
      </c>
      <c r="E36" s="43">
        <f t="shared" si="10"/>
        <v>9520</v>
      </c>
      <c r="F36" s="43">
        <f t="shared" si="10"/>
        <v>8000</v>
      </c>
      <c r="G36" s="43">
        <f t="shared" si="10"/>
        <v>1520</v>
      </c>
      <c r="H36" s="43">
        <f t="shared" si="10"/>
        <v>9520</v>
      </c>
      <c r="I36" s="43">
        <f t="shared" si="10"/>
        <v>0</v>
      </c>
      <c r="J36" s="43">
        <f t="shared" si="10"/>
        <v>0</v>
      </c>
      <c r="K36" s="43">
        <f t="shared" si="10"/>
        <v>0</v>
      </c>
    </row>
    <row r="37" spans="1:11" ht="16.5" thickBot="1">
      <c r="A37" s="57" t="s">
        <v>49</v>
      </c>
      <c r="B37" s="58"/>
      <c r="C37" s="58"/>
      <c r="D37" s="58"/>
      <c r="E37" s="58"/>
      <c r="F37" s="58"/>
      <c r="G37" s="58"/>
      <c r="H37" s="58"/>
      <c r="I37" s="58"/>
      <c r="J37" s="58"/>
      <c r="K37" s="59"/>
    </row>
    <row r="38" spans="1:11" s="40" customFormat="1" ht="16.5" thickBot="1">
      <c r="A38" s="44" t="s">
        <v>50</v>
      </c>
      <c r="B38" s="38" t="s">
        <v>19</v>
      </c>
      <c r="C38" s="39">
        <f>F38+I38</f>
        <v>32000</v>
      </c>
      <c r="D38" s="39">
        <f>G38+J38</f>
        <v>6080</v>
      </c>
      <c r="E38" s="39">
        <f>C38+D38</f>
        <v>38080</v>
      </c>
      <c r="F38" s="39">
        <v>32000</v>
      </c>
      <c r="G38" s="34">
        <f>F38*N2</f>
        <v>6080</v>
      </c>
      <c r="H38" s="35">
        <f>F38+G38</f>
        <v>38080</v>
      </c>
      <c r="I38" s="39">
        <v>0</v>
      </c>
      <c r="J38" s="39">
        <v>0</v>
      </c>
      <c r="K38" s="39">
        <v>0</v>
      </c>
    </row>
    <row r="39" spans="1:11" ht="16.5" thickBot="1">
      <c r="A39" s="41" t="s">
        <v>51</v>
      </c>
      <c r="B39" s="42" t="s">
        <v>19</v>
      </c>
      <c r="C39" s="39">
        <f>F39+I39</f>
        <v>32000</v>
      </c>
      <c r="D39" s="45">
        <f>G39+J39</f>
        <v>6080</v>
      </c>
      <c r="E39" s="45">
        <f>C39+D39</f>
        <v>38080</v>
      </c>
      <c r="F39" s="39">
        <v>32000</v>
      </c>
      <c r="G39" s="45">
        <f>F39*N2</f>
        <v>6080</v>
      </c>
      <c r="H39" s="46">
        <f>F39+G39</f>
        <v>38080</v>
      </c>
      <c r="I39" s="43">
        <v>0</v>
      </c>
      <c r="J39" s="43">
        <v>0</v>
      </c>
      <c r="K39" s="43">
        <v>0</v>
      </c>
    </row>
    <row r="40" spans="1:11" ht="16.5" thickBot="1">
      <c r="A40" s="54"/>
      <c r="B40" s="55"/>
      <c r="C40" s="55"/>
      <c r="D40" s="55"/>
      <c r="E40" s="55"/>
      <c r="F40" s="55"/>
      <c r="G40" s="55"/>
      <c r="H40" s="55"/>
      <c r="I40" s="55"/>
      <c r="J40" s="55"/>
      <c r="K40" s="56"/>
    </row>
    <row r="41" spans="1:11" ht="16.5" thickBot="1">
      <c r="A41" s="47"/>
      <c r="B41" s="48"/>
      <c r="C41" s="48"/>
      <c r="D41" s="48"/>
      <c r="E41" s="48"/>
      <c r="F41" s="48"/>
      <c r="G41" s="48"/>
      <c r="H41" s="48"/>
      <c r="I41" s="48"/>
      <c r="J41" s="48"/>
      <c r="K41" s="48"/>
    </row>
    <row r="42" spans="1:11" ht="16.5" thickBot="1">
      <c r="A42" s="33"/>
      <c r="B42" s="49"/>
      <c r="C42" s="49"/>
      <c r="D42" s="49"/>
      <c r="E42" s="49"/>
      <c r="F42" s="49"/>
      <c r="G42" s="49"/>
      <c r="H42" s="49"/>
      <c r="I42" s="49"/>
      <c r="J42" s="49"/>
      <c r="K42" s="49"/>
    </row>
    <row r="43" spans="1:11" ht="16.5" thickBot="1">
      <c r="A43" s="21"/>
      <c r="B43" s="50"/>
      <c r="C43" s="50"/>
      <c r="D43" s="50"/>
      <c r="E43" s="50"/>
      <c r="F43" s="50"/>
      <c r="G43" s="50"/>
      <c r="H43" s="50"/>
      <c r="I43" s="50"/>
      <c r="J43" s="50"/>
      <c r="K43" s="50"/>
    </row>
    <row r="44" spans="1:11" ht="16.5" thickBot="1">
      <c r="A44" s="51" t="s">
        <v>52</v>
      </c>
      <c r="B44" s="52" t="s">
        <v>19</v>
      </c>
      <c r="C44" s="53">
        <f>SUM(C9,C12,C19,C24,C31,C36,C39)</f>
        <v>28516647</v>
      </c>
      <c r="D44" s="53">
        <f>SUM(D9,D12,D19,D24,D31,D36,D39)</f>
        <v>5335839.54</v>
      </c>
      <c r="E44" s="53">
        <f t="shared" ref="E44:K44" si="11">SUM(E9,E12,E19,E24,E31,E36,E39)</f>
        <v>33852486.539999999</v>
      </c>
      <c r="F44" s="53">
        <f>F39+F36+F31+F24+F19+F12+F9</f>
        <v>20768976.649999999</v>
      </c>
      <c r="G44" s="53">
        <f t="shared" si="11"/>
        <v>3863782.1735</v>
      </c>
      <c r="H44" s="53">
        <f t="shared" si="11"/>
        <v>24632758.8235</v>
      </c>
      <c r="I44" s="53">
        <f>I39+I36+I31+I24+I12+I9</f>
        <v>7747670.3499999996</v>
      </c>
      <c r="J44" s="53">
        <f t="shared" si="11"/>
        <v>1472057.3665</v>
      </c>
      <c r="K44" s="53">
        <f t="shared" si="11"/>
        <v>9219727.716500001</v>
      </c>
    </row>
  </sheetData>
  <mergeCells count="11">
    <mergeCell ref="A13:K13"/>
    <mergeCell ref="A1:L1"/>
    <mergeCell ref="A2:K2"/>
    <mergeCell ref="A3:A4"/>
    <mergeCell ref="A6:K6"/>
    <mergeCell ref="A10:K10"/>
    <mergeCell ref="A20:K20"/>
    <mergeCell ref="A25:K25"/>
    <mergeCell ref="A32:K32"/>
    <mergeCell ref="A37:K37"/>
    <mergeCell ref="A40:K40"/>
  </mergeCells>
  <pageMargins left="0.7" right="0.7" top="0.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modificat clarif 6</vt:lpstr>
      <vt:lpstr>'modificat clarif 6'!_Toc433878666</vt:lpstr>
      <vt:lpstr>'modificat clarif 6'!Buget</vt:lpstr>
    </vt:vector>
  </TitlesOfParts>
  <Company>Consiliul Judetean Arges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dianaa</dc:creator>
  <cp:lastModifiedBy>loredanat</cp:lastModifiedBy>
  <dcterms:created xsi:type="dcterms:W3CDTF">2018-03-12T12:02:51Z</dcterms:created>
  <dcterms:modified xsi:type="dcterms:W3CDTF">2018-03-13T12:39:11Z</dcterms:modified>
</cp:coreProperties>
</file>