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ANEXA AFISATA " sheetId="1" r:id="rId1"/>
  </sheets>
  <definedNames>
    <definedName name="_xlnm.Print_Titles" localSheetId="0">'ANEXA AFISATA '!$8:$10</definedName>
  </definedNames>
  <calcPr calcId="125725"/>
</workbook>
</file>

<file path=xl/calcChain.xml><?xml version="1.0" encoding="utf-8"?>
<calcChain xmlns="http://schemas.openxmlformats.org/spreadsheetml/2006/main">
  <c r="D12" i="1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11"/>
  <c r="E13"/>
  <c r="E12" s="1"/>
  <c r="E11" s="1"/>
  <c r="E42"/>
  <c r="E41"/>
  <c r="E40"/>
  <c r="E39"/>
  <c r="E14"/>
  <c r="F13"/>
  <c r="G13"/>
  <c r="E18"/>
  <c r="E23"/>
  <c r="E20" s="1"/>
  <c r="E19" s="1"/>
  <c r="E21"/>
  <c r="E76"/>
  <c r="E75" s="1"/>
  <c r="E74" s="1"/>
  <c r="E73" s="1"/>
  <c r="F16"/>
  <c r="F14"/>
  <c r="C87"/>
  <c r="C86" s="1"/>
  <c r="C84"/>
  <c r="C83" s="1"/>
  <c r="E77" l="1"/>
  <c r="C79"/>
  <c r="F74"/>
  <c r="G70"/>
  <c r="G69" s="1"/>
  <c r="G68" s="1"/>
  <c r="G67" s="1"/>
  <c r="F70"/>
  <c r="G64"/>
  <c r="G63" s="1"/>
  <c r="G62" s="1"/>
  <c r="G61" s="1"/>
  <c r="F64"/>
  <c r="G58"/>
  <c r="G57" s="1"/>
  <c r="G56" s="1"/>
  <c r="G55" s="1"/>
  <c r="F58"/>
  <c r="G52"/>
  <c r="G51" s="1"/>
  <c r="G50" s="1"/>
  <c r="G49" s="1"/>
  <c r="F52"/>
  <c r="G46"/>
  <c r="G45" s="1"/>
  <c r="F46"/>
  <c r="G23"/>
  <c r="G21"/>
  <c r="F21"/>
  <c r="F19" l="1"/>
  <c r="F63"/>
  <c r="F57"/>
  <c r="F69"/>
  <c r="F51"/>
  <c r="G20"/>
  <c r="G44"/>
  <c r="G43" s="1"/>
  <c r="G39" s="1"/>
  <c r="G41"/>
  <c r="G42"/>
  <c r="F45"/>
  <c r="F42"/>
  <c r="F73" l="1"/>
  <c r="F62"/>
  <c r="F56"/>
  <c r="F68"/>
  <c r="F50"/>
  <c r="G40"/>
  <c r="G19"/>
  <c r="G38"/>
  <c r="G15"/>
  <c r="F44"/>
  <c r="F41"/>
  <c r="F61" l="1"/>
  <c r="F55"/>
  <c r="F67"/>
  <c r="F49"/>
  <c r="G18"/>
  <c r="G12"/>
  <c r="G11" s="1"/>
  <c r="F40"/>
  <c r="F43"/>
  <c r="F39" l="1"/>
  <c r="G77"/>
  <c r="F38" l="1"/>
  <c r="F18" s="1"/>
  <c r="F12"/>
  <c r="F11" l="1"/>
  <c r="F77" l="1"/>
</calcChain>
</file>

<file path=xl/sharedStrings.xml><?xml version="1.0" encoding="utf-8"?>
<sst xmlns="http://schemas.openxmlformats.org/spreadsheetml/2006/main" count="122" uniqueCount="78">
  <si>
    <t>CONSILIUL JUDETEAN ARGES</t>
  </si>
  <si>
    <t xml:space="preserve">mii lei </t>
  </si>
  <si>
    <t>Nr. crt.</t>
  </si>
  <si>
    <t>DENUMIRE INDICATORI</t>
  </si>
  <si>
    <t>COD</t>
  </si>
  <si>
    <t>TRIM</t>
  </si>
  <si>
    <t>IV</t>
  </si>
  <si>
    <t>SUBVENTII</t>
  </si>
  <si>
    <t>Subventii de la bugetul de stat</t>
  </si>
  <si>
    <t>42.02.35</t>
  </si>
  <si>
    <t>SECTIUNEA DE FUNCTIONARE</t>
  </si>
  <si>
    <t>Cheltuieli curente</t>
  </si>
  <si>
    <t xml:space="preserve">  I.             cheltuieli de personal</t>
  </si>
  <si>
    <t xml:space="preserve"> II.              cheltuieli materiale</t>
  </si>
  <si>
    <t>Plati efectuate in anii precedenti si recuperate in anul curent</t>
  </si>
  <si>
    <t>SECTIUNEA DE DEZVOLTARE</t>
  </si>
  <si>
    <t>Proiecte cu finantare FEN</t>
  </si>
  <si>
    <t>AUTORITATI PUBLICE SI ACTIUNI EXTERNE</t>
  </si>
  <si>
    <t>51.02.01.03</t>
  </si>
  <si>
    <t xml:space="preserve">Transferuri de capital   </t>
  </si>
  <si>
    <t>51.02</t>
  </si>
  <si>
    <t>Transferuri din bugetele proprii ale judetelor catre bugetele locale in vederea asig fd necesare implementarii proiectelor finantate din FEN</t>
  </si>
  <si>
    <t>51.02.45</t>
  </si>
  <si>
    <t>Programe de dezvoltare</t>
  </si>
  <si>
    <t>55.01.13</t>
  </si>
  <si>
    <t>X. Cheltuieli de capital</t>
  </si>
  <si>
    <t>PROIECT "Amenajare Complexul Muzeal Golesti"</t>
  </si>
  <si>
    <t xml:space="preserve">Finanatare nationala </t>
  </si>
  <si>
    <t>56.01.01</t>
  </si>
  <si>
    <t>Finantare de la UE</t>
  </si>
  <si>
    <t>56.01.02</t>
  </si>
  <si>
    <t>Chletuieli neeligibile</t>
  </si>
  <si>
    <t>56.01.03</t>
  </si>
  <si>
    <t>PROIECT "Zonarea speciilor pomicole in bazinele jud. Arges studiu de caz dezvoltarea culturii capsunului"</t>
  </si>
  <si>
    <t>Proiect "Comenius Regio" - diversitate pentru educatia cu nevoi speciale</t>
  </si>
  <si>
    <t>Cheltuieli neeligibile</t>
  </si>
  <si>
    <t>56.02.03</t>
  </si>
  <si>
    <t>2.1.</t>
  </si>
  <si>
    <t>66.02.06.03</t>
  </si>
  <si>
    <t>VI Transferuri pt fin UMS</t>
  </si>
  <si>
    <t>51.01.39</t>
  </si>
  <si>
    <t>UNITATEA DE ASISTENTA MEDICO-SOCIALA CALINESTI</t>
  </si>
  <si>
    <t>UNITATEA DE ASISTENTA MEDICO-SOCIALA DEDULESTI</t>
  </si>
  <si>
    <t>UNITATEA DE ASISTENTA MEDICO-SOCIALA  SUICI</t>
  </si>
  <si>
    <t xml:space="preserve">UNITATEA DE ASISTENTA MEDICO-SOCIALA RUCAR </t>
  </si>
  <si>
    <t>UNITATEA DE ASISTENTA MEDICO-SOCIALA  DOMNESTI</t>
  </si>
  <si>
    <t xml:space="preserve"> DEFICIT</t>
  </si>
  <si>
    <t>Finantare din excedentul bugetului local</t>
  </si>
  <si>
    <t>AUTORITATI EXECUTIVE</t>
  </si>
  <si>
    <t xml:space="preserve">SANATATE </t>
  </si>
  <si>
    <t>2.1.a</t>
  </si>
  <si>
    <t>2.1.b</t>
  </si>
  <si>
    <t>2.1.c</t>
  </si>
  <si>
    <t>2.1.d</t>
  </si>
  <si>
    <t>2.1.e</t>
  </si>
  <si>
    <t xml:space="preserve">UNITATI DE ASISTENTA MEDICO-SOCIALE </t>
  </si>
  <si>
    <t>VENITURI - TOTAL</t>
  </si>
  <si>
    <t xml:space="preserve">CHELTUIELI - TOTAL </t>
  </si>
  <si>
    <t>TRANSPORTURI</t>
  </si>
  <si>
    <t xml:space="preserve">DRUMURI SI PODURI JUDETENE </t>
  </si>
  <si>
    <t>84,02,03,01</t>
  </si>
  <si>
    <t>ANEXA 1</t>
  </si>
  <si>
    <t>INFLUENTE</t>
  </si>
  <si>
    <t>Subvenţii din bugetul de stat pentru finanţarea unităţilor de asistenţă medico-sociale</t>
  </si>
  <si>
    <t>Finantarea Programului National de Dezvoltare Locala</t>
  </si>
  <si>
    <t>Cheltuieli de capital</t>
  </si>
  <si>
    <t xml:space="preserve">Echipamente si utilaje </t>
  </si>
  <si>
    <t>„Deviere LEA20 KV de eliberare amplasament pod pe DJ 703 H din Curtea de Arges, jud. Arges”  in cadrul obiectivului „Pod pe DJ 703 H Curtea de Arges (DN 7 C) – Valea Danului – Cepari, Km 0+597, L=152 m, in Comuna Valea Danului”.</t>
  </si>
  <si>
    <t>„Reparatie capitala a instalatiei de utilizare gaze naturale a imobilului Policlinica Stomatologica, Pitesti, bulevardul Republicii nr. 1”</t>
  </si>
  <si>
    <t>ANUL 2018</t>
  </si>
  <si>
    <t>LA BUGETUL LOCAL PE ANUL 2018</t>
  </si>
  <si>
    <t>.3</t>
  </si>
  <si>
    <t xml:space="preserve">La Hot. C.J. </t>
  </si>
  <si>
    <t>42.02.65</t>
  </si>
  <si>
    <t>Echipamente, utilaje  si dotari pentru administrarea domeniului public - R.A.D.P.P. Jud. Arges R.A.</t>
  </si>
  <si>
    <t>PROPU-NERI</t>
  </si>
  <si>
    <t xml:space="preserve">TRIM </t>
  </si>
  <si>
    <t>I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</si>
</sst>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0"/>
      <name val="Arial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5" fillId="0" borderId="2" xfId="0" applyFont="1" applyFill="1" applyBorder="1"/>
    <xf numFmtId="2" fontId="1" fillId="3" borderId="2" xfId="0" applyNumberFormat="1" applyFont="1" applyFill="1" applyBorder="1"/>
    <xf numFmtId="2" fontId="8" fillId="3" borderId="2" xfId="0" applyNumberFormat="1" applyFont="1" applyFill="1" applyBorder="1"/>
    <xf numFmtId="2" fontId="5" fillId="4" borderId="2" xfId="0" applyNumberFormat="1" applyFont="1" applyFill="1" applyBorder="1"/>
    <xf numFmtId="2" fontId="1" fillId="4" borderId="2" xfId="0" applyNumberFormat="1" applyFont="1" applyFill="1" applyBorder="1"/>
    <xf numFmtId="2" fontId="5" fillId="3" borderId="2" xfId="0" applyNumberFormat="1" applyFont="1" applyFill="1" applyBorder="1"/>
    <xf numFmtId="2" fontId="8" fillId="5" borderId="2" xfId="0" applyNumberFormat="1" applyFont="1" applyFill="1" applyBorder="1"/>
    <xf numFmtId="0" fontId="5" fillId="2" borderId="0" xfId="0" applyFont="1" applyFill="1"/>
    <xf numFmtId="0" fontId="7" fillId="0" borderId="0" xfId="0" applyFont="1" applyFill="1" applyBorder="1"/>
    <xf numFmtId="0" fontId="7" fillId="0" borderId="0" xfId="0" applyFont="1" applyFill="1"/>
    <xf numFmtId="2" fontId="3" fillId="6" borderId="2" xfId="0" applyNumberFormat="1" applyFont="1" applyFill="1" applyBorder="1"/>
    <xf numFmtId="0" fontId="1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0" fillId="0" borderId="0" xfId="0" applyAlignment="1"/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6" borderId="3" xfId="0" applyFont="1" applyFill="1" applyBorder="1"/>
    <xf numFmtId="0" fontId="9" fillId="6" borderId="5" xfId="0" applyFont="1" applyFill="1" applyBorder="1"/>
    <xf numFmtId="0" fontId="9" fillId="6" borderId="6" xfId="0" applyFont="1" applyFill="1" applyBorder="1" applyAlignment="1">
      <alignment horizontal="right"/>
    </xf>
    <xf numFmtId="2" fontId="9" fillId="6" borderId="3" xfId="0" applyNumberFormat="1" applyFont="1" applyFill="1" applyBorder="1"/>
    <xf numFmtId="2" fontId="9" fillId="6" borderId="2" xfId="0" applyNumberFormat="1" applyFont="1" applyFill="1" applyBorder="1"/>
    <xf numFmtId="1" fontId="9" fillId="0" borderId="2" xfId="0" applyNumberFormat="1" applyFont="1" applyFill="1" applyBorder="1" applyAlignment="1">
      <alignment horizontal="center"/>
    </xf>
    <xf numFmtId="2" fontId="9" fillId="0" borderId="7" xfId="0" applyNumberFormat="1" applyFont="1" applyFill="1" applyBorder="1"/>
    <xf numFmtId="2" fontId="10" fillId="0" borderId="4" xfId="0" applyNumberFormat="1" applyFont="1" applyFill="1" applyBorder="1" applyAlignment="1">
      <alignment horizontal="right"/>
    </xf>
    <xf numFmtId="2" fontId="11" fillId="2" borderId="2" xfId="0" applyNumberFormat="1" applyFont="1" applyFill="1" applyBorder="1"/>
    <xf numFmtId="2" fontId="9" fillId="0" borderId="2" xfId="0" applyNumberFormat="1" applyFont="1" applyFill="1" applyBorder="1"/>
    <xf numFmtId="2" fontId="10" fillId="0" borderId="7" xfId="0" applyNumberFormat="1" applyFont="1" applyFill="1" applyBorder="1"/>
    <xf numFmtId="2" fontId="9" fillId="2" borderId="2" xfId="0" applyNumberFormat="1" applyFont="1" applyFill="1" applyBorder="1"/>
    <xf numFmtId="0" fontId="10" fillId="0" borderId="2" xfId="0" applyFont="1" applyFill="1" applyBorder="1" applyAlignment="1">
      <alignment wrapText="1"/>
    </xf>
    <xf numFmtId="2" fontId="10" fillId="2" borderId="2" xfId="0" applyNumberFormat="1" applyFont="1" applyFill="1" applyBorder="1"/>
    <xf numFmtId="0" fontId="9" fillId="0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2" fontId="9" fillId="7" borderId="7" xfId="0" applyNumberFormat="1" applyFont="1" applyFill="1" applyBorder="1"/>
    <xf numFmtId="2" fontId="9" fillId="7" borderId="4" xfId="0" applyNumberFormat="1" applyFont="1" applyFill="1" applyBorder="1" applyAlignment="1">
      <alignment horizontal="right"/>
    </xf>
    <xf numFmtId="2" fontId="9" fillId="7" borderId="2" xfId="0" applyNumberFormat="1" applyFont="1" applyFill="1" applyBorder="1"/>
    <xf numFmtId="1" fontId="9" fillId="6" borderId="2" xfId="0" applyNumberFormat="1" applyFont="1" applyFill="1" applyBorder="1"/>
    <xf numFmtId="2" fontId="10" fillId="0" borderId="2" xfId="0" applyNumberFormat="1" applyFont="1" applyFill="1" applyBorder="1"/>
    <xf numFmtId="2" fontId="10" fillId="0" borderId="2" xfId="0" applyNumberFormat="1" applyFont="1" applyFill="1" applyBorder="1" applyAlignment="1">
      <alignment wrapText="1"/>
    </xf>
    <xf numFmtId="1" fontId="10" fillId="0" borderId="4" xfId="0" applyNumberFormat="1" applyFont="1" applyFill="1" applyBorder="1" applyAlignment="1">
      <alignment horizontal="right"/>
    </xf>
    <xf numFmtId="2" fontId="9" fillId="0" borderId="7" xfId="0" applyNumberFormat="1" applyFont="1" applyFill="1" applyBorder="1" applyAlignment="1">
      <alignment wrapText="1"/>
    </xf>
    <xf numFmtId="2" fontId="9" fillId="0" borderId="4" xfId="0" applyNumberFormat="1" applyFont="1" applyFill="1" applyBorder="1" applyAlignment="1">
      <alignment horizontal="right"/>
    </xf>
    <xf numFmtId="2" fontId="10" fillId="0" borderId="2" xfId="0" applyNumberFormat="1" applyFont="1" applyFill="1" applyBorder="1" applyAlignment="1">
      <alignment horizontal="right"/>
    </xf>
    <xf numFmtId="2" fontId="9" fillId="0" borderId="5" xfId="0" applyNumberFormat="1" applyFont="1" applyFill="1" applyBorder="1"/>
    <xf numFmtId="164" fontId="9" fillId="6" borderId="2" xfId="0" applyNumberFormat="1" applyFont="1" applyFill="1" applyBorder="1"/>
    <xf numFmtId="2" fontId="9" fillId="6" borderId="7" xfId="0" applyNumberFormat="1" applyFont="1" applyFill="1" applyBorder="1"/>
    <xf numFmtId="2" fontId="9" fillId="6" borderId="4" xfId="0" applyNumberFormat="1" applyFont="1" applyFill="1" applyBorder="1" applyAlignment="1">
      <alignment horizontal="right"/>
    </xf>
    <xf numFmtId="2" fontId="10" fillId="6" borderId="2" xfId="0" applyNumberFormat="1" applyFont="1" applyFill="1" applyBorder="1"/>
    <xf numFmtId="1" fontId="9" fillId="0" borderId="2" xfId="0" applyNumberFormat="1" applyFont="1" applyFill="1" applyBorder="1"/>
    <xf numFmtId="2" fontId="9" fillId="5" borderId="2" xfId="0" applyNumberFormat="1" applyFont="1" applyFill="1" applyBorder="1"/>
    <xf numFmtId="2" fontId="11" fillId="5" borderId="2" xfId="0" applyNumberFormat="1" applyFont="1" applyFill="1" applyBorder="1"/>
    <xf numFmtId="2" fontId="11" fillId="5" borderId="4" xfId="0" applyNumberFormat="1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2" fontId="11" fillId="2" borderId="0" xfId="0" applyNumberFormat="1" applyFont="1" applyFill="1" applyBorder="1"/>
    <xf numFmtId="0" fontId="10" fillId="0" borderId="0" xfId="0" applyFont="1" applyFill="1"/>
    <xf numFmtId="0" fontId="9" fillId="0" borderId="8" xfId="0" applyFont="1" applyFill="1" applyBorder="1" applyAlignment="1">
      <alignment wrapText="1"/>
    </xf>
    <xf numFmtId="2" fontId="9" fillId="0" borderId="9" xfId="0" applyNumberFormat="1" applyFont="1" applyFill="1" applyBorder="1"/>
    <xf numFmtId="0" fontId="10" fillId="2" borderId="0" xfId="0" applyFont="1" applyFill="1"/>
    <xf numFmtId="0" fontId="9" fillId="0" borderId="0" xfId="0" applyFont="1" applyFill="1" applyBorder="1" applyAlignment="1">
      <alignment wrapText="1"/>
    </xf>
    <xf numFmtId="2" fontId="9" fillId="0" borderId="0" xfId="0" applyNumberFormat="1" applyFont="1" applyFill="1" applyBorder="1"/>
    <xf numFmtId="0" fontId="12" fillId="0" borderId="2" xfId="0" applyFont="1" applyBorder="1" applyAlignment="1">
      <alignment horizontal="left" wrapText="1"/>
    </xf>
    <xf numFmtId="0" fontId="10" fillId="0" borderId="2" xfId="0" applyFont="1" applyFill="1" applyBorder="1"/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justify"/>
    </xf>
    <xf numFmtId="0" fontId="10" fillId="2" borderId="2" xfId="0" applyFont="1" applyFill="1" applyBorder="1" applyAlignment="1">
      <alignment horizontal="right" wrapText="1"/>
    </xf>
    <xf numFmtId="2" fontId="9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zoomScaleNormal="100" workbookViewId="0">
      <pane xSplit="3" ySplit="11" topLeftCell="D77" activePane="bottomRight" state="frozen"/>
      <selection pane="topRight" activeCell="D1" sqref="D1"/>
      <selection pane="bottomLeft" activeCell="A12" sqref="A12"/>
      <selection pane="bottomRight" activeCell="F17" sqref="F17"/>
    </sheetView>
  </sheetViews>
  <sheetFormatPr defaultRowHeight="12.75"/>
  <cols>
    <col min="1" max="1" width="4.85546875" style="6" customWidth="1"/>
    <col min="2" max="2" width="48.28515625" style="6" customWidth="1"/>
    <col min="3" max="3" width="11.42578125" style="22" customWidth="1"/>
    <col min="4" max="4" width="13" style="20" customWidth="1"/>
    <col min="5" max="5" width="13.140625" style="20" customWidth="1"/>
    <col min="6" max="6" width="9.140625" style="6"/>
    <col min="7" max="7" width="0.140625" style="6" hidden="1" customWidth="1"/>
    <col min="8" max="16384" width="9.140625" style="6"/>
  </cols>
  <sheetData>
    <row r="1" spans="1:7" s="1" customFormat="1" ht="15.75">
      <c r="B1" s="1" t="s">
        <v>0</v>
      </c>
      <c r="C1" s="2"/>
      <c r="D1" s="3" t="s">
        <v>61</v>
      </c>
      <c r="E1" s="3"/>
    </row>
    <row r="2" spans="1:7" ht="18">
      <c r="A2" s="4"/>
      <c r="B2" s="24"/>
      <c r="C2" s="24"/>
      <c r="D2" s="5" t="s">
        <v>72</v>
      </c>
      <c r="E2" s="5"/>
    </row>
    <row r="3" spans="1:7" ht="18">
      <c r="A3" s="4"/>
      <c r="B3" s="7"/>
      <c r="C3" s="8"/>
      <c r="D3" s="5"/>
      <c r="E3" s="5"/>
    </row>
    <row r="4" spans="1:7" ht="18">
      <c r="A4" s="4"/>
      <c r="B4" s="7"/>
      <c r="C4" s="8"/>
      <c r="D4" s="9"/>
      <c r="E4" s="9"/>
    </row>
    <row r="5" spans="1:7" ht="18">
      <c r="A5" s="25" t="s">
        <v>62</v>
      </c>
      <c r="B5" s="26"/>
      <c r="C5" s="26"/>
      <c r="D5" s="26"/>
      <c r="E5" s="26"/>
      <c r="F5" s="26"/>
      <c r="G5" s="26"/>
    </row>
    <row r="6" spans="1:7" ht="15.75">
      <c r="A6" s="27" t="s">
        <v>70</v>
      </c>
      <c r="B6" s="28"/>
      <c r="C6" s="28"/>
      <c r="D6" s="28"/>
      <c r="E6" s="28"/>
      <c r="F6" s="28"/>
      <c r="G6" s="28"/>
    </row>
    <row r="7" spans="1:7" ht="15.75">
      <c r="A7" s="10"/>
      <c r="B7" s="29"/>
      <c r="C7" s="26"/>
      <c r="D7" s="26"/>
      <c r="E7" s="26"/>
      <c r="F7" s="26"/>
      <c r="G7" s="26"/>
    </row>
    <row r="8" spans="1:7">
      <c r="A8" s="10"/>
      <c r="B8" s="11"/>
      <c r="C8" s="12"/>
      <c r="D8" s="5" t="s">
        <v>1</v>
      </c>
      <c r="E8" s="5"/>
    </row>
    <row r="9" spans="1:7" ht="32.25" customHeight="1">
      <c r="A9" s="30" t="s">
        <v>2</v>
      </c>
      <c r="B9" s="31" t="s">
        <v>3</v>
      </c>
      <c r="C9" s="31" t="s">
        <v>4</v>
      </c>
      <c r="D9" s="32" t="s">
        <v>75</v>
      </c>
      <c r="E9" s="32" t="s">
        <v>76</v>
      </c>
      <c r="F9" s="33" t="s">
        <v>5</v>
      </c>
      <c r="G9" s="13"/>
    </row>
    <row r="10" spans="1:7" ht="17.25" customHeight="1">
      <c r="A10" s="34"/>
      <c r="B10" s="35"/>
      <c r="C10" s="35"/>
      <c r="D10" s="36" t="s">
        <v>69</v>
      </c>
      <c r="E10" s="36" t="s">
        <v>77</v>
      </c>
      <c r="F10" s="33" t="s">
        <v>6</v>
      </c>
      <c r="G10" s="13">
        <v>2017</v>
      </c>
    </row>
    <row r="11" spans="1:7" ht="14.25">
      <c r="A11" s="37"/>
      <c r="B11" s="38" t="s">
        <v>56</v>
      </c>
      <c r="C11" s="39"/>
      <c r="D11" s="40">
        <f>F11+E11</f>
        <v>168</v>
      </c>
      <c r="E11" s="41">
        <f>E12</f>
        <v>774</v>
      </c>
      <c r="F11" s="41">
        <f>F12</f>
        <v>-606</v>
      </c>
      <c r="G11" s="14" t="e">
        <f>#REF!+#REF!+#REF!+G12+#REF!+#REF!</f>
        <v>#REF!</v>
      </c>
    </row>
    <row r="12" spans="1:7" ht="15">
      <c r="A12" s="42">
        <v>1</v>
      </c>
      <c r="B12" s="43" t="s">
        <v>7</v>
      </c>
      <c r="C12" s="44"/>
      <c r="D12" s="40">
        <f t="shared" ref="D12:D75" si="0">F12+E12</f>
        <v>168</v>
      </c>
      <c r="E12" s="45">
        <f t="shared" ref="E12:G12" si="1">E13</f>
        <v>774</v>
      </c>
      <c r="F12" s="45">
        <f t="shared" si="1"/>
        <v>-606</v>
      </c>
      <c r="G12" s="15">
        <f t="shared" si="1"/>
        <v>0</v>
      </c>
    </row>
    <row r="13" spans="1:7" ht="15.75" customHeight="1">
      <c r="A13" s="46"/>
      <c r="B13" s="47" t="s">
        <v>8</v>
      </c>
      <c r="C13" s="44">
        <v>42.02</v>
      </c>
      <c r="D13" s="40">
        <f t="shared" si="0"/>
        <v>168</v>
      </c>
      <c r="E13" s="40">
        <f>E14+E16</f>
        <v>774</v>
      </c>
      <c r="F13" s="40">
        <f>F14</f>
        <v>-606</v>
      </c>
      <c r="G13" s="40">
        <f t="shared" ref="E13:G13" si="2">I13</f>
        <v>0</v>
      </c>
    </row>
    <row r="14" spans="1:7" ht="15.75" customHeight="1">
      <c r="A14" s="46"/>
      <c r="B14" s="43" t="s">
        <v>10</v>
      </c>
      <c r="C14" s="44"/>
      <c r="D14" s="40">
        <f t="shared" si="0"/>
        <v>-606</v>
      </c>
      <c r="E14" s="48">
        <f>E15</f>
        <v>0</v>
      </c>
      <c r="F14" s="48">
        <f>F15</f>
        <v>-606</v>
      </c>
      <c r="G14" s="14"/>
    </row>
    <row r="15" spans="1:7" ht="27" customHeight="1">
      <c r="A15" s="46"/>
      <c r="B15" s="49" t="s">
        <v>63</v>
      </c>
      <c r="C15" s="44" t="s">
        <v>9</v>
      </c>
      <c r="D15" s="40">
        <f t="shared" si="0"/>
        <v>-606</v>
      </c>
      <c r="E15" s="86">
        <v>0</v>
      </c>
      <c r="F15" s="50">
        <v>-606</v>
      </c>
      <c r="G15" s="18">
        <f>G39</f>
        <v>0</v>
      </c>
    </row>
    <row r="16" spans="1:7" ht="17.25" customHeight="1">
      <c r="A16" s="46"/>
      <c r="B16" s="51" t="s">
        <v>15</v>
      </c>
      <c r="C16" s="44"/>
      <c r="D16" s="40">
        <f t="shared" si="0"/>
        <v>774</v>
      </c>
      <c r="E16" s="86">
        <v>774</v>
      </c>
      <c r="F16" s="50">
        <f>F17</f>
        <v>0</v>
      </c>
      <c r="G16" s="18"/>
    </row>
    <row r="17" spans="1:7" ht="34.5" customHeight="1">
      <c r="A17" s="46"/>
      <c r="B17" s="52" t="s">
        <v>64</v>
      </c>
      <c r="C17" s="85" t="s">
        <v>73</v>
      </c>
      <c r="D17" s="40">
        <f t="shared" si="0"/>
        <v>774</v>
      </c>
      <c r="E17" s="86">
        <v>774</v>
      </c>
      <c r="F17" s="50"/>
      <c r="G17" s="18"/>
    </row>
    <row r="18" spans="1:7" ht="19.5" customHeight="1">
      <c r="A18" s="41"/>
      <c r="B18" s="53" t="s">
        <v>57</v>
      </c>
      <c r="C18" s="54"/>
      <c r="D18" s="40">
        <f t="shared" si="0"/>
        <v>1732</v>
      </c>
      <c r="E18" s="55">
        <f>E19+E38+E73</f>
        <v>2338</v>
      </c>
      <c r="F18" s="55">
        <f>F19+F38+F73</f>
        <v>-606</v>
      </c>
      <c r="G18" s="23" t="e">
        <f>G19+G38+#REF!+G73</f>
        <v>#REF!</v>
      </c>
    </row>
    <row r="19" spans="1:7" ht="14.25">
      <c r="A19" s="56">
        <v>1</v>
      </c>
      <c r="B19" s="53" t="s">
        <v>17</v>
      </c>
      <c r="C19" s="54" t="s">
        <v>18</v>
      </c>
      <c r="D19" s="40">
        <f t="shared" si="0"/>
        <v>892</v>
      </c>
      <c r="E19" s="55">
        <f>E20</f>
        <v>892</v>
      </c>
      <c r="F19" s="55">
        <f>F20</f>
        <v>0</v>
      </c>
      <c r="G19" s="17" t="e">
        <f>#REF!+G20</f>
        <v>#REF!</v>
      </c>
    </row>
    <row r="20" spans="1:7" ht="17.25" customHeight="1">
      <c r="A20" s="46"/>
      <c r="B20" s="43" t="s">
        <v>15</v>
      </c>
      <c r="C20" s="44"/>
      <c r="D20" s="40">
        <f t="shared" si="0"/>
        <v>892</v>
      </c>
      <c r="E20" s="50">
        <f>E23</f>
        <v>892</v>
      </c>
      <c r="F20" s="50"/>
      <c r="G20" s="16" t="e">
        <f>#REF!+#REF!+G23+G24+G21</f>
        <v>#REF!</v>
      </c>
    </row>
    <row r="21" spans="1:7" ht="15" hidden="1">
      <c r="A21" s="46"/>
      <c r="B21" s="57" t="s">
        <v>19</v>
      </c>
      <c r="C21" s="44" t="s">
        <v>20</v>
      </c>
      <c r="D21" s="40">
        <f t="shared" si="0"/>
        <v>0</v>
      </c>
      <c r="E21" s="50">
        <f t="shared" ref="E21:G21" si="3">E22</f>
        <v>0</v>
      </c>
      <c r="F21" s="50">
        <f t="shared" si="3"/>
        <v>0</v>
      </c>
      <c r="G21" s="16">
        <f t="shared" si="3"/>
        <v>0</v>
      </c>
    </row>
    <row r="22" spans="1:7" ht="45" hidden="1">
      <c r="A22" s="46"/>
      <c r="B22" s="58" t="s">
        <v>21</v>
      </c>
      <c r="C22" s="44" t="s">
        <v>22</v>
      </c>
      <c r="D22" s="40">
        <f t="shared" si="0"/>
        <v>0</v>
      </c>
      <c r="E22" s="50">
        <v>0</v>
      </c>
      <c r="F22" s="50">
        <v>0</v>
      </c>
      <c r="G22" s="16">
        <v>0</v>
      </c>
    </row>
    <row r="23" spans="1:7" ht="15" customHeight="1">
      <c r="A23" s="46"/>
      <c r="B23" s="57" t="s">
        <v>25</v>
      </c>
      <c r="C23" s="59">
        <v>70</v>
      </c>
      <c r="D23" s="40">
        <f t="shared" si="0"/>
        <v>892</v>
      </c>
      <c r="E23" s="50">
        <f>28+548+10+306</f>
        <v>892</v>
      </c>
      <c r="F23" s="50"/>
      <c r="G23" s="16" t="e">
        <f>#REF!+#REF!+#REF!+#REF!+#REF!</f>
        <v>#REF!</v>
      </c>
    </row>
    <row r="24" spans="1:7" ht="23.25" hidden="1" customHeight="1">
      <c r="A24" s="46"/>
      <c r="B24" s="47" t="s">
        <v>14</v>
      </c>
      <c r="C24" s="44">
        <v>85.01</v>
      </c>
      <c r="D24" s="40">
        <f t="shared" si="0"/>
        <v>0</v>
      </c>
      <c r="E24" s="86"/>
      <c r="F24" s="50"/>
      <c r="G24" s="13"/>
    </row>
    <row r="25" spans="1:7" ht="25.5" hidden="1" customHeight="1">
      <c r="A25" s="46"/>
      <c r="B25" s="60" t="s">
        <v>26</v>
      </c>
      <c r="C25" s="61" t="s">
        <v>18</v>
      </c>
      <c r="D25" s="40">
        <f t="shared" si="0"/>
        <v>0</v>
      </c>
      <c r="E25" s="86"/>
      <c r="F25" s="50"/>
      <c r="G25" s="13"/>
    </row>
    <row r="26" spans="1:7" ht="13.5" hidden="1" customHeight="1">
      <c r="A26" s="46"/>
      <c r="B26" s="43" t="s">
        <v>15</v>
      </c>
      <c r="C26" s="44">
        <v>1</v>
      </c>
      <c r="D26" s="40">
        <f t="shared" si="0"/>
        <v>0</v>
      </c>
      <c r="E26" s="86"/>
      <c r="F26" s="50"/>
      <c r="G26" s="13"/>
    </row>
    <row r="27" spans="1:7" ht="15.75" hidden="1" customHeight="1">
      <c r="A27" s="46"/>
      <c r="B27" s="47" t="s">
        <v>16</v>
      </c>
      <c r="C27" s="44">
        <v>56</v>
      </c>
      <c r="D27" s="40">
        <f t="shared" si="0"/>
        <v>0</v>
      </c>
      <c r="E27" s="86"/>
      <c r="F27" s="50"/>
      <c r="G27" s="13"/>
    </row>
    <row r="28" spans="1:7" ht="15.75" hidden="1" customHeight="1">
      <c r="A28" s="46"/>
      <c r="B28" s="57" t="s">
        <v>27</v>
      </c>
      <c r="C28" s="62" t="s">
        <v>28</v>
      </c>
      <c r="D28" s="40">
        <f t="shared" si="0"/>
        <v>0</v>
      </c>
      <c r="E28" s="86"/>
      <c r="F28" s="50"/>
      <c r="G28" s="13"/>
    </row>
    <row r="29" spans="1:7" ht="15.75" hidden="1" customHeight="1">
      <c r="A29" s="46"/>
      <c r="B29" s="47" t="s">
        <v>29</v>
      </c>
      <c r="C29" s="44" t="s">
        <v>30</v>
      </c>
      <c r="D29" s="40">
        <f t="shared" si="0"/>
        <v>0</v>
      </c>
      <c r="E29" s="86"/>
      <c r="F29" s="50"/>
      <c r="G29" s="13"/>
    </row>
    <row r="30" spans="1:7" ht="17.25" hidden="1" customHeight="1">
      <c r="A30" s="46"/>
      <c r="B30" s="47" t="s">
        <v>31</v>
      </c>
      <c r="C30" s="44" t="s">
        <v>32</v>
      </c>
      <c r="D30" s="40">
        <f t="shared" si="0"/>
        <v>0</v>
      </c>
      <c r="E30" s="86"/>
      <c r="F30" s="50"/>
      <c r="G30" s="13"/>
    </row>
    <row r="31" spans="1:7" ht="40.5" hidden="1" customHeight="1">
      <c r="A31" s="57"/>
      <c r="B31" s="60" t="s">
        <v>33</v>
      </c>
      <c r="C31" s="61" t="s">
        <v>18</v>
      </c>
      <c r="D31" s="40">
        <f t="shared" si="0"/>
        <v>0</v>
      </c>
      <c r="E31" s="86"/>
      <c r="F31" s="50"/>
      <c r="G31" s="13"/>
    </row>
    <row r="32" spans="1:7" ht="18" hidden="1" customHeight="1">
      <c r="A32" s="46"/>
      <c r="B32" s="43" t="s">
        <v>15</v>
      </c>
      <c r="C32" s="44">
        <v>1</v>
      </c>
      <c r="D32" s="40">
        <f t="shared" si="0"/>
        <v>0</v>
      </c>
      <c r="E32" s="86"/>
      <c r="F32" s="50"/>
      <c r="G32" s="13"/>
    </row>
    <row r="33" spans="1:7" ht="32.25" hidden="1" customHeight="1">
      <c r="A33" s="46"/>
      <c r="B33" s="47" t="s">
        <v>23</v>
      </c>
      <c r="C33" s="44" t="s">
        <v>24</v>
      </c>
      <c r="D33" s="40">
        <f t="shared" si="0"/>
        <v>0</v>
      </c>
      <c r="E33" s="86"/>
      <c r="F33" s="50"/>
      <c r="G33" s="13"/>
    </row>
    <row r="34" spans="1:7" ht="22.5" hidden="1" customHeight="1">
      <c r="A34" s="46"/>
      <c r="B34" s="60" t="s">
        <v>34</v>
      </c>
      <c r="C34" s="61" t="s">
        <v>18</v>
      </c>
      <c r="D34" s="40">
        <f t="shared" si="0"/>
        <v>0</v>
      </c>
      <c r="E34" s="86"/>
      <c r="F34" s="50"/>
      <c r="G34" s="13"/>
    </row>
    <row r="35" spans="1:7" ht="17.25" hidden="1" customHeight="1">
      <c r="A35" s="46"/>
      <c r="B35" s="47" t="s">
        <v>15</v>
      </c>
      <c r="C35" s="44"/>
      <c r="D35" s="40">
        <f t="shared" si="0"/>
        <v>0</v>
      </c>
      <c r="E35" s="86"/>
      <c r="F35" s="50"/>
      <c r="G35" s="13"/>
    </row>
    <row r="36" spans="1:7" ht="18" hidden="1" customHeight="1">
      <c r="A36" s="46"/>
      <c r="B36" s="47" t="s">
        <v>16</v>
      </c>
      <c r="C36" s="44">
        <v>56</v>
      </c>
      <c r="D36" s="40">
        <f t="shared" si="0"/>
        <v>0</v>
      </c>
      <c r="E36" s="86"/>
      <c r="F36" s="50"/>
      <c r="G36" s="13"/>
    </row>
    <row r="37" spans="1:7" ht="17.25" hidden="1" customHeight="1">
      <c r="A37" s="46"/>
      <c r="B37" s="47" t="s">
        <v>35</v>
      </c>
      <c r="C37" s="44" t="s">
        <v>36</v>
      </c>
      <c r="D37" s="40">
        <f t="shared" si="0"/>
        <v>0</v>
      </c>
      <c r="E37" s="86"/>
      <c r="F37" s="50"/>
      <c r="G37" s="13"/>
    </row>
    <row r="38" spans="1:7" ht="14.25">
      <c r="A38" s="56">
        <v>2</v>
      </c>
      <c r="B38" s="53" t="s">
        <v>49</v>
      </c>
      <c r="C38" s="54">
        <v>66.02</v>
      </c>
      <c r="D38" s="40">
        <f t="shared" si="0"/>
        <v>-606</v>
      </c>
      <c r="E38" s="86">
        <v>0</v>
      </c>
      <c r="F38" s="48">
        <f>F39</f>
        <v>-606</v>
      </c>
      <c r="G38" s="17" t="e">
        <f>#REF!+G39</f>
        <v>#REF!</v>
      </c>
    </row>
    <row r="39" spans="1:7" ht="29.25">
      <c r="A39" s="46" t="s">
        <v>37</v>
      </c>
      <c r="B39" s="60" t="s">
        <v>55</v>
      </c>
      <c r="C39" s="44" t="s">
        <v>38</v>
      </c>
      <c r="D39" s="40">
        <f t="shared" si="0"/>
        <v>-606</v>
      </c>
      <c r="E39" s="86">
        <f>G39</f>
        <v>0</v>
      </c>
      <c r="F39" s="48">
        <f t="shared" ref="F39:G42" si="4">F43+F49+F55+F61+F67</f>
        <v>-606</v>
      </c>
      <c r="G39" s="17">
        <f t="shared" si="4"/>
        <v>0</v>
      </c>
    </row>
    <row r="40" spans="1:7" ht="15">
      <c r="A40" s="46"/>
      <c r="B40" s="63" t="s">
        <v>10</v>
      </c>
      <c r="C40" s="44"/>
      <c r="D40" s="40">
        <f t="shared" si="0"/>
        <v>-606</v>
      </c>
      <c r="E40" s="86">
        <f>G40</f>
        <v>0</v>
      </c>
      <c r="F40" s="48">
        <f t="shared" si="4"/>
        <v>-606</v>
      </c>
      <c r="G40" s="17">
        <f t="shared" si="4"/>
        <v>0</v>
      </c>
    </row>
    <row r="41" spans="1:7" ht="15">
      <c r="A41" s="46"/>
      <c r="B41" s="47" t="s">
        <v>11</v>
      </c>
      <c r="C41" s="44"/>
      <c r="D41" s="40">
        <f t="shared" si="0"/>
        <v>-606</v>
      </c>
      <c r="E41" s="86">
        <f>G41</f>
        <v>0</v>
      </c>
      <c r="F41" s="50">
        <f t="shared" si="4"/>
        <v>-606</v>
      </c>
      <c r="G41" s="16">
        <f t="shared" si="4"/>
        <v>0</v>
      </c>
    </row>
    <row r="42" spans="1:7" ht="15">
      <c r="A42" s="46"/>
      <c r="B42" s="47" t="s">
        <v>39</v>
      </c>
      <c r="C42" s="44" t="s">
        <v>40</v>
      </c>
      <c r="D42" s="40">
        <f t="shared" si="0"/>
        <v>-606</v>
      </c>
      <c r="E42" s="86">
        <f>G42</f>
        <v>0</v>
      </c>
      <c r="F42" s="50">
        <f t="shared" si="4"/>
        <v>-606</v>
      </c>
      <c r="G42" s="16">
        <f t="shared" si="4"/>
        <v>0</v>
      </c>
    </row>
    <row r="43" spans="1:7" ht="29.25">
      <c r="A43" s="46" t="s">
        <v>50</v>
      </c>
      <c r="B43" s="60" t="s">
        <v>41</v>
      </c>
      <c r="C43" s="44" t="s">
        <v>38</v>
      </c>
      <c r="D43" s="40">
        <f t="shared" si="0"/>
        <v>-46</v>
      </c>
      <c r="E43" s="86">
        <v>0</v>
      </c>
      <c r="F43" s="48">
        <f t="shared" ref="F43:G45" si="5">F44</f>
        <v>-46</v>
      </c>
      <c r="G43" s="17">
        <f t="shared" si="5"/>
        <v>0</v>
      </c>
    </row>
    <row r="44" spans="1:7" ht="15">
      <c r="A44" s="46"/>
      <c r="B44" s="63" t="s">
        <v>10</v>
      </c>
      <c r="C44" s="44"/>
      <c r="D44" s="40">
        <f t="shared" si="0"/>
        <v>-46</v>
      </c>
      <c r="E44" s="86">
        <v>0</v>
      </c>
      <c r="F44" s="48">
        <f t="shared" si="5"/>
        <v>-46</v>
      </c>
      <c r="G44" s="17">
        <f t="shared" si="5"/>
        <v>0</v>
      </c>
    </row>
    <row r="45" spans="1:7" ht="15">
      <c r="A45" s="46"/>
      <c r="B45" s="47" t="s">
        <v>11</v>
      </c>
      <c r="C45" s="59">
        <v>1</v>
      </c>
      <c r="D45" s="40">
        <f t="shared" si="0"/>
        <v>-46</v>
      </c>
      <c r="E45" s="86">
        <v>0</v>
      </c>
      <c r="F45" s="50">
        <f t="shared" si="5"/>
        <v>-46</v>
      </c>
      <c r="G45" s="16">
        <f t="shared" si="5"/>
        <v>0</v>
      </c>
    </row>
    <row r="46" spans="1:7" ht="15">
      <c r="A46" s="46"/>
      <c r="B46" s="47" t="s">
        <v>39</v>
      </c>
      <c r="C46" s="44" t="s">
        <v>40</v>
      </c>
      <c r="D46" s="40">
        <f t="shared" si="0"/>
        <v>-46</v>
      </c>
      <c r="E46" s="86">
        <v>0</v>
      </c>
      <c r="F46" s="50">
        <f t="shared" ref="F46:G46" si="6">F47+F48</f>
        <v>-46</v>
      </c>
      <c r="G46" s="16">
        <f t="shared" si="6"/>
        <v>0</v>
      </c>
    </row>
    <row r="47" spans="1:7" ht="15">
      <c r="A47" s="46"/>
      <c r="B47" s="47" t="s">
        <v>12</v>
      </c>
      <c r="C47" s="59">
        <v>10</v>
      </c>
      <c r="D47" s="40">
        <f t="shared" si="0"/>
        <v>-46</v>
      </c>
      <c r="E47" s="86">
        <v>0</v>
      </c>
      <c r="F47" s="50">
        <v>-46</v>
      </c>
      <c r="G47" s="13"/>
    </row>
    <row r="48" spans="1:7" ht="15" hidden="1">
      <c r="A48" s="46"/>
      <c r="B48" s="47" t="s">
        <v>13</v>
      </c>
      <c r="C48" s="44">
        <v>20</v>
      </c>
      <c r="D48" s="40">
        <f t="shared" si="0"/>
        <v>0</v>
      </c>
      <c r="E48" s="86"/>
      <c r="F48" s="50">
        <v>0</v>
      </c>
      <c r="G48" s="13"/>
    </row>
    <row r="49" spans="1:7" ht="29.25">
      <c r="A49" s="46" t="s">
        <v>51</v>
      </c>
      <c r="B49" s="60" t="s">
        <v>42</v>
      </c>
      <c r="C49" s="44" t="s">
        <v>38</v>
      </c>
      <c r="D49" s="40">
        <f t="shared" si="0"/>
        <v>-80</v>
      </c>
      <c r="E49" s="86">
        <v>0</v>
      </c>
      <c r="F49" s="48">
        <f t="shared" ref="F49:G51" si="7">F50</f>
        <v>-80</v>
      </c>
      <c r="G49" s="17">
        <f t="shared" si="7"/>
        <v>0</v>
      </c>
    </row>
    <row r="50" spans="1:7" ht="15">
      <c r="A50" s="46"/>
      <c r="B50" s="63" t="s">
        <v>10</v>
      </c>
      <c r="C50" s="44"/>
      <c r="D50" s="40">
        <f t="shared" si="0"/>
        <v>-80</v>
      </c>
      <c r="E50" s="86">
        <v>0</v>
      </c>
      <c r="F50" s="50">
        <f t="shared" si="7"/>
        <v>-80</v>
      </c>
      <c r="G50" s="16">
        <f t="shared" si="7"/>
        <v>0</v>
      </c>
    </row>
    <row r="51" spans="1:7" ht="15">
      <c r="A51" s="46"/>
      <c r="B51" s="47" t="s">
        <v>11</v>
      </c>
      <c r="C51" s="44"/>
      <c r="D51" s="40">
        <f t="shared" si="0"/>
        <v>-80</v>
      </c>
      <c r="E51" s="86">
        <v>0</v>
      </c>
      <c r="F51" s="50">
        <f t="shared" si="7"/>
        <v>-80</v>
      </c>
      <c r="G51" s="16">
        <f t="shared" si="7"/>
        <v>0</v>
      </c>
    </row>
    <row r="52" spans="1:7" ht="15">
      <c r="A52" s="46"/>
      <c r="B52" s="47" t="s">
        <v>39</v>
      </c>
      <c r="C52" s="44" t="s">
        <v>40</v>
      </c>
      <c r="D52" s="40">
        <f t="shared" si="0"/>
        <v>-80</v>
      </c>
      <c r="E52" s="86">
        <v>0</v>
      </c>
      <c r="F52" s="50">
        <f t="shared" ref="F52:G52" si="8">F53+F54</f>
        <v>-80</v>
      </c>
      <c r="G52" s="16">
        <f t="shared" si="8"/>
        <v>0</v>
      </c>
    </row>
    <row r="53" spans="1:7" ht="15">
      <c r="A53" s="46"/>
      <c r="B53" s="47" t="s">
        <v>12</v>
      </c>
      <c r="C53" s="59">
        <v>10</v>
      </c>
      <c r="D53" s="40">
        <f t="shared" si="0"/>
        <v>-70</v>
      </c>
      <c r="E53" s="86">
        <v>0</v>
      </c>
      <c r="F53" s="50">
        <v>-70</v>
      </c>
      <c r="G53" s="13"/>
    </row>
    <row r="54" spans="1:7" ht="19.5" customHeight="1">
      <c r="A54" s="46"/>
      <c r="B54" s="47" t="s">
        <v>13</v>
      </c>
      <c r="C54" s="44">
        <v>20</v>
      </c>
      <c r="D54" s="40">
        <f t="shared" si="0"/>
        <v>-10</v>
      </c>
      <c r="E54" s="86">
        <v>0</v>
      </c>
      <c r="F54" s="50">
        <v>-10</v>
      </c>
      <c r="G54" s="13"/>
    </row>
    <row r="55" spans="1:7" ht="29.25">
      <c r="A55" s="46" t="s">
        <v>52</v>
      </c>
      <c r="B55" s="60" t="s">
        <v>43</v>
      </c>
      <c r="C55" s="44" t="s">
        <v>38</v>
      </c>
      <c r="D55" s="40">
        <f t="shared" si="0"/>
        <v>-290</v>
      </c>
      <c r="E55" s="86">
        <v>0</v>
      </c>
      <c r="F55" s="48">
        <f t="shared" ref="F55:G57" si="9">F56</f>
        <v>-290</v>
      </c>
      <c r="G55" s="17">
        <f t="shared" si="9"/>
        <v>0</v>
      </c>
    </row>
    <row r="56" spans="1:7" ht="15">
      <c r="A56" s="46"/>
      <c r="B56" s="63" t="s">
        <v>10</v>
      </c>
      <c r="C56" s="44"/>
      <c r="D56" s="40">
        <f t="shared" si="0"/>
        <v>-290</v>
      </c>
      <c r="E56" s="86">
        <v>0</v>
      </c>
      <c r="F56" s="48">
        <f t="shared" si="9"/>
        <v>-290</v>
      </c>
      <c r="G56" s="17">
        <f t="shared" si="9"/>
        <v>0</v>
      </c>
    </row>
    <row r="57" spans="1:7" ht="15">
      <c r="A57" s="46"/>
      <c r="B57" s="47" t="s">
        <v>11</v>
      </c>
      <c r="C57" s="59">
        <v>1</v>
      </c>
      <c r="D57" s="40">
        <f t="shared" si="0"/>
        <v>-290</v>
      </c>
      <c r="E57" s="86">
        <v>0</v>
      </c>
      <c r="F57" s="50">
        <f t="shared" si="9"/>
        <v>-290</v>
      </c>
      <c r="G57" s="16">
        <f t="shared" si="9"/>
        <v>0</v>
      </c>
    </row>
    <row r="58" spans="1:7" ht="15">
      <c r="A58" s="46"/>
      <c r="B58" s="47" t="s">
        <v>39</v>
      </c>
      <c r="C58" s="44" t="s">
        <v>40</v>
      </c>
      <c r="D58" s="40">
        <f t="shared" si="0"/>
        <v>-290</v>
      </c>
      <c r="E58" s="86">
        <v>0</v>
      </c>
      <c r="F58" s="50">
        <f t="shared" ref="F58:G58" si="10">F59+F60</f>
        <v>-290</v>
      </c>
      <c r="G58" s="16">
        <f t="shared" si="10"/>
        <v>0</v>
      </c>
    </row>
    <row r="59" spans="1:7" ht="12" customHeight="1">
      <c r="A59" s="46"/>
      <c r="B59" s="47" t="s">
        <v>12</v>
      </c>
      <c r="C59" s="59">
        <v>10</v>
      </c>
      <c r="D59" s="40">
        <f t="shared" si="0"/>
        <v>-260</v>
      </c>
      <c r="E59" s="86">
        <v>0</v>
      </c>
      <c r="F59" s="50">
        <v>-260</v>
      </c>
      <c r="G59" s="13"/>
    </row>
    <row r="60" spans="1:7" ht="21" customHeight="1">
      <c r="A60" s="46"/>
      <c r="B60" s="47" t="s">
        <v>13</v>
      </c>
      <c r="C60" s="44">
        <v>20</v>
      </c>
      <c r="D60" s="40">
        <f t="shared" si="0"/>
        <v>-30</v>
      </c>
      <c r="E60" s="86">
        <v>0</v>
      </c>
      <c r="F60" s="50">
        <v>-30</v>
      </c>
      <c r="G60" s="13"/>
    </row>
    <row r="61" spans="1:7" ht="29.25">
      <c r="A61" s="46" t="s">
        <v>53</v>
      </c>
      <c r="B61" s="60" t="s">
        <v>44</v>
      </c>
      <c r="C61" s="44" t="s">
        <v>38</v>
      </c>
      <c r="D61" s="40">
        <f t="shared" si="0"/>
        <v>-25</v>
      </c>
      <c r="E61" s="86">
        <v>0</v>
      </c>
      <c r="F61" s="48">
        <f t="shared" ref="F61:G63" si="11">F62</f>
        <v>-25</v>
      </c>
      <c r="G61" s="17">
        <f t="shared" si="11"/>
        <v>0</v>
      </c>
    </row>
    <row r="62" spans="1:7" ht="15">
      <c r="A62" s="46"/>
      <c r="B62" s="63" t="s">
        <v>10</v>
      </c>
      <c r="C62" s="44"/>
      <c r="D62" s="40">
        <f t="shared" si="0"/>
        <v>-25</v>
      </c>
      <c r="E62" s="86">
        <v>0</v>
      </c>
      <c r="F62" s="48">
        <f t="shared" si="11"/>
        <v>-25</v>
      </c>
      <c r="G62" s="17">
        <f t="shared" si="11"/>
        <v>0</v>
      </c>
    </row>
    <row r="63" spans="1:7" ht="15">
      <c r="A63" s="46"/>
      <c r="B63" s="47" t="s">
        <v>11</v>
      </c>
      <c r="C63" s="59">
        <v>1</v>
      </c>
      <c r="D63" s="40">
        <f t="shared" si="0"/>
        <v>-25</v>
      </c>
      <c r="E63" s="86"/>
      <c r="F63" s="50">
        <f t="shared" si="11"/>
        <v>-25</v>
      </c>
      <c r="G63" s="16">
        <f t="shared" si="11"/>
        <v>0</v>
      </c>
    </row>
    <row r="64" spans="1:7" ht="15">
      <c r="A64" s="46"/>
      <c r="B64" s="47" t="s">
        <v>39</v>
      </c>
      <c r="C64" s="44" t="s">
        <v>40</v>
      </c>
      <c r="D64" s="40">
        <f t="shared" si="0"/>
        <v>-25</v>
      </c>
      <c r="E64" s="86">
        <v>0</v>
      </c>
      <c r="F64" s="50">
        <f t="shared" ref="F64:G64" si="12">F65+F66</f>
        <v>-25</v>
      </c>
      <c r="G64" s="16">
        <f t="shared" si="12"/>
        <v>0</v>
      </c>
    </row>
    <row r="65" spans="1:7" ht="15">
      <c r="A65" s="46"/>
      <c r="B65" s="47" t="s">
        <v>12</v>
      </c>
      <c r="C65" s="59">
        <v>10</v>
      </c>
      <c r="D65" s="40">
        <f t="shared" si="0"/>
        <v>-25</v>
      </c>
      <c r="E65" s="86">
        <v>0</v>
      </c>
      <c r="F65" s="50">
        <v>-25</v>
      </c>
      <c r="G65" s="13"/>
    </row>
    <row r="66" spans="1:7" ht="0.75" customHeight="1">
      <c r="A66" s="46"/>
      <c r="B66" s="47" t="s">
        <v>13</v>
      </c>
      <c r="C66" s="44">
        <v>20</v>
      </c>
      <c r="D66" s="40">
        <f t="shared" si="0"/>
        <v>0</v>
      </c>
      <c r="E66" s="86">
        <v>0</v>
      </c>
      <c r="F66" s="50"/>
      <c r="G66" s="13"/>
    </row>
    <row r="67" spans="1:7" ht="29.25">
      <c r="A67" s="46" t="s">
        <v>54</v>
      </c>
      <c r="B67" s="60" t="s">
        <v>45</v>
      </c>
      <c r="C67" s="44" t="s">
        <v>38</v>
      </c>
      <c r="D67" s="40">
        <f t="shared" si="0"/>
        <v>-165</v>
      </c>
      <c r="E67" s="86">
        <v>0</v>
      </c>
      <c r="F67" s="48">
        <f t="shared" ref="F67:G69" si="13">F68</f>
        <v>-165</v>
      </c>
      <c r="G67" s="17">
        <f t="shared" si="13"/>
        <v>0</v>
      </c>
    </row>
    <row r="68" spans="1:7" ht="15">
      <c r="A68" s="46"/>
      <c r="B68" s="63" t="s">
        <v>10</v>
      </c>
      <c r="C68" s="44"/>
      <c r="D68" s="40">
        <f t="shared" si="0"/>
        <v>-165</v>
      </c>
      <c r="E68" s="86">
        <v>0</v>
      </c>
      <c r="F68" s="48">
        <f t="shared" si="13"/>
        <v>-165</v>
      </c>
      <c r="G68" s="17">
        <f t="shared" si="13"/>
        <v>0</v>
      </c>
    </row>
    <row r="69" spans="1:7" ht="15">
      <c r="A69" s="46"/>
      <c r="B69" s="47" t="s">
        <v>11</v>
      </c>
      <c r="C69" s="44">
        <v>1</v>
      </c>
      <c r="D69" s="40">
        <f t="shared" si="0"/>
        <v>-165</v>
      </c>
      <c r="E69" s="86">
        <v>0</v>
      </c>
      <c r="F69" s="50">
        <f t="shared" si="13"/>
        <v>-165</v>
      </c>
      <c r="G69" s="16">
        <f t="shared" si="13"/>
        <v>0</v>
      </c>
    </row>
    <row r="70" spans="1:7" ht="15">
      <c r="A70" s="46"/>
      <c r="B70" s="47" t="s">
        <v>39</v>
      </c>
      <c r="C70" s="44" t="s">
        <v>40</v>
      </c>
      <c r="D70" s="40">
        <f t="shared" si="0"/>
        <v>-165</v>
      </c>
      <c r="E70" s="86">
        <v>0</v>
      </c>
      <c r="F70" s="50">
        <f t="shared" ref="F70:G70" si="14">F71+F72</f>
        <v>-165</v>
      </c>
      <c r="G70" s="16">
        <f t="shared" si="14"/>
        <v>0</v>
      </c>
    </row>
    <row r="71" spans="1:7" ht="13.5" customHeight="1">
      <c r="A71" s="46"/>
      <c r="B71" s="47" t="s">
        <v>12</v>
      </c>
      <c r="C71" s="44">
        <v>10</v>
      </c>
      <c r="D71" s="40">
        <f t="shared" si="0"/>
        <v>-165</v>
      </c>
      <c r="E71" s="86">
        <v>0</v>
      </c>
      <c r="F71" s="50">
        <v>-165</v>
      </c>
      <c r="G71" s="13"/>
    </row>
    <row r="72" spans="1:7" ht="19.5" hidden="1" customHeight="1">
      <c r="A72" s="46"/>
      <c r="B72" s="47" t="s">
        <v>13</v>
      </c>
      <c r="C72" s="44">
        <v>20</v>
      </c>
      <c r="D72" s="40">
        <f t="shared" si="0"/>
        <v>0</v>
      </c>
      <c r="E72" s="86"/>
      <c r="F72" s="50"/>
      <c r="G72" s="13"/>
    </row>
    <row r="73" spans="1:7" ht="15.75" customHeight="1">
      <c r="A73" s="64" t="s">
        <v>71</v>
      </c>
      <c r="B73" s="65" t="s">
        <v>58</v>
      </c>
      <c r="C73" s="66">
        <v>84.02</v>
      </c>
      <c r="D73" s="40">
        <f t="shared" si="0"/>
        <v>1446</v>
      </c>
      <c r="E73" s="67">
        <f>E74</f>
        <v>1446</v>
      </c>
      <c r="F73" s="67">
        <f>F74</f>
        <v>0</v>
      </c>
      <c r="G73" s="13"/>
    </row>
    <row r="74" spans="1:7" ht="15.75" customHeight="1">
      <c r="A74" s="68"/>
      <c r="B74" s="63" t="s">
        <v>59</v>
      </c>
      <c r="C74" s="61" t="s">
        <v>60</v>
      </c>
      <c r="D74" s="40">
        <f t="shared" si="0"/>
        <v>1446</v>
      </c>
      <c r="E74" s="57">
        <f>E75</f>
        <v>1446</v>
      </c>
      <c r="F74" s="57">
        <f>F75</f>
        <v>0</v>
      </c>
      <c r="G74" s="13"/>
    </row>
    <row r="75" spans="1:7" ht="18" customHeight="1">
      <c r="A75" s="46"/>
      <c r="B75" s="63" t="s">
        <v>15</v>
      </c>
      <c r="C75" s="61"/>
      <c r="D75" s="40">
        <f t="shared" si="0"/>
        <v>1446</v>
      </c>
      <c r="E75" s="57">
        <f>E76</f>
        <v>1446</v>
      </c>
      <c r="F75" s="57"/>
      <c r="G75" s="13"/>
    </row>
    <row r="76" spans="1:7" ht="15" customHeight="1">
      <c r="A76" s="46"/>
      <c r="B76" s="47" t="s">
        <v>65</v>
      </c>
      <c r="C76" s="59">
        <v>70</v>
      </c>
      <c r="D76" s="40">
        <f t="shared" ref="D76:D77" si="15">F76+E76</f>
        <v>1446</v>
      </c>
      <c r="E76" s="57">
        <f>774+628+44</f>
        <v>1446</v>
      </c>
      <c r="F76" s="57"/>
      <c r="G76" s="13"/>
    </row>
    <row r="77" spans="1:7" ht="19.5" customHeight="1">
      <c r="A77" s="69"/>
      <c r="B77" s="70" t="s">
        <v>46</v>
      </c>
      <c r="C77" s="71"/>
      <c r="D77" s="40">
        <f t="shared" si="15"/>
        <v>-1564</v>
      </c>
      <c r="E77" s="70">
        <f>E11-E18</f>
        <v>-1564</v>
      </c>
      <c r="F77" s="70">
        <f>F11-F18</f>
        <v>0</v>
      </c>
      <c r="G77" s="19" t="e">
        <f>G11-#REF!</f>
        <v>#REF!</v>
      </c>
    </row>
    <row r="78" spans="1:7" ht="19.5" customHeight="1" thickBot="1">
      <c r="A78" s="72"/>
      <c r="B78" s="73"/>
      <c r="C78" s="73"/>
      <c r="D78" s="74"/>
      <c r="E78" s="74"/>
      <c r="F78" s="75"/>
    </row>
    <row r="79" spans="1:7" ht="15.75" thickBot="1">
      <c r="A79" s="75"/>
      <c r="B79" s="76" t="s">
        <v>47</v>
      </c>
      <c r="C79" s="77">
        <f>C83+C86</f>
        <v>1564</v>
      </c>
      <c r="D79" s="78"/>
      <c r="E79" s="78"/>
      <c r="F79" s="75"/>
    </row>
    <row r="80" spans="1:7" ht="12" customHeight="1">
      <c r="A80" s="75"/>
      <c r="B80" s="79"/>
      <c r="C80" s="80"/>
      <c r="D80" s="78"/>
      <c r="E80" s="78"/>
      <c r="F80" s="75"/>
    </row>
    <row r="81" spans="1:6" ht="15" hidden="1">
      <c r="A81" s="75"/>
      <c r="B81" s="81"/>
      <c r="C81" s="46"/>
      <c r="D81" s="78"/>
      <c r="E81" s="78"/>
      <c r="F81" s="75"/>
    </row>
    <row r="82" spans="1:6" ht="15" hidden="1">
      <c r="A82" s="75"/>
      <c r="B82" s="81"/>
      <c r="C82" s="82"/>
      <c r="D82" s="78"/>
      <c r="E82" s="78"/>
      <c r="F82" s="75"/>
    </row>
    <row r="83" spans="1:6" ht="15">
      <c r="A83" s="75"/>
      <c r="B83" s="81" t="s">
        <v>48</v>
      </c>
      <c r="C83" s="82">
        <f>C84+C85</f>
        <v>892</v>
      </c>
      <c r="D83" s="78"/>
      <c r="E83" s="78"/>
      <c r="F83" s="75"/>
    </row>
    <row r="84" spans="1:6" ht="30">
      <c r="A84" s="75"/>
      <c r="B84" s="49" t="s">
        <v>74</v>
      </c>
      <c r="C84" s="82">
        <f>306+10+548</f>
        <v>864</v>
      </c>
      <c r="D84" s="78"/>
      <c r="E84" s="78"/>
      <c r="F84" s="75"/>
    </row>
    <row r="85" spans="1:6" ht="45">
      <c r="A85" s="75"/>
      <c r="B85" s="83" t="s">
        <v>68</v>
      </c>
      <c r="C85" s="82">
        <v>28</v>
      </c>
      <c r="D85" s="78"/>
      <c r="E85" s="78"/>
      <c r="F85" s="75"/>
    </row>
    <row r="86" spans="1:6" ht="15">
      <c r="A86" s="75"/>
      <c r="B86" s="49" t="s">
        <v>58</v>
      </c>
      <c r="C86" s="82">
        <f>C87+C88</f>
        <v>672</v>
      </c>
      <c r="D86" s="78"/>
      <c r="E86" s="78"/>
      <c r="F86" s="75"/>
    </row>
    <row r="87" spans="1:6" ht="15">
      <c r="A87" s="75"/>
      <c r="B87" s="49" t="s">
        <v>66</v>
      </c>
      <c r="C87" s="82">
        <f>628</f>
        <v>628</v>
      </c>
      <c r="D87" s="78"/>
      <c r="E87" s="78"/>
      <c r="F87" s="75"/>
    </row>
    <row r="88" spans="1:6" ht="80.25" customHeight="1">
      <c r="A88" s="75"/>
      <c r="B88" s="84" t="s">
        <v>67</v>
      </c>
      <c r="C88" s="82">
        <v>44</v>
      </c>
      <c r="D88" s="78"/>
      <c r="E88" s="78"/>
      <c r="F88" s="75"/>
    </row>
    <row r="89" spans="1:6">
      <c r="B89" s="11"/>
      <c r="C89" s="21"/>
    </row>
    <row r="90" spans="1:6">
      <c r="B90" s="11"/>
      <c r="C90" s="21"/>
    </row>
    <row r="91" spans="1:6">
      <c r="B91" s="11"/>
      <c r="C91" s="21"/>
    </row>
    <row r="92" spans="1:6">
      <c r="B92" s="11"/>
      <c r="C92" s="21"/>
    </row>
    <row r="93" spans="1:6">
      <c r="B93" s="11"/>
      <c r="C93" s="21"/>
    </row>
    <row r="94" spans="1:6">
      <c r="B94" s="11"/>
      <c r="C94" s="21"/>
    </row>
    <row r="95" spans="1:6">
      <c r="B95" s="11"/>
      <c r="C95" s="21"/>
    </row>
    <row r="96" spans="1:6">
      <c r="B96" s="11"/>
      <c r="C96" s="21"/>
    </row>
    <row r="97" spans="2:3">
      <c r="B97" s="11"/>
      <c r="C97" s="21"/>
    </row>
    <row r="98" spans="2:3">
      <c r="B98" s="11"/>
      <c r="C98" s="21"/>
    </row>
    <row r="99" spans="2:3">
      <c r="B99" s="11"/>
      <c r="C99" s="21"/>
    </row>
    <row r="100" spans="2:3">
      <c r="B100" s="11"/>
      <c r="C100" s="21"/>
    </row>
    <row r="101" spans="2:3">
      <c r="B101" s="11"/>
      <c r="C101" s="21"/>
    </row>
    <row r="102" spans="2:3">
      <c r="B102" s="11"/>
      <c r="C102" s="21"/>
    </row>
    <row r="103" spans="2:3">
      <c r="B103" s="11"/>
      <c r="C103" s="21"/>
    </row>
    <row r="104" spans="2:3">
      <c r="B104" s="11"/>
      <c r="C104" s="21"/>
    </row>
    <row r="105" spans="2:3">
      <c r="B105" s="11"/>
      <c r="C105" s="21"/>
    </row>
    <row r="106" spans="2:3">
      <c r="B106" s="11"/>
      <c r="C106" s="21"/>
    </row>
    <row r="107" spans="2:3">
      <c r="B107" s="11"/>
      <c r="C107" s="21"/>
    </row>
    <row r="108" spans="2:3">
      <c r="B108" s="11"/>
      <c r="C108" s="21"/>
    </row>
    <row r="109" spans="2:3">
      <c r="B109" s="11"/>
      <c r="C109" s="21"/>
    </row>
    <row r="110" spans="2:3">
      <c r="B110" s="11"/>
      <c r="C110" s="21"/>
    </row>
    <row r="111" spans="2:3">
      <c r="B111" s="11"/>
      <c r="C111" s="21"/>
    </row>
    <row r="112" spans="2:3">
      <c r="B112" s="11"/>
      <c r="C112" s="21"/>
    </row>
    <row r="113" spans="2:3">
      <c r="B113" s="11"/>
      <c r="C113" s="21"/>
    </row>
    <row r="114" spans="2:3">
      <c r="B114" s="11"/>
      <c r="C114" s="21"/>
    </row>
    <row r="115" spans="2:3">
      <c r="B115" s="11"/>
      <c r="C115" s="21"/>
    </row>
    <row r="116" spans="2:3">
      <c r="B116" s="11"/>
      <c r="C116" s="21"/>
    </row>
    <row r="117" spans="2:3">
      <c r="B117" s="11"/>
      <c r="C117" s="21"/>
    </row>
    <row r="118" spans="2:3">
      <c r="B118" s="11"/>
      <c r="C118" s="21"/>
    </row>
    <row r="119" spans="2:3">
      <c r="B119" s="11"/>
      <c r="C119" s="21"/>
    </row>
    <row r="120" spans="2:3">
      <c r="B120" s="11"/>
      <c r="C120" s="21"/>
    </row>
    <row r="121" spans="2:3">
      <c r="B121" s="11"/>
      <c r="C121" s="21"/>
    </row>
    <row r="122" spans="2:3">
      <c r="B122" s="11"/>
      <c r="C122" s="21"/>
    </row>
    <row r="123" spans="2:3">
      <c r="B123" s="11"/>
      <c r="C123" s="21"/>
    </row>
    <row r="124" spans="2:3">
      <c r="B124" s="11"/>
      <c r="C124" s="21"/>
    </row>
    <row r="125" spans="2:3">
      <c r="B125" s="11"/>
      <c r="C125" s="21"/>
    </row>
    <row r="126" spans="2:3">
      <c r="B126" s="11"/>
      <c r="C126" s="21"/>
    </row>
    <row r="127" spans="2:3">
      <c r="B127" s="11"/>
      <c r="C127" s="21"/>
    </row>
    <row r="128" spans="2:3">
      <c r="B128" s="11"/>
      <c r="C128" s="21"/>
    </row>
    <row r="129" spans="2:3">
      <c r="B129" s="11"/>
      <c r="C129" s="21"/>
    </row>
    <row r="130" spans="2:3">
      <c r="B130" s="11"/>
      <c r="C130" s="21"/>
    </row>
    <row r="131" spans="2:3">
      <c r="B131" s="11"/>
      <c r="C131" s="21"/>
    </row>
    <row r="132" spans="2:3">
      <c r="B132" s="11"/>
      <c r="C132" s="21"/>
    </row>
    <row r="133" spans="2:3">
      <c r="B133" s="11"/>
      <c r="C133" s="21"/>
    </row>
    <row r="134" spans="2:3">
      <c r="B134" s="11"/>
      <c r="C134" s="21"/>
    </row>
    <row r="135" spans="2:3">
      <c r="B135" s="11"/>
      <c r="C135" s="21"/>
    </row>
    <row r="136" spans="2:3">
      <c r="B136" s="11"/>
      <c r="C136" s="21"/>
    </row>
  </sheetData>
  <mergeCells count="5">
    <mergeCell ref="B2:C2"/>
    <mergeCell ref="A5:G5"/>
    <mergeCell ref="A6:G6"/>
    <mergeCell ref="B7:G7"/>
    <mergeCell ref="A9:A10"/>
  </mergeCells>
  <pageMargins left="0.39" right="0.16" top="0.27" bottom="0.24" header="0.17" footer="0.2"/>
  <pageSetup paperSize="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AFISATA </vt:lpstr>
      <vt:lpstr>'ANEXA AFISATA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larisa</cp:lastModifiedBy>
  <cp:lastPrinted>2018-03-05T10:37:35Z</cp:lastPrinted>
  <dcterms:created xsi:type="dcterms:W3CDTF">2017-03-22T13:01:52Z</dcterms:created>
  <dcterms:modified xsi:type="dcterms:W3CDTF">2018-03-05T10:44:49Z</dcterms:modified>
</cp:coreProperties>
</file>