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4" r:id="rId3"/>
  </sheets>
  <definedNames>
    <definedName name="_Toc442706947" localSheetId="0">Sheet1!$A$50</definedName>
    <definedName name="_Toc442706948" localSheetId="0">Sheet1!$A$60</definedName>
    <definedName name="_Toc442706949" localSheetId="0">Sheet1!$A$66</definedName>
    <definedName name="_Toc442706950" localSheetId="0">Sheet1!$A$70</definedName>
    <definedName name="_Toc442706953" localSheetId="0">Sheet1!$A$74</definedName>
    <definedName name="_Toc445798379" localSheetId="0">Sheet1!$A$1</definedName>
    <definedName name="_Toc445798380" localSheetId="0">Sheet1!$A$40</definedName>
    <definedName name="_Toc445798387" localSheetId="0">Sheet2!$A$1</definedName>
  </definedNames>
  <calcPr calcId="125725"/>
</workbook>
</file>

<file path=xl/calcChain.xml><?xml version="1.0" encoding="utf-8"?>
<calcChain xmlns="http://schemas.openxmlformats.org/spreadsheetml/2006/main">
  <c r="C20" i="1"/>
  <c r="C19"/>
  <c r="E19" s="1"/>
  <c r="C18"/>
  <c r="C11"/>
  <c r="D20"/>
  <c r="E20" s="1"/>
  <c r="H20"/>
  <c r="H19"/>
  <c r="G21"/>
  <c r="F21"/>
  <c r="F31" l="1"/>
  <c r="G27"/>
  <c r="G33"/>
  <c r="G34" s="1"/>
  <c r="D33" s="1"/>
  <c r="G8"/>
  <c r="D8" s="1"/>
  <c r="G26"/>
  <c r="H27"/>
  <c r="G23"/>
  <c r="G25"/>
  <c r="D25" s="1"/>
  <c r="G24"/>
  <c r="D21"/>
  <c r="G15"/>
  <c r="D15" s="1"/>
  <c r="G13"/>
  <c r="G12"/>
  <c r="G30"/>
  <c r="D30" s="1"/>
  <c r="G11"/>
  <c r="G7"/>
  <c r="F33" i="4"/>
  <c r="C33" s="1"/>
  <c r="E33" s="1"/>
  <c r="D33"/>
  <c r="H32"/>
  <c r="G32"/>
  <c r="G33" s="1"/>
  <c r="D32" s="1"/>
  <c r="C32"/>
  <c r="E32" s="1"/>
  <c r="G30"/>
  <c r="H30" s="1"/>
  <c r="D30"/>
  <c r="C30"/>
  <c r="E30" s="1"/>
  <c r="H29"/>
  <c r="G29"/>
  <c r="D29"/>
  <c r="C29"/>
  <c r="E29" s="1"/>
  <c r="G27"/>
  <c r="D27" s="1"/>
  <c r="F27"/>
  <c r="H27" s="1"/>
  <c r="C27"/>
  <c r="E27" s="1"/>
  <c r="H26"/>
  <c r="D26"/>
  <c r="C26"/>
  <c r="E26" s="1"/>
  <c r="H25"/>
  <c r="D25"/>
  <c r="C25"/>
  <c r="E25" s="1"/>
  <c r="H24"/>
  <c r="D24"/>
  <c r="C24"/>
  <c r="E24" s="1"/>
  <c r="H23"/>
  <c r="D23"/>
  <c r="C23"/>
  <c r="E23" s="1"/>
  <c r="H22"/>
  <c r="G22"/>
  <c r="D22" s="1"/>
  <c r="F22"/>
  <c r="C22"/>
  <c r="E22" s="1"/>
  <c r="G20"/>
  <c r="D20" s="1"/>
  <c r="F20"/>
  <c r="C20"/>
  <c r="E20" s="1"/>
  <c r="D19"/>
  <c r="C19"/>
  <c r="E19" s="1"/>
  <c r="H18"/>
  <c r="H20" s="1"/>
  <c r="D18"/>
  <c r="C18"/>
  <c r="E18" s="1"/>
  <c r="G16"/>
  <c r="F16"/>
  <c r="C16" s="1"/>
  <c r="E16" s="1"/>
  <c r="D16"/>
  <c r="H15"/>
  <c r="D15"/>
  <c r="C15"/>
  <c r="E15" s="1"/>
  <c r="H14"/>
  <c r="D14"/>
  <c r="C14"/>
  <c r="E14" s="1"/>
  <c r="H13"/>
  <c r="D13"/>
  <c r="C13"/>
  <c r="E13" s="1"/>
  <c r="H12"/>
  <c r="D12"/>
  <c r="C12"/>
  <c r="E12" s="1"/>
  <c r="H11"/>
  <c r="H16" s="1"/>
  <c r="D11"/>
  <c r="C11"/>
  <c r="E11" s="1"/>
  <c r="G9"/>
  <c r="G35" s="1"/>
  <c r="D35" s="1"/>
  <c r="F9"/>
  <c r="C9" s="1"/>
  <c r="D9"/>
  <c r="H8"/>
  <c r="D8"/>
  <c r="C8"/>
  <c r="E8" s="1"/>
  <c r="H7"/>
  <c r="H9" s="1"/>
  <c r="D7"/>
  <c r="C7"/>
  <c r="E7" s="1"/>
  <c r="C33" i="1"/>
  <c r="C31"/>
  <c r="F23"/>
  <c r="D23" s="1"/>
  <c r="S95"/>
  <c r="S91"/>
  <c r="D34"/>
  <c r="D26"/>
  <c r="D27"/>
  <c r="D19"/>
  <c r="D18"/>
  <c r="D12"/>
  <c r="D13"/>
  <c r="D14"/>
  <c r="D11"/>
  <c r="D7"/>
  <c r="C24"/>
  <c r="C25"/>
  <c r="C26"/>
  <c r="E26" s="1"/>
  <c r="C27"/>
  <c r="E27" s="1"/>
  <c r="C12"/>
  <c r="C13"/>
  <c r="E13" s="1"/>
  <c r="C14"/>
  <c r="C15"/>
  <c r="C8"/>
  <c r="C7"/>
  <c r="F28"/>
  <c r="F34"/>
  <c r="C34" s="1"/>
  <c r="H25"/>
  <c r="H26"/>
  <c r="C21"/>
  <c r="F16"/>
  <c r="C16" s="1"/>
  <c r="G9"/>
  <c r="H7"/>
  <c r="F9"/>
  <c r="H12"/>
  <c r="H13"/>
  <c r="H14"/>
  <c r="H11"/>
  <c r="G31" l="1"/>
  <c r="H30"/>
  <c r="H8"/>
  <c r="E33"/>
  <c r="E25"/>
  <c r="H18"/>
  <c r="H21" s="1"/>
  <c r="G16"/>
  <c r="D16" s="1"/>
  <c r="E16" s="1"/>
  <c r="E12"/>
  <c r="E11"/>
  <c r="E8"/>
  <c r="E7"/>
  <c r="H33"/>
  <c r="D28"/>
  <c r="H24"/>
  <c r="G28"/>
  <c r="H28" s="1"/>
  <c r="D24"/>
  <c r="E24" s="1"/>
  <c r="C23"/>
  <c r="H15"/>
  <c r="H16" s="1"/>
  <c r="E15"/>
  <c r="C35" i="4"/>
  <c r="E35" s="1"/>
  <c r="E9"/>
  <c r="H33"/>
  <c r="F35"/>
  <c r="H35" s="1"/>
  <c r="E34" i="1"/>
  <c r="E23"/>
  <c r="H23"/>
  <c r="E21"/>
  <c r="E18" s="1"/>
  <c r="E14"/>
  <c r="F36"/>
  <c r="D9"/>
  <c r="H9"/>
  <c r="H34"/>
  <c r="C9"/>
  <c r="C28"/>
  <c r="C30"/>
  <c r="E28" l="1"/>
  <c r="G36"/>
  <c r="H36" s="1"/>
  <c r="H31"/>
  <c r="D31"/>
  <c r="E31" s="1"/>
  <c r="E9"/>
  <c r="C36"/>
  <c r="D36" l="1"/>
  <c r="E36" s="1"/>
  <c r="S90" s="1"/>
  <c r="S92"/>
  <c r="S97"/>
  <c r="B72" s="1"/>
  <c r="S94"/>
  <c r="B76" l="1"/>
  <c r="B68"/>
  <c r="C64"/>
</calcChain>
</file>

<file path=xl/sharedStrings.xml><?xml version="1.0" encoding="utf-8"?>
<sst xmlns="http://schemas.openxmlformats.org/spreadsheetml/2006/main" count="163" uniqueCount="92">
  <si>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</si>
  <si>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</si>
  <si>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</si>
  <si>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</si>
  <si>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</si>
  <si>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</si>
  <si>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</si>
  <si>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</si>
  <si>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</si>
  <si>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</si>
  <si>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</si>
  <si>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</si>
  <si>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</si>
  <si>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</si>
  <si>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Capitolul 1 - Cheltuieli pentru obținerea și amenajarea terenului</t>
  </si>
  <si>
    <t>1.1 cheltuieli pentru achiziția de teren cu sau fără construcții</t>
  </si>
  <si>
    <t>1.2 cheltuieli pentru amenajarea terenului</t>
  </si>
  <si>
    <t>1.3 cheltuieli cu amenajări pentru protecţia mediului şi aducerea la starea iniţială</t>
  </si>
  <si>
    <t>Total Capitol 1</t>
  </si>
  <si>
    <t>Capitolul 2 - Cheltuieli pentru proiectare și asistență tehnică</t>
  </si>
  <si>
    <t>2.1 Studii de teren (geotehnice, topografice, hidrologice, hidrogeotehnice, fotogrammetrice, topografice si de stabilire a terenului)</t>
  </si>
  <si>
    <t>2.2 Taxe pentru obținerea  de avize, acorduri și autorizații</t>
  </si>
  <si>
    <t>2.3 Proiectare și inginerie</t>
  </si>
  <si>
    <t xml:space="preserve">2.4 cheltuieli pentru consultanță </t>
  </si>
  <si>
    <t xml:space="preserve">2.5. cheltuieli cu asistență tehnică </t>
  </si>
  <si>
    <t>Total Capitol 2</t>
  </si>
  <si>
    <t>Capitolul 3 - Cheltuieli pentru investiția de bază</t>
  </si>
  <si>
    <t>3.1 cheltuieli pentru construcții și instalații</t>
  </si>
  <si>
    <t>3.2. Dotări</t>
  </si>
  <si>
    <t>Total Capitol 3</t>
  </si>
  <si>
    <t>4.1. Organizare de şantier</t>
  </si>
  <si>
    <t>4.1.1 cheltuieli pentru lucrări de construcții și instalații aferente organizării de șantier</t>
  </si>
  <si>
    <t>4.1.2 cheltuieli conexe organizării de șantier</t>
  </si>
  <si>
    <t>4.2 Cheltuieli pentru comisioane, cote, taxe</t>
  </si>
  <si>
    <t>4.3.  Cheltuieli diverse si neprevazute</t>
  </si>
  <si>
    <t>Total Capitol 4</t>
  </si>
  <si>
    <t xml:space="preserve">Capitolul 5 Cheltuieli de informare și publicitatea </t>
  </si>
  <si>
    <t>5.1 Cheltuieli de informare și publicitatea pentru proiect, care rezultă din obligațiile beneficiarului</t>
  </si>
  <si>
    <t>Total Capitol 5</t>
  </si>
  <si>
    <t>Capitolul 6 Cheltuieli cu auditul pentru proiect</t>
  </si>
  <si>
    <t>6.1 Cheltuieli cu auditul pentru proiect</t>
  </si>
  <si>
    <t>Total Capitol 6</t>
  </si>
  <si>
    <t> Total general</t>
  </si>
  <si>
    <t>Componenta 1</t>
  </si>
  <si>
    <t>Justificare bugetului pe rezultatele definite anterior</t>
  </si>
  <si>
    <t xml:space="preserve">Nr.crt. </t>
  </si>
  <si>
    <t>Detalii rezultat</t>
  </si>
  <si>
    <t>Buget eligibil</t>
  </si>
  <si>
    <t>Justificarea bugetului în funcție de tipul de regiune selectat anterior</t>
  </si>
  <si>
    <t>Regiune</t>
  </si>
  <si>
    <t>Județ</t>
  </si>
  <si>
    <t>Categorie câmp de interventie</t>
  </si>
  <si>
    <t>Buget</t>
  </si>
  <si>
    <t>Tip finantare</t>
  </si>
  <si>
    <t>01 – Grant nerambursabil</t>
  </si>
  <si>
    <r>
      <t xml:space="preserve">In cadrul coloanei Buget va fi menţionată valoarea </t>
    </r>
    <r>
      <rPr>
        <sz val="10"/>
        <color rgb="FF1F497D"/>
        <rFont val="Trebuchet MS"/>
        <family val="2"/>
        <charset val="238"/>
      </rPr>
      <t>nerambursabilă solicitată în cadrul proiectului</t>
    </r>
    <r>
      <rPr>
        <sz val="10"/>
        <color theme="1"/>
        <rFont val="Trebuchet MS"/>
        <family val="2"/>
        <charset val="238"/>
      </rPr>
      <t>.</t>
    </r>
  </si>
  <si>
    <t>Tip obiectiv tematic</t>
  </si>
  <si>
    <t>OT    7 – Promovarea sistemelor de transport durabile şi eliminarea blocajelor din cadrul infrastructurilor   reţelelor majore</t>
  </si>
  <si>
    <t>Prezentaţi sursele de finanţare ale proiectului, ţinând cont de indicaţiile din Ghidul general, precum și de prevederile ghidului specific.</t>
  </si>
  <si>
    <t>NR. CRT.</t>
  </si>
  <si>
    <t>SURSE DE FINANŢARE</t>
  </si>
  <si>
    <t>VALOARE</t>
  </si>
  <si>
    <t>I</t>
  </si>
  <si>
    <t>Valoarea totală a cererii de finanţare, din care :</t>
  </si>
  <si>
    <t>a.</t>
  </si>
  <si>
    <t>Valoarea totală neeligibilă, inclusiv TVA aferent</t>
  </si>
  <si>
    <t>b.</t>
  </si>
  <si>
    <t>II</t>
  </si>
  <si>
    <t>Contribuţia proprie, din care :</t>
  </si>
  <si>
    <t>II a+ II b+IIc</t>
  </si>
  <si>
    <t>Contribuţia solicitantului la cheltuieli eligibile, inclusiv TVA aferent</t>
  </si>
  <si>
    <t>Contribuţia solicitantului la cheltuieli neeligibile, inclusiv TVA aferent</t>
  </si>
  <si>
    <t>c</t>
  </si>
  <si>
    <t>Autofinanţarea proiectului* (numai pentru proiectele generatoare de venit)</t>
  </si>
  <si>
    <t>III</t>
  </si>
  <si>
    <t>ASISTENŢĂ FINANCIARĂ NERAMBURSABILĂ SOLICITATĂ</t>
  </si>
  <si>
    <r>
      <t>8.1.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Bugetul proiectului</t>
    </r>
  </si>
  <si>
    <r>
      <t>8.2.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Plan anual de cheltuieli</t>
    </r>
  </si>
  <si>
    <r>
      <t>8.3.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Rezultate</t>
    </r>
  </si>
  <si>
    <r>
      <t>8.4.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Localizare geografica</t>
    </r>
  </si>
  <si>
    <r>
      <t>8.5.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Câmp de interventie</t>
    </r>
  </si>
  <si>
    <r>
      <t>8.6.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Tip de finantare</t>
    </r>
  </si>
  <si>
    <r>
      <t>8.7.</t>
    </r>
    <r>
      <rPr>
        <b/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Trebuchet MS"/>
        <family val="2"/>
        <charset val="238"/>
      </rPr>
      <t>Buget – Obiectiv tematic</t>
    </r>
  </si>
  <si>
    <r>
      <t>8.8.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1"/>
        <color theme="1"/>
        <rFont val="Trebuchet MS"/>
        <family val="2"/>
        <charset val="238"/>
      </rPr>
      <t>SURSE DE FINANŢARE A PROIECTULUI</t>
    </r>
  </si>
  <si>
    <t>Valoarea totală eligibilă</t>
  </si>
  <si>
    <t>Regiunea de Dezvoltare 3 Sud-Muntenia</t>
  </si>
  <si>
    <t>Argeş</t>
  </si>
  <si>
    <t>1.</t>
  </si>
  <si>
    <t>2.</t>
  </si>
  <si>
    <t>3.</t>
  </si>
  <si>
    <t>4.</t>
  </si>
  <si>
    <t>3.3. Cheltuieli conexe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</si>
</sst>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  <charset val="238"/>
    </font>
    <font>
      <b/>
      <sz val="7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theme="1"/>
      <name val="Trebuchet MS"/>
      <family val="2"/>
      <charset val="238"/>
    </font>
    <font>
      <i/>
      <sz val="10"/>
      <color theme="1"/>
      <name val="Trebuchet MS"/>
      <family val="2"/>
      <charset val="238"/>
    </font>
    <font>
      <i/>
      <sz val="10"/>
      <color rgb="FFFF0000"/>
      <name val="Trebuchet MS"/>
      <family val="2"/>
      <charset val="238"/>
    </font>
    <font>
      <sz val="10"/>
      <color rgb="FF1F497D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 indent="12"/>
    </xf>
    <xf numFmtId="0" fontId="4" fillId="0" borderId="3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" fontId="5" fillId="0" borderId="2" xfId="0" applyNumberFormat="1" applyFont="1" applyBorder="1" applyAlignment="1">
      <alignment wrapText="1"/>
    </xf>
    <xf numFmtId="4" fontId="0" fillId="0" borderId="0" xfId="0" applyNumberFormat="1"/>
    <xf numFmtId="0" fontId="6" fillId="0" borderId="0" xfId="0" applyFont="1"/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0" xfId="0" applyFont="1"/>
    <xf numFmtId="0" fontId="6" fillId="8" borderId="7" xfId="0" applyFont="1" applyFill="1" applyBorder="1" applyAlignment="1">
      <alignment vertical="top" wrapText="1"/>
    </xf>
    <xf numFmtId="0" fontId="6" fillId="8" borderId="3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8" borderId="7" xfId="0" applyFont="1" applyFill="1" applyBorder="1" applyAlignment="1">
      <alignment wrapText="1"/>
    </xf>
    <xf numFmtId="0" fontId="6" fillId="8" borderId="3" xfId="0" applyFont="1" applyFill="1" applyBorder="1" applyAlignment="1">
      <alignment wrapText="1"/>
    </xf>
    <xf numFmtId="0" fontId="6" fillId="8" borderId="7" xfId="0" applyFont="1" applyFill="1" applyBorder="1" applyAlignment="1">
      <alignment horizontal="center" vertical="top" wrapText="1"/>
    </xf>
    <xf numFmtId="0" fontId="6" fillId="8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justify"/>
    </xf>
    <xf numFmtId="0" fontId="7" fillId="0" borderId="0" xfId="0" applyFont="1"/>
    <xf numFmtId="0" fontId="10" fillId="9" borderId="7" xfId="0" applyFont="1" applyFill="1" applyBorder="1" applyAlignment="1">
      <alignment vertical="top" wrapText="1"/>
    </xf>
    <xf numFmtId="0" fontId="10" fillId="9" borderId="3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wrapText="1"/>
    </xf>
    <xf numFmtId="4" fontId="5" fillId="0" borderId="4" xfId="0" applyNumberFormat="1" applyFont="1" applyBorder="1" applyAlignment="1">
      <alignment horizontal="right" wrapText="1"/>
    </xf>
    <xf numFmtId="4" fontId="5" fillId="0" borderId="4" xfId="0" quotePrefix="1" applyNumberFormat="1" applyFont="1" applyBorder="1" applyAlignment="1">
      <alignment horizontal="right" wrapText="1"/>
    </xf>
    <xf numFmtId="4" fontId="5" fillId="3" borderId="2" xfId="0" applyNumberFormat="1" applyFont="1" applyFill="1" applyBorder="1" applyAlignment="1">
      <alignment wrapText="1"/>
    </xf>
    <xf numFmtId="4" fontId="5" fillId="3" borderId="4" xfId="0" applyNumberFormat="1" applyFont="1" applyFill="1" applyBorder="1" applyAlignment="1">
      <alignment horizontal="right" wrapText="1"/>
    </xf>
    <xf numFmtId="4" fontId="5" fillId="6" borderId="2" xfId="0" applyNumberFormat="1" applyFont="1" applyFill="1" applyBorder="1" applyAlignment="1">
      <alignment wrapText="1"/>
    </xf>
    <xf numFmtId="4" fontId="5" fillId="6" borderId="4" xfId="0" applyNumberFormat="1" applyFont="1" applyFill="1" applyBorder="1" applyAlignment="1">
      <alignment wrapText="1"/>
    </xf>
    <xf numFmtId="4" fontId="4" fillId="7" borderId="2" xfId="0" applyNumberFormat="1" applyFont="1" applyFill="1" applyBorder="1" applyAlignment="1">
      <alignment wrapText="1"/>
    </xf>
    <xf numFmtId="4" fontId="4" fillId="7" borderId="4" xfId="0" applyNumberFormat="1" applyFont="1" applyFill="1" applyBorder="1" applyAlignment="1">
      <alignment horizontal="right" wrapText="1"/>
    </xf>
    <xf numFmtId="4" fontId="10" fillId="0" borderId="4" xfId="0" applyNumberFormat="1" applyFont="1" applyBorder="1" applyAlignment="1">
      <alignment horizontal="center" vertical="top" wrapText="1"/>
    </xf>
    <xf numFmtId="9" fontId="0" fillId="0" borderId="0" xfId="0" applyNumberFormat="1"/>
    <xf numFmtId="4" fontId="6" fillId="0" borderId="4" xfId="0" applyNumberFormat="1" applyFont="1" applyBorder="1" applyAlignment="1">
      <alignment vertical="top" wrapText="1"/>
    </xf>
    <xf numFmtId="0" fontId="6" fillId="10" borderId="2" xfId="0" applyFont="1" applyFill="1" applyBorder="1" applyAlignment="1">
      <alignment vertical="top" wrapText="1"/>
    </xf>
    <xf numFmtId="0" fontId="6" fillId="10" borderId="4" xfId="0" applyFont="1" applyFill="1" applyBorder="1" applyAlignment="1">
      <alignment vertical="top" wrapText="1"/>
    </xf>
    <xf numFmtId="4" fontId="12" fillId="0" borderId="4" xfId="0" applyNumberFormat="1" applyFont="1" applyBorder="1" applyAlignment="1">
      <alignment horizontal="right" wrapText="1"/>
    </xf>
    <xf numFmtId="4" fontId="12" fillId="3" borderId="4" xfId="0" applyNumberFormat="1" applyFont="1" applyFill="1" applyBorder="1" applyAlignment="1">
      <alignment horizontal="right" wrapText="1"/>
    </xf>
    <xf numFmtId="4" fontId="4" fillId="11" borderId="4" xfId="0" applyNumberFormat="1" applyFont="1" applyFill="1" applyBorder="1" applyAlignment="1">
      <alignment wrapText="1"/>
    </xf>
    <xf numFmtId="4" fontId="5" fillId="0" borderId="4" xfId="0" quotePrefix="1" applyNumberFormat="1" applyFont="1" applyBorder="1" applyAlignment="1">
      <alignment wrapText="1"/>
    </xf>
    <xf numFmtId="4" fontId="4" fillId="5" borderId="5" xfId="0" applyNumberFormat="1" applyFont="1" applyFill="1" applyBorder="1" applyAlignment="1">
      <alignment wrapText="1"/>
    </xf>
    <xf numFmtId="4" fontId="4" fillId="5" borderId="6" xfId="0" applyNumberFormat="1" applyFont="1" applyFill="1" applyBorder="1" applyAlignment="1">
      <alignment wrapText="1"/>
    </xf>
    <xf numFmtId="4" fontId="4" fillId="5" borderId="3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5" borderId="5" xfId="0" applyFont="1" applyFill="1" applyBorder="1" applyAlignment="1">
      <alignment wrapText="1"/>
    </xf>
    <xf numFmtId="0" fontId="4" fillId="5" borderId="6" xfId="0" applyFont="1" applyFill="1" applyBorder="1" applyAlignment="1">
      <alignment wrapText="1"/>
    </xf>
    <xf numFmtId="0" fontId="4" fillId="5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7"/>
  <sheetViews>
    <sheetView topLeftCell="A16" workbookViewId="0">
      <selection activeCell="H16" sqref="H16"/>
    </sheetView>
  </sheetViews>
  <sheetFormatPr defaultRowHeight="15"/>
  <cols>
    <col min="1" max="1" width="30.85546875" customWidth="1"/>
    <col min="2" max="2" width="9.5703125" customWidth="1"/>
    <col min="3" max="3" width="11.7109375" customWidth="1"/>
    <col min="4" max="4" width="10.140625" customWidth="1"/>
    <col min="5" max="5" width="11.42578125" customWidth="1"/>
    <col min="6" max="6" width="11.5703125" customWidth="1"/>
    <col min="7" max="7" width="10.85546875" bestFit="1" customWidth="1"/>
    <col min="8" max="8" width="12.28515625" customWidth="1"/>
    <col min="9" max="9" width="9.140625" customWidth="1"/>
    <col min="16" max="16" width="9.140625" customWidth="1"/>
    <col min="17" max="17" width="12.42578125" customWidth="1"/>
    <col min="18" max="18" width="21" customWidth="1"/>
    <col min="19" max="19" width="23.5703125" customWidth="1"/>
  </cols>
  <sheetData>
    <row r="1" spans="1:14" ht="17.25" thickBot="1">
      <c r="A1" s="1" t="s">
        <v>76</v>
      </c>
    </row>
    <row r="2" spans="1:14" ht="35.25" thickBot="1">
      <c r="A2" s="60"/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4" t="s">
        <v>5</v>
      </c>
      <c r="H2" s="4" t="s">
        <v>6</v>
      </c>
      <c r="I2" s="5" t="s">
        <v>7</v>
      </c>
      <c r="J2" s="5" t="s">
        <v>8</v>
      </c>
      <c r="K2" s="5" t="s">
        <v>9</v>
      </c>
    </row>
    <row r="3" spans="1:14" ht="15.75" thickBot="1">
      <c r="A3" s="61"/>
      <c r="B3" s="6" t="s">
        <v>10</v>
      </c>
      <c r="C3" s="7"/>
      <c r="D3" s="7"/>
      <c r="E3" s="7" t="s">
        <v>11</v>
      </c>
      <c r="F3" s="8"/>
      <c r="G3" s="8"/>
      <c r="H3" s="8" t="s">
        <v>12</v>
      </c>
      <c r="I3" s="9"/>
      <c r="J3" s="9"/>
      <c r="K3" s="9" t="s">
        <v>13</v>
      </c>
    </row>
    <row r="4" spans="1:14" ht="15.75" thickBot="1">
      <c r="A4" s="10"/>
      <c r="B4" s="11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</row>
    <row r="5" spans="1:14" ht="15.75" thickBot="1">
      <c r="A5" s="62" t="s">
        <v>14</v>
      </c>
      <c r="B5" s="63"/>
      <c r="C5" s="63"/>
      <c r="D5" s="63"/>
      <c r="E5" s="63"/>
      <c r="F5" s="63"/>
      <c r="G5" s="63"/>
      <c r="H5" s="63"/>
      <c r="I5" s="63"/>
      <c r="J5" s="63"/>
      <c r="K5" s="64"/>
    </row>
    <row r="6" spans="1:14" ht="24" thickBot="1">
      <c r="A6" s="12" t="s">
        <v>15</v>
      </c>
      <c r="B6" s="39">
        <v>0</v>
      </c>
      <c r="C6" s="39">
        <v>0</v>
      </c>
      <c r="D6" s="39">
        <v>0</v>
      </c>
      <c r="E6" s="40">
        <v>0</v>
      </c>
      <c r="F6" s="39">
        <v>0</v>
      </c>
      <c r="G6" s="39">
        <v>0</v>
      </c>
      <c r="H6" s="40">
        <v>0</v>
      </c>
      <c r="I6" s="39">
        <v>0</v>
      </c>
      <c r="J6" s="39">
        <v>0</v>
      </c>
      <c r="K6" s="40">
        <v>0</v>
      </c>
    </row>
    <row r="7" spans="1:14" ht="15.75" thickBot="1">
      <c r="A7" s="12" t="s">
        <v>16</v>
      </c>
      <c r="B7" s="39">
        <v>0</v>
      </c>
      <c r="C7" s="39">
        <f>F7+I7</f>
        <v>0</v>
      </c>
      <c r="D7" s="39">
        <f>G7+J7</f>
        <v>0</v>
      </c>
      <c r="E7" s="40">
        <f>C7+D7</f>
        <v>0</v>
      </c>
      <c r="F7" s="39">
        <v>0</v>
      </c>
      <c r="G7" s="39">
        <f>F7*M7</f>
        <v>0</v>
      </c>
      <c r="H7" s="41">
        <f>F7+G7</f>
        <v>0</v>
      </c>
      <c r="I7" s="39">
        <v>0</v>
      </c>
      <c r="J7" s="39">
        <v>0</v>
      </c>
      <c r="K7" s="40">
        <v>0</v>
      </c>
      <c r="M7" s="49">
        <v>0.19</v>
      </c>
    </row>
    <row r="8" spans="1:14" ht="35.25" thickBot="1">
      <c r="A8" s="12" t="s">
        <v>17</v>
      </c>
      <c r="B8" s="39">
        <v>0</v>
      </c>
      <c r="C8" s="39">
        <f>F8+I8</f>
        <v>38704</v>
      </c>
      <c r="D8" s="39">
        <f t="shared" ref="D8:D9" si="0">G8+J8</f>
        <v>7354</v>
      </c>
      <c r="E8" s="53">
        <f t="shared" ref="E8:E9" si="1">C8+D8</f>
        <v>46058</v>
      </c>
      <c r="F8" s="39">
        <v>38704</v>
      </c>
      <c r="G8" s="39">
        <f>7354</f>
        <v>7354</v>
      </c>
      <c r="H8" s="41">
        <f>F8+G8</f>
        <v>46058</v>
      </c>
      <c r="I8" s="39">
        <v>0</v>
      </c>
      <c r="J8" s="39">
        <v>0</v>
      </c>
      <c r="K8" s="40">
        <v>0</v>
      </c>
    </row>
    <row r="9" spans="1:14" ht="15.75" thickBot="1">
      <c r="A9" s="42" t="s">
        <v>18</v>
      </c>
      <c r="B9" s="43">
        <v>0</v>
      </c>
      <c r="C9" s="39">
        <f>F9+I9</f>
        <v>38704</v>
      </c>
      <c r="D9" s="39">
        <f t="shared" si="0"/>
        <v>7354</v>
      </c>
      <c r="E9" s="53">
        <f t="shared" si="1"/>
        <v>46058</v>
      </c>
      <c r="F9" s="43">
        <f>F7+F8</f>
        <v>38704</v>
      </c>
      <c r="G9" s="43">
        <f>G7+G8</f>
        <v>7354</v>
      </c>
      <c r="H9" s="43">
        <f>H7+H8</f>
        <v>46058</v>
      </c>
      <c r="I9" s="43">
        <v>0</v>
      </c>
      <c r="J9" s="43">
        <v>0</v>
      </c>
      <c r="K9" s="43">
        <v>0</v>
      </c>
    </row>
    <row r="10" spans="1:14" ht="15.75" thickBot="1">
      <c r="A10" s="57" t="s">
        <v>19</v>
      </c>
      <c r="B10" s="58"/>
      <c r="C10" s="58"/>
      <c r="D10" s="58"/>
      <c r="E10" s="58"/>
      <c r="F10" s="58"/>
      <c r="G10" s="58"/>
      <c r="H10" s="58"/>
      <c r="I10" s="58"/>
      <c r="J10" s="58"/>
      <c r="K10" s="59"/>
    </row>
    <row r="11" spans="1:14" ht="46.5" thickBot="1">
      <c r="A11" s="12" t="s">
        <v>20</v>
      </c>
      <c r="B11" s="39">
        <v>0</v>
      </c>
      <c r="C11" s="39">
        <f>F11+I11</f>
        <v>9000</v>
      </c>
      <c r="D11" s="39">
        <f>G11+J11</f>
        <v>1710</v>
      </c>
      <c r="E11" s="40">
        <f>C11+D11</f>
        <v>10710</v>
      </c>
      <c r="F11" s="39">
        <v>9000</v>
      </c>
      <c r="G11" s="39">
        <f>F11*M7</f>
        <v>1710</v>
      </c>
      <c r="H11" s="40">
        <f>F11+G11</f>
        <v>10710</v>
      </c>
      <c r="I11" s="39">
        <v>0</v>
      </c>
      <c r="J11" s="39">
        <v>0</v>
      </c>
      <c r="K11" s="40">
        <v>0</v>
      </c>
    </row>
    <row r="12" spans="1:14" ht="24" thickBot="1">
      <c r="A12" s="12" t="s">
        <v>21</v>
      </c>
      <c r="B12" s="39">
        <v>0</v>
      </c>
      <c r="C12" s="39">
        <f t="shared" ref="C12:C16" si="2">F12+I12</f>
        <v>1500</v>
      </c>
      <c r="D12" s="39">
        <f t="shared" ref="D12:D16" si="3">G12+J12</f>
        <v>0</v>
      </c>
      <c r="E12" s="40">
        <f t="shared" ref="E12:E16" si="4">C12+D12</f>
        <v>1500</v>
      </c>
      <c r="F12" s="39">
        <v>1500</v>
      </c>
      <c r="G12" s="56">
        <f>0</f>
        <v>0</v>
      </c>
      <c r="H12" s="40">
        <f t="shared" ref="H12:H15" si="5">F12+G12</f>
        <v>1500</v>
      </c>
      <c r="I12" s="39">
        <v>0</v>
      </c>
      <c r="J12" s="39">
        <v>0</v>
      </c>
      <c r="K12" s="40">
        <v>0</v>
      </c>
    </row>
    <row r="13" spans="1:14" ht="15.75" thickBot="1">
      <c r="A13" s="12" t="s">
        <v>22</v>
      </c>
      <c r="B13" s="39">
        <v>0</v>
      </c>
      <c r="C13" s="39">
        <f t="shared" si="2"/>
        <v>136947</v>
      </c>
      <c r="D13" s="39">
        <f t="shared" si="3"/>
        <v>26748</v>
      </c>
      <c r="E13" s="40">
        <f t="shared" si="4"/>
        <v>163695</v>
      </c>
      <c r="F13" s="39">
        <v>136947</v>
      </c>
      <c r="G13" s="39">
        <f>26748</f>
        <v>26748</v>
      </c>
      <c r="H13" s="40">
        <f t="shared" si="5"/>
        <v>163695</v>
      </c>
      <c r="I13" s="39">
        <v>0</v>
      </c>
      <c r="J13" s="39">
        <v>0</v>
      </c>
      <c r="K13" s="40">
        <v>0</v>
      </c>
      <c r="N13" s="49"/>
    </row>
    <row r="14" spans="1:14" ht="15.75" thickBot="1">
      <c r="A14" s="12" t="s">
        <v>23</v>
      </c>
      <c r="B14" s="39">
        <v>0</v>
      </c>
      <c r="C14" s="39">
        <f t="shared" si="2"/>
        <v>126414</v>
      </c>
      <c r="D14" s="39">
        <f t="shared" si="3"/>
        <v>24019</v>
      </c>
      <c r="E14" s="40">
        <f t="shared" si="4"/>
        <v>150433</v>
      </c>
      <c r="F14" s="39">
        <v>126414</v>
      </c>
      <c r="G14" s="39">
        <v>24019</v>
      </c>
      <c r="H14" s="40">
        <f t="shared" si="5"/>
        <v>150433</v>
      </c>
      <c r="I14" s="39">
        <v>0</v>
      </c>
      <c r="J14" s="39">
        <v>0</v>
      </c>
      <c r="K14" s="40">
        <v>0</v>
      </c>
    </row>
    <row r="15" spans="1:14" ht="15.75" thickBot="1">
      <c r="A15" s="12" t="s">
        <v>24</v>
      </c>
      <c r="B15" s="39">
        <v>0</v>
      </c>
      <c r="C15" s="39">
        <f t="shared" si="2"/>
        <v>29028</v>
      </c>
      <c r="D15" s="39">
        <f t="shared" si="3"/>
        <v>5515</v>
      </c>
      <c r="E15" s="40">
        <f t="shared" si="4"/>
        <v>34543</v>
      </c>
      <c r="F15" s="39">
        <v>29028</v>
      </c>
      <c r="G15" s="39">
        <f>5515</f>
        <v>5515</v>
      </c>
      <c r="H15" s="40">
        <f t="shared" si="5"/>
        <v>34543</v>
      </c>
      <c r="I15" s="39">
        <v>0</v>
      </c>
      <c r="J15" s="39">
        <v>0</v>
      </c>
      <c r="K15" s="40">
        <v>0</v>
      </c>
    </row>
    <row r="16" spans="1:14" ht="15.75" thickBot="1">
      <c r="A16" s="42" t="s">
        <v>25</v>
      </c>
      <c r="B16" s="43">
        <v>0</v>
      </c>
      <c r="C16" s="39">
        <f t="shared" si="2"/>
        <v>302889</v>
      </c>
      <c r="D16" s="39">
        <f t="shared" si="3"/>
        <v>57992</v>
      </c>
      <c r="E16" s="40">
        <f t="shared" si="4"/>
        <v>360881</v>
      </c>
      <c r="F16" s="54">
        <f>SUM(F11:F15)</f>
        <v>302889</v>
      </c>
      <c r="G16" s="43">
        <f>SUM(G11:G15)</f>
        <v>57992</v>
      </c>
      <c r="H16" s="43">
        <f>SUM(H11:H15)</f>
        <v>360881</v>
      </c>
      <c r="I16" s="43">
        <v>0</v>
      </c>
      <c r="J16" s="43">
        <v>0</v>
      </c>
      <c r="K16" s="43">
        <v>0</v>
      </c>
    </row>
    <row r="17" spans="1:11" ht="15.75" thickBot="1">
      <c r="A17" s="57" t="s">
        <v>26</v>
      </c>
      <c r="B17" s="58"/>
      <c r="C17" s="58"/>
      <c r="D17" s="58"/>
      <c r="E17" s="58"/>
      <c r="F17" s="58"/>
      <c r="G17" s="58"/>
      <c r="H17" s="58"/>
      <c r="I17" s="58"/>
      <c r="J17" s="58"/>
      <c r="K17" s="59"/>
    </row>
    <row r="18" spans="1:11" ht="15.75" thickBot="1">
      <c r="A18" s="12" t="s">
        <v>27</v>
      </c>
      <c r="B18" s="39">
        <v>0</v>
      </c>
      <c r="C18" s="39">
        <f>F18+I18</f>
        <v>1850307</v>
      </c>
      <c r="D18" s="39">
        <f>G18+J18</f>
        <v>351558</v>
      </c>
      <c r="E18" s="40">
        <f>C18+D18</f>
        <v>2201865</v>
      </c>
      <c r="F18" s="39">
        <v>1850307</v>
      </c>
      <c r="G18" s="39">
        <v>351558</v>
      </c>
      <c r="H18" s="40">
        <f>F18+G18</f>
        <v>2201865</v>
      </c>
      <c r="I18" s="39">
        <v>0</v>
      </c>
      <c r="J18" s="39">
        <v>0</v>
      </c>
      <c r="K18" s="40">
        <v>0</v>
      </c>
    </row>
    <row r="19" spans="1:11" ht="15.75" thickBot="1">
      <c r="A19" s="12" t="s">
        <v>28</v>
      </c>
      <c r="B19" s="39">
        <v>0</v>
      </c>
      <c r="C19" s="39">
        <f t="shared" ref="C19" si="6">E22</f>
        <v>0</v>
      </c>
      <c r="D19" s="39">
        <f t="shared" ref="D19:D21" si="7">G19+J19</f>
        <v>0</v>
      </c>
      <c r="E19" s="40">
        <f t="shared" ref="E19:E20" si="8">C19+D19</f>
        <v>0</v>
      </c>
      <c r="F19" s="39">
        <v>0</v>
      </c>
      <c r="G19" s="39">
        <v>0</v>
      </c>
      <c r="H19" s="40">
        <f>F19+G19</f>
        <v>0</v>
      </c>
      <c r="I19" s="39">
        <v>0</v>
      </c>
      <c r="J19" s="39">
        <v>0</v>
      </c>
      <c r="K19" s="40">
        <v>0</v>
      </c>
    </row>
    <row r="20" spans="1:11" ht="15.75" thickBot="1">
      <c r="A20" s="12" t="s">
        <v>91</v>
      </c>
      <c r="B20" s="39">
        <v>0</v>
      </c>
      <c r="C20" s="39">
        <f>F20+I20</f>
        <v>287619</v>
      </c>
      <c r="D20" s="39">
        <f t="shared" si="7"/>
        <v>54648</v>
      </c>
      <c r="E20" s="40">
        <f t="shared" si="8"/>
        <v>342267</v>
      </c>
      <c r="F20" s="39">
        <v>287619</v>
      </c>
      <c r="G20" s="39">
        <v>54648</v>
      </c>
      <c r="H20" s="40">
        <f>F20+G20</f>
        <v>342267</v>
      </c>
      <c r="I20" s="39">
        <v>0</v>
      </c>
      <c r="J20" s="39">
        <v>0</v>
      </c>
      <c r="K20" s="40">
        <v>0</v>
      </c>
    </row>
    <row r="21" spans="1:11" ht="15.75" thickBot="1">
      <c r="A21" s="42" t="s">
        <v>29</v>
      </c>
      <c r="B21" s="43">
        <v>0</v>
      </c>
      <c r="C21" s="39">
        <f t="shared" ref="C21" si="9">F21+I21</f>
        <v>2137926</v>
      </c>
      <c r="D21" s="39">
        <f t="shared" si="7"/>
        <v>406206</v>
      </c>
      <c r="E21" s="40">
        <f t="shared" ref="E21" si="10">C21+D21</f>
        <v>2544132</v>
      </c>
      <c r="F21" s="43">
        <f>SUM(F18:F20)</f>
        <v>2137926</v>
      </c>
      <c r="G21" s="43">
        <f>SUM(G18:G20)</f>
        <v>406206</v>
      </c>
      <c r="H21" s="43">
        <f>SUM(H18:H19)</f>
        <v>2201865</v>
      </c>
      <c r="I21" s="43">
        <v>0</v>
      </c>
      <c r="J21" s="43">
        <v>0</v>
      </c>
      <c r="K21" s="43">
        <v>0</v>
      </c>
    </row>
    <row r="22" spans="1:11" ht="15.75" thickBot="1">
      <c r="A22" s="57">
        <v>0</v>
      </c>
      <c r="B22" s="58"/>
      <c r="C22" s="58"/>
      <c r="D22" s="58"/>
      <c r="E22" s="58"/>
      <c r="F22" s="58"/>
      <c r="G22" s="58"/>
      <c r="H22" s="58"/>
      <c r="I22" s="58"/>
      <c r="J22" s="58"/>
      <c r="K22" s="59"/>
    </row>
    <row r="23" spans="1:11" ht="15.75" thickBot="1">
      <c r="A23" s="12" t="s">
        <v>30</v>
      </c>
      <c r="B23" s="39">
        <v>0</v>
      </c>
      <c r="C23" s="39">
        <f>F23+I23</f>
        <v>65299</v>
      </c>
      <c r="D23" s="39">
        <f>G23+J23</f>
        <v>12407</v>
      </c>
      <c r="E23" s="40">
        <f>C23+D23</f>
        <v>77706</v>
      </c>
      <c r="F23" s="39">
        <f>F24+F25</f>
        <v>65299</v>
      </c>
      <c r="G23" s="39">
        <f>G24+G25</f>
        <v>12407</v>
      </c>
      <c r="H23" s="40">
        <f>H24+H25</f>
        <v>77706</v>
      </c>
      <c r="I23" s="39">
        <v>0</v>
      </c>
      <c r="J23" s="39">
        <v>0</v>
      </c>
      <c r="K23" s="40">
        <v>0</v>
      </c>
    </row>
    <row r="24" spans="1:11" ht="35.25" thickBot="1">
      <c r="A24" s="12" t="s">
        <v>31</v>
      </c>
      <c r="B24" s="39">
        <v>0</v>
      </c>
      <c r="C24" s="39">
        <f t="shared" ref="C24:C28" si="11">F24+I24</f>
        <v>43533</v>
      </c>
      <c r="D24" s="39">
        <f t="shared" ref="D24:D27" si="12">G24+J24</f>
        <v>8271</v>
      </c>
      <c r="E24" s="40">
        <f t="shared" ref="E24:E28" si="13">C24+D24</f>
        <v>51804</v>
      </c>
      <c r="F24" s="39">
        <v>43533</v>
      </c>
      <c r="G24" s="39">
        <f>8271</f>
        <v>8271</v>
      </c>
      <c r="H24" s="40">
        <f>F24+G24</f>
        <v>51804</v>
      </c>
      <c r="I24" s="39">
        <v>0</v>
      </c>
      <c r="J24" s="39">
        <v>0</v>
      </c>
      <c r="K24" s="40">
        <v>0</v>
      </c>
    </row>
    <row r="25" spans="1:11" ht="24" thickBot="1">
      <c r="A25" s="12" t="s">
        <v>32</v>
      </c>
      <c r="B25" s="39">
        <v>0</v>
      </c>
      <c r="C25" s="39">
        <f t="shared" si="11"/>
        <v>21766</v>
      </c>
      <c r="D25" s="39">
        <f>G25+J25</f>
        <v>4136</v>
      </c>
      <c r="E25" s="40">
        <f t="shared" si="13"/>
        <v>25902</v>
      </c>
      <c r="F25" s="39">
        <v>21766</v>
      </c>
      <c r="G25" s="39">
        <f>4136</f>
        <v>4136</v>
      </c>
      <c r="H25" s="40">
        <f t="shared" ref="H25:H27" si="14">F25+G25</f>
        <v>25902</v>
      </c>
      <c r="I25" s="39">
        <v>0</v>
      </c>
      <c r="J25" s="39">
        <v>0</v>
      </c>
      <c r="K25" s="40">
        <v>0</v>
      </c>
    </row>
    <row r="26" spans="1:11" ht="24" thickBot="1">
      <c r="A26" s="12" t="s">
        <v>33</v>
      </c>
      <c r="B26" s="39">
        <v>0</v>
      </c>
      <c r="C26" s="39">
        <f t="shared" si="11"/>
        <v>24422</v>
      </c>
      <c r="D26" s="39">
        <f t="shared" si="12"/>
        <v>0</v>
      </c>
      <c r="E26" s="40">
        <f t="shared" si="13"/>
        <v>24422</v>
      </c>
      <c r="F26" s="39">
        <v>24422</v>
      </c>
      <c r="G26" s="39">
        <f>0</f>
        <v>0</v>
      </c>
      <c r="H26" s="40">
        <f t="shared" si="14"/>
        <v>24422</v>
      </c>
      <c r="I26" s="39">
        <v>0</v>
      </c>
      <c r="J26" s="39">
        <v>0</v>
      </c>
      <c r="K26" s="40">
        <v>0</v>
      </c>
    </row>
    <row r="27" spans="1:11" ht="15.75" thickBot="1">
      <c r="A27" s="12" t="s">
        <v>34</v>
      </c>
      <c r="B27" s="39">
        <v>0</v>
      </c>
      <c r="C27" s="39">
        <f t="shared" si="11"/>
        <v>217663</v>
      </c>
      <c r="D27" s="39">
        <f t="shared" si="12"/>
        <v>41355</v>
      </c>
      <c r="E27" s="40">
        <f t="shared" si="13"/>
        <v>259018</v>
      </c>
      <c r="F27" s="39">
        <v>217663</v>
      </c>
      <c r="G27" s="39">
        <f>41355</f>
        <v>41355</v>
      </c>
      <c r="H27" s="40">
        <f t="shared" si="14"/>
        <v>259018</v>
      </c>
      <c r="I27" s="39">
        <v>0</v>
      </c>
      <c r="J27" s="39">
        <v>0</v>
      </c>
      <c r="K27" s="40">
        <v>0</v>
      </c>
    </row>
    <row r="28" spans="1:11" ht="15.75" thickBot="1">
      <c r="A28" s="42" t="s">
        <v>35</v>
      </c>
      <c r="B28" s="43">
        <v>0</v>
      </c>
      <c r="C28" s="39">
        <f t="shared" si="11"/>
        <v>307384</v>
      </c>
      <c r="D28" s="39">
        <f>G24+G25+G27</f>
        <v>53762</v>
      </c>
      <c r="E28" s="40">
        <f t="shared" si="13"/>
        <v>361146</v>
      </c>
      <c r="F28" s="54">
        <f>SUM(F24:F27)</f>
        <v>307384</v>
      </c>
      <c r="G28" s="43">
        <f>SUM(G24:G27)</f>
        <v>53762</v>
      </c>
      <c r="H28" s="43">
        <f>F28+G28</f>
        <v>361146</v>
      </c>
      <c r="I28" s="43">
        <v>0</v>
      </c>
      <c r="J28" s="43">
        <v>0</v>
      </c>
      <c r="K28" s="43">
        <v>0</v>
      </c>
    </row>
    <row r="29" spans="1:11" ht="15.75" thickBot="1">
      <c r="A29" s="57" t="s">
        <v>36</v>
      </c>
      <c r="B29" s="58"/>
      <c r="C29" s="58"/>
      <c r="D29" s="58"/>
      <c r="E29" s="58"/>
      <c r="F29" s="58"/>
      <c r="G29" s="58"/>
      <c r="H29" s="58"/>
      <c r="I29" s="58"/>
      <c r="J29" s="58"/>
      <c r="K29" s="59"/>
    </row>
    <row r="30" spans="1:11" ht="35.25" thickBot="1">
      <c r="A30" s="44" t="s">
        <v>37</v>
      </c>
      <c r="B30" s="45">
        <v>0</v>
      </c>
      <c r="C30" s="45">
        <f>F30+I30</f>
        <v>9750</v>
      </c>
      <c r="D30" s="45">
        <f>G30+J30</f>
        <v>1852.5</v>
      </c>
      <c r="E30" s="45">
        <v>9750</v>
      </c>
      <c r="F30" s="45">
        <v>9750</v>
      </c>
      <c r="G30" s="45">
        <f>F30*M7</f>
        <v>1852.5</v>
      </c>
      <c r="H30" s="45">
        <f>F30+G30</f>
        <v>11602.5</v>
      </c>
      <c r="I30" s="45">
        <v>0</v>
      </c>
      <c r="J30" s="45">
        <v>0</v>
      </c>
      <c r="K30" s="45">
        <v>0</v>
      </c>
    </row>
    <row r="31" spans="1:11" ht="15.75" thickBot="1">
      <c r="A31" s="42" t="s">
        <v>38</v>
      </c>
      <c r="B31" s="43">
        <v>0</v>
      </c>
      <c r="C31" s="45">
        <f>F31+I31</f>
        <v>9750</v>
      </c>
      <c r="D31" s="45">
        <f>G31+J31</f>
        <v>1852.5</v>
      </c>
      <c r="E31" s="45">
        <f>C31+D31</f>
        <v>11602.5</v>
      </c>
      <c r="F31" s="45">
        <f>F30</f>
        <v>9750</v>
      </c>
      <c r="G31" s="45">
        <f>G30</f>
        <v>1852.5</v>
      </c>
      <c r="H31" s="43">
        <f>F31+G31</f>
        <v>11602.5</v>
      </c>
      <c r="I31" s="43">
        <v>0</v>
      </c>
      <c r="J31" s="43">
        <v>0</v>
      </c>
      <c r="K31" s="43">
        <v>0</v>
      </c>
    </row>
    <row r="32" spans="1:11" ht="15.75" thickBot="1">
      <c r="A32" s="57" t="s">
        <v>39</v>
      </c>
      <c r="B32" s="58"/>
      <c r="C32" s="58"/>
      <c r="D32" s="58"/>
      <c r="E32" s="58"/>
      <c r="F32" s="58"/>
      <c r="G32" s="58"/>
      <c r="H32" s="58"/>
      <c r="I32" s="58"/>
      <c r="J32" s="58"/>
      <c r="K32" s="59"/>
    </row>
    <row r="33" spans="1:11" ht="15.75" thickBot="1">
      <c r="A33" s="44" t="s">
        <v>40</v>
      </c>
      <c r="B33" s="45">
        <v>0</v>
      </c>
      <c r="C33" s="45">
        <f>F33+I33</f>
        <v>8200</v>
      </c>
      <c r="D33" s="45">
        <f>G34+J34</f>
        <v>1558</v>
      </c>
      <c r="E33" s="45">
        <f>C33+D33</f>
        <v>9758</v>
      </c>
      <c r="F33" s="45">
        <v>8200</v>
      </c>
      <c r="G33" s="45">
        <f>F33*0.19</f>
        <v>1558</v>
      </c>
      <c r="H33" s="45">
        <f>F33+G33</f>
        <v>9758</v>
      </c>
      <c r="I33" s="45">
        <v>0</v>
      </c>
      <c r="J33" s="45">
        <v>0</v>
      </c>
      <c r="K33" s="45">
        <v>0</v>
      </c>
    </row>
    <row r="34" spans="1:11" ht="15.75" thickBot="1">
      <c r="A34" s="42" t="s">
        <v>41</v>
      </c>
      <c r="B34" s="43">
        <v>0</v>
      </c>
      <c r="C34" s="45">
        <f>F34+I34</f>
        <v>8200</v>
      </c>
      <c r="D34" s="45">
        <f t="shared" ref="D34" si="15">G33+J33</f>
        <v>1558</v>
      </c>
      <c r="E34" s="43">
        <f>C34+D34</f>
        <v>9758</v>
      </c>
      <c r="F34" s="43">
        <f>F33</f>
        <v>8200</v>
      </c>
      <c r="G34" s="43">
        <f>G33</f>
        <v>1558</v>
      </c>
      <c r="H34" s="43">
        <f>F34+G34</f>
        <v>9758</v>
      </c>
      <c r="I34" s="43">
        <v>0</v>
      </c>
      <c r="J34" s="43">
        <v>0</v>
      </c>
      <c r="K34" s="43">
        <v>0</v>
      </c>
    </row>
    <row r="35" spans="1:11" ht="15.75" thickBot="1">
      <c r="A35" s="12"/>
      <c r="B35" s="39"/>
      <c r="C35" s="39"/>
      <c r="D35" s="45"/>
      <c r="E35" s="39"/>
      <c r="F35" s="39"/>
      <c r="G35" s="39"/>
      <c r="H35" s="39"/>
      <c r="I35" s="39"/>
      <c r="J35" s="39"/>
      <c r="K35" s="39"/>
    </row>
    <row r="36" spans="1:11" ht="15.75" thickBot="1">
      <c r="A36" s="46" t="s">
        <v>42</v>
      </c>
      <c r="B36" s="47">
        <v>0</v>
      </c>
      <c r="C36" s="47">
        <f>C9+C16+C21+C28+C31+C34</f>
        <v>2804853</v>
      </c>
      <c r="D36" s="55">
        <f>D9+D16+D21+D28+D31+D34</f>
        <v>528724.5</v>
      </c>
      <c r="E36" s="47">
        <f>C36+D36</f>
        <v>3333577.5</v>
      </c>
      <c r="F36" s="47">
        <f>F9+F16+F21+F28+F31+F34</f>
        <v>2804853</v>
      </c>
      <c r="G36" s="47">
        <f>G9+G16+G21+G28+G31+G34</f>
        <v>528724.5</v>
      </c>
      <c r="H36" s="47">
        <f>F36+G36</f>
        <v>3333577.5</v>
      </c>
      <c r="I36" s="47">
        <v>0</v>
      </c>
      <c r="J36" s="47">
        <v>0</v>
      </c>
      <c r="K36" s="47">
        <v>0</v>
      </c>
    </row>
    <row r="37" spans="1:1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40" spans="1:11" ht="16.5">
      <c r="A40" s="1" t="s">
        <v>77</v>
      </c>
    </row>
    <row r="41" spans="1:11" ht="16.5" thickBot="1">
      <c r="A41" s="14"/>
    </row>
    <row r="42" spans="1:11" ht="15.75" thickBot="1">
      <c r="A42" s="15">
        <v>2014</v>
      </c>
      <c r="B42" s="16">
        <v>2015</v>
      </c>
      <c r="C42" s="16">
        <v>2016</v>
      </c>
      <c r="D42" s="16">
        <v>2017</v>
      </c>
      <c r="E42" s="16">
        <v>2018</v>
      </c>
    </row>
    <row r="43" spans="1:11" ht="15.75" thickBot="1">
      <c r="A43" s="17"/>
      <c r="B43" s="18"/>
      <c r="C43" s="18"/>
      <c r="D43" s="18"/>
      <c r="E43" s="18"/>
    </row>
    <row r="44" spans="1:11" ht="15.75" thickBot="1">
      <c r="A44" s="19">
        <v>2019</v>
      </c>
      <c r="B44" s="20">
        <v>2020</v>
      </c>
      <c r="C44" s="20">
        <v>2021</v>
      </c>
      <c r="D44" s="20">
        <v>2022</v>
      </c>
      <c r="E44" s="20">
        <v>2023</v>
      </c>
    </row>
    <row r="45" spans="1:11" ht="15.75" thickBot="1">
      <c r="A45" s="17"/>
      <c r="B45" s="18"/>
      <c r="C45" s="18"/>
      <c r="D45" s="18"/>
      <c r="E45" s="18"/>
    </row>
    <row r="46" spans="1:11" ht="16.5" thickBot="1">
      <c r="A46" s="14"/>
    </row>
    <row r="47" spans="1:11" ht="15.75" thickBot="1">
      <c r="A47" s="21"/>
      <c r="B47" s="22">
        <v>2015</v>
      </c>
      <c r="C47" s="22">
        <v>2016</v>
      </c>
      <c r="D47" s="22">
        <v>2017</v>
      </c>
      <c r="E47" s="22">
        <v>2018</v>
      </c>
      <c r="F47" s="22">
        <v>2019</v>
      </c>
    </row>
    <row r="48" spans="1:11" ht="15.75" thickBot="1">
      <c r="A48" s="17" t="s">
        <v>43</v>
      </c>
      <c r="B48" s="18"/>
      <c r="C48" s="18"/>
      <c r="D48" s="18"/>
      <c r="E48" s="18"/>
      <c r="F48" s="18"/>
    </row>
    <row r="49" spans="1:4" ht="15.75">
      <c r="A49" s="14"/>
    </row>
    <row r="50" spans="1:4" ht="16.5">
      <c r="A50" s="1" t="s">
        <v>78</v>
      </c>
    </row>
    <row r="51" spans="1:4" ht="15.75">
      <c r="A51" s="14"/>
    </row>
    <row r="52" spans="1:4" ht="16.5" thickBot="1">
      <c r="A52" s="23" t="s">
        <v>44</v>
      </c>
    </row>
    <row r="53" spans="1:4" ht="30.75" thickBot="1">
      <c r="A53" s="24" t="s">
        <v>45</v>
      </c>
      <c r="B53" s="25" t="s">
        <v>46</v>
      </c>
      <c r="C53" s="25" t="s">
        <v>47</v>
      </c>
    </row>
    <row r="54" spans="1:4" ht="15.75" thickBot="1">
      <c r="A54" s="51" t="s">
        <v>87</v>
      </c>
      <c r="B54" s="52"/>
      <c r="C54" s="52"/>
    </row>
    <row r="55" spans="1:4" ht="15.75" thickBot="1">
      <c r="A55" s="51" t="s">
        <v>88</v>
      </c>
      <c r="B55" s="52"/>
      <c r="C55" s="52"/>
    </row>
    <row r="56" spans="1:4" ht="198" customHeight="1" thickBot="1">
      <c r="A56" s="51" t="s">
        <v>89</v>
      </c>
      <c r="B56" s="52"/>
      <c r="C56" s="52"/>
    </row>
    <row r="57" spans="1:4" ht="15.75" thickBot="1">
      <c r="A57" s="17" t="s">
        <v>90</v>
      </c>
      <c r="B57" s="18"/>
      <c r="C57" s="18"/>
    </row>
    <row r="58" spans="1:4" ht="15.75">
      <c r="A58" s="26"/>
    </row>
    <row r="59" spans="1:4" ht="15.75">
      <c r="A59" s="26"/>
    </row>
    <row r="60" spans="1:4" ht="16.5">
      <c r="A60" s="1" t="s">
        <v>79</v>
      </c>
    </row>
    <row r="61" spans="1:4" ht="15.75">
      <c r="A61" s="23"/>
    </row>
    <row r="62" spans="1:4" ht="16.5" thickBot="1">
      <c r="A62" s="23" t="s">
        <v>48</v>
      </c>
    </row>
    <row r="63" spans="1:4" ht="30.75" thickBot="1">
      <c r="A63" s="27" t="s">
        <v>49</v>
      </c>
      <c r="B63" s="28" t="s">
        <v>50</v>
      </c>
      <c r="C63" s="28" t="s">
        <v>47</v>
      </c>
      <c r="D63" s="28" t="s">
        <v>0</v>
      </c>
    </row>
    <row r="64" spans="1:4" ht="30.75" thickBot="1">
      <c r="A64" s="17" t="s">
        <v>85</v>
      </c>
      <c r="B64" s="18" t="s">
        <v>86</v>
      </c>
      <c r="C64" s="50">
        <f>S92</f>
        <v>3333577.5</v>
      </c>
      <c r="D64" s="18"/>
    </row>
    <row r="65" spans="1:2" ht="15.75">
      <c r="A65" s="14"/>
    </row>
    <row r="66" spans="1:2" ht="17.25" thickBot="1">
      <c r="A66" s="1" t="s">
        <v>80</v>
      </c>
    </row>
    <row r="67" spans="1:2" ht="15.75" thickBot="1">
      <c r="A67" s="29" t="s">
        <v>51</v>
      </c>
      <c r="B67" s="30" t="s">
        <v>52</v>
      </c>
    </row>
    <row r="68" spans="1:2" ht="15.75" thickBot="1">
      <c r="A68" s="17"/>
      <c r="B68" s="50">
        <f>S92</f>
        <v>3333577.5</v>
      </c>
    </row>
    <row r="69" spans="1:2" ht="15.75" thickBot="1">
      <c r="A69" s="17"/>
      <c r="B69" s="18"/>
    </row>
    <row r="70" spans="1:2" ht="17.25" thickBot="1">
      <c r="A70" s="1" t="s">
        <v>81</v>
      </c>
    </row>
    <row r="71" spans="1:2" ht="15.75" thickBot="1">
      <c r="A71" s="29" t="s">
        <v>53</v>
      </c>
      <c r="B71" s="30" t="s">
        <v>52</v>
      </c>
    </row>
    <row r="72" spans="1:2" ht="15.75" thickBot="1">
      <c r="A72" s="17" t="s">
        <v>54</v>
      </c>
      <c r="B72" s="50">
        <f>S97</f>
        <v>3266905.9499999997</v>
      </c>
    </row>
    <row r="73" spans="1:2" ht="15.75">
      <c r="A73" s="14" t="s">
        <v>55</v>
      </c>
    </row>
    <row r="74" spans="1:2" ht="17.25" thickBot="1">
      <c r="A74" s="1" t="s">
        <v>82</v>
      </c>
    </row>
    <row r="75" spans="1:2" ht="30.75" thickBot="1">
      <c r="A75" s="29" t="s">
        <v>56</v>
      </c>
      <c r="B75" s="30" t="s">
        <v>47</v>
      </c>
    </row>
    <row r="76" spans="1:2" ht="60.75" thickBot="1">
      <c r="A76" s="17" t="s">
        <v>57</v>
      </c>
      <c r="B76" s="50">
        <f>S92</f>
        <v>3333577.5</v>
      </c>
    </row>
    <row r="84" spans="14:19" ht="33" customHeight="1"/>
    <row r="85" spans="14:19" ht="28.5" customHeight="1">
      <c r="Q85" s="31" t="s">
        <v>83</v>
      </c>
    </row>
    <row r="86" spans="14:19" ht="20.25" customHeight="1">
      <c r="Q86" s="32" t="s">
        <v>58</v>
      </c>
    </row>
    <row r="87" spans="14:19" ht="24" customHeight="1"/>
    <row r="88" spans="14:19" ht="45" customHeight="1" thickBot="1">
      <c r="Q88" s="32"/>
    </row>
    <row r="89" spans="14:19" ht="47.25" customHeight="1" thickBot="1">
      <c r="Q89" s="33" t="s">
        <v>59</v>
      </c>
      <c r="R89" s="34" t="s">
        <v>60</v>
      </c>
      <c r="S89" s="34" t="s">
        <v>61</v>
      </c>
    </row>
    <row r="90" spans="14:19" ht="49.5" customHeight="1" thickBot="1">
      <c r="Q90" s="35" t="s">
        <v>62</v>
      </c>
      <c r="R90" s="36" t="s">
        <v>63</v>
      </c>
      <c r="S90" s="48">
        <f>E36</f>
        <v>3333577.5</v>
      </c>
    </row>
    <row r="91" spans="14:19" ht="49.5" customHeight="1" thickBot="1">
      <c r="Q91" s="17" t="s">
        <v>64</v>
      </c>
      <c r="R91" s="18" t="s">
        <v>65</v>
      </c>
      <c r="S91" s="48">
        <f>K36</f>
        <v>0</v>
      </c>
    </row>
    <row r="92" spans="14:19" ht="15.75" thickBot="1">
      <c r="Q92" s="17" t="s">
        <v>66</v>
      </c>
      <c r="R92" s="18" t="s">
        <v>84</v>
      </c>
      <c r="S92" s="48">
        <f>H36</f>
        <v>3333577.5</v>
      </c>
    </row>
    <row r="93" spans="14:19" ht="31.5" customHeight="1" thickBot="1">
      <c r="Q93" s="35" t="s">
        <v>67</v>
      </c>
      <c r="R93" s="36" t="s">
        <v>68</v>
      </c>
      <c r="S93" s="37" t="s">
        <v>69</v>
      </c>
    </row>
    <row r="94" spans="14:19" ht="65.25" customHeight="1" thickBot="1">
      <c r="N94" s="49">
        <v>0.02</v>
      </c>
      <c r="Q94" s="17" t="s">
        <v>64</v>
      </c>
      <c r="R94" s="18" t="s">
        <v>70</v>
      </c>
      <c r="S94" s="48">
        <f>N94*S92</f>
        <v>66671.55</v>
      </c>
    </row>
    <row r="95" spans="14:19" ht="71.25" customHeight="1" thickBot="1">
      <c r="N95" s="49">
        <v>0.98</v>
      </c>
      <c r="Q95" s="21" t="s">
        <v>66</v>
      </c>
      <c r="R95" s="18" t="s">
        <v>71</v>
      </c>
      <c r="S95" s="48">
        <f>K36</f>
        <v>0</v>
      </c>
    </row>
    <row r="96" spans="14:19" ht="97.5" customHeight="1" thickBot="1">
      <c r="Q96" s="35" t="s">
        <v>72</v>
      </c>
      <c r="R96" s="38" t="s">
        <v>73</v>
      </c>
      <c r="S96" s="37"/>
    </row>
    <row r="97" spans="17:19" ht="72.75" customHeight="1" thickBot="1">
      <c r="Q97" s="35" t="s">
        <v>74</v>
      </c>
      <c r="R97" s="36" t="s">
        <v>75</v>
      </c>
      <c r="S97" s="48">
        <f>N95*H36</f>
        <v>3266905.9499999997</v>
      </c>
    </row>
  </sheetData>
  <mergeCells count="7">
    <mergeCell ref="A32:K32"/>
    <mergeCell ref="A2:A3"/>
    <mergeCell ref="A5:K5"/>
    <mergeCell ref="A10:K10"/>
    <mergeCell ref="A17:K17"/>
    <mergeCell ref="A22:K22"/>
    <mergeCell ref="A29:K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tabSelected="1" topLeftCell="B1" workbookViewId="0">
      <selection activeCell="G24" sqref="G24"/>
    </sheetView>
  </sheetViews>
  <sheetFormatPr defaultRowHeight="15"/>
  <cols>
    <col min="1" max="1" width="11.7109375" customWidth="1"/>
    <col min="2" max="2" width="38.42578125" customWidth="1"/>
    <col min="3" max="3" width="20.140625" customWidth="1"/>
  </cols>
  <sheetData>
    <row r="1" spans="1:3" ht="44.25" customHeight="1">
      <c r="A1" s="31" t="s">
        <v>83</v>
      </c>
    </row>
    <row r="2" spans="1:3" ht="15.75">
      <c r="A2" s="32" t="s">
        <v>58</v>
      </c>
    </row>
    <row r="4" spans="1:3" ht="16.5" thickBot="1">
      <c r="A4" s="32"/>
    </row>
    <row r="5" spans="1:3" ht="15.75" thickBot="1">
      <c r="A5" s="33" t="s">
        <v>59</v>
      </c>
      <c r="B5" s="34" t="s">
        <v>60</v>
      </c>
      <c r="C5" s="34" t="s">
        <v>61</v>
      </c>
    </row>
    <row r="6" spans="1:3" ht="30.75" thickBot="1">
      <c r="A6" s="35" t="s">
        <v>62</v>
      </c>
      <c r="B6" s="36" t="s">
        <v>63</v>
      </c>
      <c r="C6" s="48">
        <v>3333577.5</v>
      </c>
    </row>
    <row r="7" spans="1:3" ht="30.75" thickBot="1">
      <c r="A7" s="17" t="s">
        <v>64</v>
      </c>
      <c r="B7" s="18" t="s">
        <v>65</v>
      </c>
      <c r="C7" s="37">
        <v>0</v>
      </c>
    </row>
    <row r="8" spans="1:3" ht="15.75" thickBot="1">
      <c r="A8" s="17" t="s">
        <v>66</v>
      </c>
      <c r="B8" s="18" t="s">
        <v>84</v>
      </c>
      <c r="C8" s="48">
        <v>3333577.5</v>
      </c>
    </row>
    <row r="9" spans="1:3" ht="15.75" thickBot="1">
      <c r="A9" s="35" t="s">
        <v>67</v>
      </c>
      <c r="B9" s="36" t="s">
        <v>68</v>
      </c>
      <c r="C9" s="48">
        <v>6667.16</v>
      </c>
    </row>
    <row r="10" spans="1:3" ht="30.75" thickBot="1">
      <c r="A10" s="17" t="s">
        <v>64</v>
      </c>
      <c r="B10" s="18" t="s">
        <v>70</v>
      </c>
      <c r="C10" s="48">
        <v>6667.16</v>
      </c>
    </row>
    <row r="11" spans="1:3" ht="30.75" thickBot="1">
      <c r="A11" s="17" t="s">
        <v>66</v>
      </c>
      <c r="B11" s="18" t="s">
        <v>71</v>
      </c>
      <c r="C11" s="37">
        <v>0</v>
      </c>
    </row>
    <row r="12" spans="1:3" ht="30.75" thickBot="1">
      <c r="A12" s="35" t="s">
        <v>72</v>
      </c>
      <c r="B12" s="38" t="s">
        <v>73</v>
      </c>
      <c r="C12" s="37">
        <v>0</v>
      </c>
    </row>
    <row r="13" spans="1:3" ht="30.75" thickBot="1">
      <c r="A13" s="35" t="s">
        <v>74</v>
      </c>
      <c r="B13" s="36" t="s">
        <v>75</v>
      </c>
      <c r="C13" s="48">
        <v>3326910.34</v>
      </c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sqref="A1:K35"/>
    </sheetView>
  </sheetViews>
  <sheetFormatPr defaultRowHeight="15"/>
  <cols>
    <col min="3" max="3" width="12.140625" customWidth="1"/>
    <col min="4" max="5" width="12" customWidth="1"/>
    <col min="6" max="6" width="13" customWidth="1"/>
    <col min="7" max="8" width="12.85546875" customWidth="1"/>
    <col min="9" max="9" width="12.7109375" customWidth="1"/>
  </cols>
  <sheetData>
    <row r="1" spans="1:14" ht="17.25" thickBot="1">
      <c r="A1" s="1" t="s">
        <v>76</v>
      </c>
    </row>
    <row r="2" spans="1:14" ht="35.25" thickBot="1">
      <c r="A2" s="60"/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4" t="s">
        <v>5</v>
      </c>
      <c r="H2" s="4" t="s">
        <v>6</v>
      </c>
      <c r="I2" s="5" t="s">
        <v>7</v>
      </c>
      <c r="J2" s="5" t="s">
        <v>8</v>
      </c>
      <c r="K2" s="5" t="s">
        <v>9</v>
      </c>
    </row>
    <row r="3" spans="1:14" ht="15.75" thickBot="1">
      <c r="A3" s="61"/>
      <c r="B3" s="6" t="s">
        <v>10</v>
      </c>
      <c r="C3" s="7"/>
      <c r="D3" s="7"/>
      <c r="E3" s="7" t="s">
        <v>11</v>
      </c>
      <c r="F3" s="8"/>
      <c r="G3" s="8"/>
      <c r="H3" s="8" t="s">
        <v>12</v>
      </c>
      <c r="I3" s="9"/>
      <c r="J3" s="9"/>
      <c r="K3" s="9" t="s">
        <v>13</v>
      </c>
    </row>
    <row r="4" spans="1:14" ht="15.75" thickBot="1">
      <c r="A4" s="10"/>
      <c r="B4" s="11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</row>
    <row r="5" spans="1:14" ht="15.75" thickBot="1">
      <c r="A5" s="62" t="s">
        <v>14</v>
      </c>
      <c r="B5" s="63"/>
      <c r="C5" s="63"/>
      <c r="D5" s="63"/>
      <c r="E5" s="63"/>
      <c r="F5" s="63"/>
      <c r="G5" s="63"/>
      <c r="H5" s="63"/>
      <c r="I5" s="63"/>
      <c r="J5" s="63"/>
      <c r="K5" s="64"/>
    </row>
    <row r="6" spans="1:14" ht="80.25" thickBot="1">
      <c r="A6" s="12" t="s">
        <v>15</v>
      </c>
      <c r="B6" s="39">
        <v>0</v>
      </c>
      <c r="C6" s="39">
        <v>0</v>
      </c>
      <c r="D6" s="39">
        <v>0</v>
      </c>
      <c r="E6" s="40">
        <v>0</v>
      </c>
      <c r="F6" s="39">
        <v>0</v>
      </c>
      <c r="G6" s="39">
        <v>0</v>
      </c>
      <c r="H6" s="40">
        <v>0</v>
      </c>
      <c r="I6" s="39">
        <v>0</v>
      </c>
      <c r="J6" s="39">
        <v>0</v>
      </c>
      <c r="K6" s="40">
        <v>0</v>
      </c>
    </row>
    <row r="7" spans="1:14" ht="57.75" thickBot="1">
      <c r="A7" s="12" t="s">
        <v>16</v>
      </c>
      <c r="B7" s="39">
        <v>0</v>
      </c>
      <c r="C7" s="39">
        <f>F7+I7</f>
        <v>977030</v>
      </c>
      <c r="D7" s="39">
        <f>G7+J7</f>
        <v>195410</v>
      </c>
      <c r="E7" s="40">
        <f>C7+D7</f>
        <v>1172440</v>
      </c>
      <c r="F7" s="39">
        <v>977030</v>
      </c>
      <c r="G7" s="39">
        <v>195410</v>
      </c>
      <c r="H7" s="41">
        <f>F7+G7</f>
        <v>1172440</v>
      </c>
      <c r="I7" s="39">
        <v>0</v>
      </c>
      <c r="J7" s="39">
        <v>0</v>
      </c>
      <c r="K7" s="40">
        <v>0</v>
      </c>
    </row>
    <row r="8" spans="1:14" ht="114" thickBot="1">
      <c r="A8" s="12" t="s">
        <v>17</v>
      </c>
      <c r="B8" s="39">
        <v>0</v>
      </c>
      <c r="C8" s="39">
        <f>F8+I8</f>
        <v>361960</v>
      </c>
      <c r="D8" s="39">
        <f t="shared" ref="D8:D9" si="0">G8+J8</f>
        <v>72390</v>
      </c>
      <c r="E8" s="53">
        <f t="shared" ref="E8:E9" si="1">C8+D8</f>
        <v>434350</v>
      </c>
      <c r="F8" s="39">
        <v>361960</v>
      </c>
      <c r="G8" s="39">
        <v>72390</v>
      </c>
      <c r="H8" s="41">
        <f>F8+G8</f>
        <v>434350</v>
      </c>
      <c r="I8" s="39">
        <v>0</v>
      </c>
      <c r="J8" s="39">
        <v>0</v>
      </c>
      <c r="K8" s="40">
        <v>0</v>
      </c>
    </row>
    <row r="9" spans="1:14" ht="24" thickBot="1">
      <c r="A9" s="42" t="s">
        <v>18</v>
      </c>
      <c r="B9" s="43">
        <v>0</v>
      </c>
      <c r="C9" s="39">
        <f>F9+I9</f>
        <v>1338990</v>
      </c>
      <c r="D9" s="39">
        <f t="shared" si="0"/>
        <v>267800</v>
      </c>
      <c r="E9" s="53">
        <f t="shared" si="1"/>
        <v>1606790</v>
      </c>
      <c r="F9" s="43">
        <f>F7+F8</f>
        <v>1338990</v>
      </c>
      <c r="G9" s="43">
        <f>G7+G8</f>
        <v>267800</v>
      </c>
      <c r="H9" s="43">
        <f>H7+H8</f>
        <v>1606790</v>
      </c>
      <c r="I9" s="43">
        <v>0</v>
      </c>
      <c r="J9" s="43">
        <v>0</v>
      </c>
      <c r="K9" s="43">
        <v>0</v>
      </c>
    </row>
    <row r="10" spans="1:14" ht="15.75" thickBot="1">
      <c r="A10" s="57" t="s">
        <v>19</v>
      </c>
      <c r="B10" s="58"/>
      <c r="C10" s="58"/>
      <c r="D10" s="58"/>
      <c r="E10" s="58"/>
      <c r="F10" s="58"/>
      <c r="G10" s="58"/>
      <c r="H10" s="58"/>
      <c r="I10" s="58"/>
      <c r="J10" s="58"/>
      <c r="K10" s="59"/>
    </row>
    <row r="11" spans="1:14" ht="159" thickBot="1">
      <c r="A11" s="12" t="s">
        <v>20</v>
      </c>
      <c r="B11" s="39">
        <v>0</v>
      </c>
      <c r="C11" s="39">
        <f>F11+I11</f>
        <v>17970</v>
      </c>
      <c r="D11" s="39">
        <f>G11+J11</f>
        <v>3590</v>
      </c>
      <c r="E11" s="40">
        <f>C11+D11</f>
        <v>21560</v>
      </c>
      <c r="F11" s="39">
        <v>17970</v>
      </c>
      <c r="G11" s="39">
        <v>3590</v>
      </c>
      <c r="H11" s="40">
        <f>F11+G11</f>
        <v>21560</v>
      </c>
      <c r="I11" s="39">
        <v>0</v>
      </c>
      <c r="J11" s="39">
        <v>0</v>
      </c>
      <c r="K11" s="40">
        <v>0</v>
      </c>
    </row>
    <row r="12" spans="1:14" ht="69" thickBot="1">
      <c r="A12" s="12" t="s">
        <v>21</v>
      </c>
      <c r="B12" s="39">
        <v>0</v>
      </c>
      <c r="C12" s="39">
        <f t="shared" ref="C12:D16" si="2">F12+I12</f>
        <v>10100</v>
      </c>
      <c r="D12" s="39">
        <f t="shared" si="2"/>
        <v>0</v>
      </c>
      <c r="E12" s="40">
        <f t="shared" ref="E12:E16" si="3">C12+D12</f>
        <v>10100</v>
      </c>
      <c r="F12" s="39">
        <v>10100</v>
      </c>
      <c r="G12" s="39">
        <v>0</v>
      </c>
      <c r="H12" s="40">
        <f t="shared" ref="H12:H15" si="4">F12+G12</f>
        <v>10100</v>
      </c>
      <c r="I12" s="39">
        <v>0</v>
      </c>
      <c r="J12" s="39">
        <v>0</v>
      </c>
      <c r="K12" s="40">
        <v>0</v>
      </c>
    </row>
    <row r="13" spans="1:14" ht="35.25" thickBot="1">
      <c r="A13" s="12" t="s">
        <v>22</v>
      </c>
      <c r="B13" s="39">
        <v>0</v>
      </c>
      <c r="C13" s="39">
        <f t="shared" si="2"/>
        <v>1130180</v>
      </c>
      <c r="D13" s="39">
        <f t="shared" si="2"/>
        <v>226040</v>
      </c>
      <c r="E13" s="40">
        <f t="shared" si="3"/>
        <v>1356220</v>
      </c>
      <c r="F13" s="39">
        <v>1130180</v>
      </c>
      <c r="G13" s="39">
        <v>226040</v>
      </c>
      <c r="H13" s="40">
        <f t="shared" si="4"/>
        <v>1356220</v>
      </c>
      <c r="I13" s="39">
        <v>0</v>
      </c>
      <c r="J13" s="39">
        <v>0</v>
      </c>
      <c r="K13" s="40">
        <v>0</v>
      </c>
      <c r="N13" s="49">
        <v>0.2</v>
      </c>
    </row>
    <row r="14" spans="1:14" ht="46.5" thickBot="1">
      <c r="A14" s="12" t="s">
        <v>23</v>
      </c>
      <c r="B14" s="39">
        <v>0</v>
      </c>
      <c r="C14" s="39">
        <f t="shared" si="2"/>
        <v>113020</v>
      </c>
      <c r="D14" s="39">
        <f t="shared" si="2"/>
        <v>22600</v>
      </c>
      <c r="E14" s="40">
        <f t="shared" si="3"/>
        <v>135620</v>
      </c>
      <c r="F14" s="39">
        <v>113020</v>
      </c>
      <c r="G14" s="39">
        <v>22600</v>
      </c>
      <c r="H14" s="40">
        <f t="shared" si="4"/>
        <v>135620</v>
      </c>
      <c r="I14" s="39">
        <v>0</v>
      </c>
      <c r="J14" s="39">
        <v>0</v>
      </c>
      <c r="K14" s="40">
        <v>0</v>
      </c>
    </row>
    <row r="15" spans="1:14" ht="57.75" thickBot="1">
      <c r="A15" s="12" t="s">
        <v>24</v>
      </c>
      <c r="B15" s="39">
        <v>0</v>
      </c>
      <c r="C15" s="39">
        <f t="shared" si="2"/>
        <v>941820</v>
      </c>
      <c r="D15" s="39">
        <f t="shared" si="2"/>
        <v>188370</v>
      </c>
      <c r="E15" s="40">
        <f t="shared" si="3"/>
        <v>1130190</v>
      </c>
      <c r="F15" s="39">
        <v>941820</v>
      </c>
      <c r="G15" s="39">
        <v>188370</v>
      </c>
      <c r="H15" s="40">
        <f t="shared" si="4"/>
        <v>1130190</v>
      </c>
      <c r="I15" s="39">
        <v>0</v>
      </c>
      <c r="J15" s="39">
        <v>0</v>
      </c>
      <c r="K15" s="40">
        <v>0</v>
      </c>
    </row>
    <row r="16" spans="1:14" ht="24" thickBot="1">
      <c r="A16" s="42" t="s">
        <v>25</v>
      </c>
      <c r="B16" s="43">
        <v>0</v>
      </c>
      <c r="C16" s="39">
        <f t="shared" si="2"/>
        <v>2213090</v>
      </c>
      <c r="D16" s="39">
        <f t="shared" si="2"/>
        <v>440600</v>
      </c>
      <c r="E16" s="40">
        <f t="shared" si="3"/>
        <v>2653690</v>
      </c>
      <c r="F16" s="54">
        <f>SUM(F11:F15)</f>
        <v>2213090</v>
      </c>
      <c r="G16" s="43">
        <f>SUM(G11:G15)</f>
        <v>440600</v>
      </c>
      <c r="H16" s="43">
        <f>SUM(H11:H15)</f>
        <v>2653690</v>
      </c>
      <c r="I16" s="43">
        <v>0</v>
      </c>
      <c r="J16" s="43">
        <v>0</v>
      </c>
      <c r="K16" s="43">
        <v>0</v>
      </c>
    </row>
    <row r="17" spans="1:11" ht="15.75" thickBot="1">
      <c r="A17" s="57" t="s">
        <v>26</v>
      </c>
      <c r="B17" s="58"/>
      <c r="C17" s="58"/>
      <c r="D17" s="58"/>
      <c r="E17" s="58"/>
      <c r="F17" s="58"/>
      <c r="G17" s="58"/>
      <c r="H17" s="58"/>
      <c r="I17" s="58"/>
      <c r="J17" s="58"/>
      <c r="K17" s="59"/>
    </row>
    <row r="18" spans="1:11" ht="57.75" thickBot="1">
      <c r="A18" s="12" t="s">
        <v>27</v>
      </c>
      <c r="B18" s="39">
        <v>0</v>
      </c>
      <c r="C18" s="39">
        <f>F18+I18</f>
        <v>60840170</v>
      </c>
      <c r="D18" s="39">
        <f>G18+J18</f>
        <v>12168030</v>
      </c>
      <c r="E18" s="40">
        <f>C18+D18</f>
        <v>73008200</v>
      </c>
      <c r="F18" s="39">
        <v>60840170</v>
      </c>
      <c r="G18" s="39">
        <v>12168030</v>
      </c>
      <c r="H18" s="40">
        <f>F18+G18</f>
        <v>73008200</v>
      </c>
      <c r="I18" s="39">
        <v>0</v>
      </c>
      <c r="J18" s="39">
        <v>0</v>
      </c>
      <c r="K18" s="40">
        <v>0</v>
      </c>
    </row>
    <row r="19" spans="1:11" ht="15.75" thickBot="1">
      <c r="A19" s="12" t="s">
        <v>28</v>
      </c>
      <c r="B19" s="39">
        <v>0</v>
      </c>
      <c r="C19" s="39">
        <f t="shared" ref="C19:D20" si="5">F19+I19</f>
        <v>0</v>
      </c>
      <c r="D19" s="39">
        <f t="shared" si="5"/>
        <v>0</v>
      </c>
      <c r="E19" s="40">
        <f t="shared" ref="E19:E20" si="6">C19+D19</f>
        <v>0</v>
      </c>
      <c r="F19" s="39">
        <v>0</v>
      </c>
      <c r="G19" s="39">
        <v>0</v>
      </c>
      <c r="H19" s="40">
        <v>0</v>
      </c>
      <c r="I19" s="39">
        <v>0</v>
      </c>
      <c r="J19" s="39">
        <v>0</v>
      </c>
      <c r="K19" s="40">
        <v>0</v>
      </c>
    </row>
    <row r="20" spans="1:11" ht="24" thickBot="1">
      <c r="A20" s="42" t="s">
        <v>29</v>
      </c>
      <c r="B20" s="43">
        <v>0</v>
      </c>
      <c r="C20" s="39">
        <f t="shared" si="5"/>
        <v>60840170</v>
      </c>
      <c r="D20" s="39">
        <f t="shared" si="5"/>
        <v>12168030</v>
      </c>
      <c r="E20" s="40">
        <f t="shared" si="6"/>
        <v>73008200</v>
      </c>
      <c r="F20" s="43">
        <f>SUM(F18:F19)</f>
        <v>60840170</v>
      </c>
      <c r="G20" s="43">
        <f>SUM(G18:G19)</f>
        <v>12168030</v>
      </c>
      <c r="H20" s="43">
        <f>SUM(H18:H19)</f>
        <v>73008200</v>
      </c>
      <c r="I20" s="43">
        <v>0</v>
      </c>
      <c r="J20" s="43">
        <v>0</v>
      </c>
      <c r="K20" s="43">
        <v>0</v>
      </c>
    </row>
    <row r="21" spans="1:11" ht="15.75" thickBot="1">
      <c r="A21" s="57">
        <v>0</v>
      </c>
      <c r="B21" s="58"/>
      <c r="C21" s="58"/>
      <c r="D21" s="58"/>
      <c r="E21" s="58"/>
      <c r="F21" s="58"/>
      <c r="G21" s="58"/>
      <c r="H21" s="58"/>
      <c r="I21" s="58"/>
      <c r="J21" s="58"/>
      <c r="K21" s="59"/>
    </row>
    <row r="22" spans="1:11" ht="35.25" thickBot="1">
      <c r="A22" s="12" t="s">
        <v>30</v>
      </c>
      <c r="B22" s="39">
        <v>0</v>
      </c>
      <c r="C22" s="39">
        <f>F22+I22</f>
        <v>669240</v>
      </c>
      <c r="D22" s="39">
        <f>G22+J22</f>
        <v>133848</v>
      </c>
      <c r="E22" s="40">
        <f>C22+D22</f>
        <v>803088</v>
      </c>
      <c r="F22" s="39">
        <f>F23+F24</f>
        <v>669240</v>
      </c>
      <c r="G22" s="39">
        <f>F22*N13</f>
        <v>133848</v>
      </c>
      <c r="H22" s="40">
        <f>H23+H24</f>
        <v>803090</v>
      </c>
      <c r="I22" s="39">
        <v>0</v>
      </c>
      <c r="J22" s="39">
        <v>0</v>
      </c>
      <c r="K22" s="40">
        <v>0</v>
      </c>
    </row>
    <row r="23" spans="1:11" ht="102.75" thickBot="1">
      <c r="A23" s="12" t="s">
        <v>31</v>
      </c>
      <c r="B23" s="39">
        <v>0</v>
      </c>
      <c r="C23" s="39">
        <f t="shared" ref="C23:D27" si="7">F23+I23</f>
        <v>608400</v>
      </c>
      <c r="D23" s="39">
        <f t="shared" si="7"/>
        <v>121680</v>
      </c>
      <c r="E23" s="40">
        <f t="shared" ref="E23:E27" si="8">C23+D23</f>
        <v>730080</v>
      </c>
      <c r="F23" s="39">
        <v>608400</v>
      </c>
      <c r="G23" s="39">
        <v>121680</v>
      </c>
      <c r="H23" s="40">
        <f>F23+G23</f>
        <v>730080</v>
      </c>
      <c r="I23" s="39">
        <v>0</v>
      </c>
      <c r="J23" s="39">
        <v>0</v>
      </c>
      <c r="K23" s="40">
        <v>0</v>
      </c>
    </row>
    <row r="24" spans="1:11" ht="57.75" thickBot="1">
      <c r="A24" s="12" t="s">
        <v>32</v>
      </c>
      <c r="B24" s="39">
        <v>0</v>
      </c>
      <c r="C24" s="39">
        <f t="shared" si="7"/>
        <v>60840</v>
      </c>
      <c r="D24" s="39">
        <f t="shared" si="7"/>
        <v>12170</v>
      </c>
      <c r="E24" s="40">
        <f t="shared" si="8"/>
        <v>73010</v>
      </c>
      <c r="F24" s="39">
        <v>60840</v>
      </c>
      <c r="G24" s="39">
        <v>12170</v>
      </c>
      <c r="H24" s="40">
        <f t="shared" ref="H24:H26" si="9">F24+G24</f>
        <v>73010</v>
      </c>
      <c r="I24" s="39">
        <v>0</v>
      </c>
      <c r="J24" s="39">
        <v>0</v>
      </c>
      <c r="K24" s="40">
        <v>0</v>
      </c>
    </row>
    <row r="25" spans="1:11" ht="57.75" thickBot="1">
      <c r="A25" s="12" t="s">
        <v>33</v>
      </c>
      <c r="B25" s="39">
        <v>0</v>
      </c>
      <c r="C25" s="39">
        <f t="shared" si="7"/>
        <v>690660</v>
      </c>
      <c r="D25" s="39">
        <f t="shared" si="7"/>
        <v>0</v>
      </c>
      <c r="E25" s="40">
        <f t="shared" si="8"/>
        <v>690660</v>
      </c>
      <c r="F25" s="39">
        <v>690660</v>
      </c>
      <c r="G25" s="39">
        <v>0</v>
      </c>
      <c r="H25" s="40">
        <f t="shared" si="9"/>
        <v>690660</v>
      </c>
      <c r="I25" s="39">
        <v>0</v>
      </c>
      <c r="J25" s="39">
        <v>0</v>
      </c>
      <c r="K25" s="40">
        <v>0</v>
      </c>
    </row>
    <row r="26" spans="1:11" ht="57.75" thickBot="1">
      <c r="A26" s="12" t="s">
        <v>34</v>
      </c>
      <c r="B26" s="39">
        <v>0</v>
      </c>
      <c r="C26" s="39">
        <f t="shared" si="7"/>
        <v>6439220</v>
      </c>
      <c r="D26" s="39">
        <f t="shared" si="7"/>
        <v>1287840</v>
      </c>
      <c r="E26" s="40">
        <f t="shared" si="8"/>
        <v>7727060</v>
      </c>
      <c r="F26" s="39">
        <v>6439220</v>
      </c>
      <c r="G26" s="39">
        <v>1287840</v>
      </c>
      <c r="H26" s="40">
        <f t="shared" si="9"/>
        <v>7727060</v>
      </c>
      <c r="I26" s="39">
        <v>0</v>
      </c>
      <c r="J26" s="39">
        <v>0</v>
      </c>
      <c r="K26" s="40">
        <v>0</v>
      </c>
    </row>
    <row r="27" spans="1:11" ht="24" thickBot="1">
      <c r="A27" s="42" t="s">
        <v>35</v>
      </c>
      <c r="B27" s="43">
        <v>0</v>
      </c>
      <c r="C27" s="39">
        <f t="shared" si="7"/>
        <v>7799120</v>
      </c>
      <c r="D27" s="39">
        <f t="shared" si="7"/>
        <v>1421690</v>
      </c>
      <c r="E27" s="40">
        <f t="shared" si="8"/>
        <v>9220810</v>
      </c>
      <c r="F27" s="54">
        <f>SUM(F23:F26)</f>
        <v>7799120</v>
      </c>
      <c r="G27" s="43">
        <f>SUM(G23:G26)</f>
        <v>1421690</v>
      </c>
      <c r="H27" s="43">
        <f>F27+G27</f>
        <v>9220810</v>
      </c>
      <c r="I27" s="43">
        <v>0</v>
      </c>
      <c r="J27" s="43">
        <v>0</v>
      </c>
      <c r="K27" s="43">
        <v>0</v>
      </c>
    </row>
    <row r="28" spans="1:11" ht="15.75" thickBot="1">
      <c r="A28" s="57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9"/>
    </row>
    <row r="29" spans="1:11" ht="136.5" thickBot="1">
      <c r="A29" s="44" t="s">
        <v>37</v>
      </c>
      <c r="B29" s="45">
        <v>0</v>
      </c>
      <c r="C29" s="45">
        <f>F29+I29</f>
        <v>21000</v>
      </c>
      <c r="D29" s="45">
        <f>G29+J29</f>
        <v>4200</v>
      </c>
      <c r="E29" s="45">
        <f>C29+D29</f>
        <v>25200</v>
      </c>
      <c r="F29" s="45">
        <v>21000</v>
      </c>
      <c r="G29" s="45">
        <f>F29*N13</f>
        <v>4200</v>
      </c>
      <c r="H29" s="45">
        <f>F29+G29</f>
        <v>25200</v>
      </c>
      <c r="I29" s="45">
        <v>0</v>
      </c>
      <c r="J29" s="45">
        <v>0</v>
      </c>
      <c r="K29" s="45">
        <v>0</v>
      </c>
    </row>
    <row r="30" spans="1:11" ht="24" thickBot="1">
      <c r="A30" s="42" t="s">
        <v>38</v>
      </c>
      <c r="B30" s="43">
        <v>0</v>
      </c>
      <c r="C30" s="45">
        <f>F30+I30</f>
        <v>21000</v>
      </c>
      <c r="D30" s="45">
        <f>G30+J30</f>
        <v>4200</v>
      </c>
      <c r="E30" s="45">
        <f>C30+D30</f>
        <v>25200</v>
      </c>
      <c r="F30" s="45">
        <v>21000</v>
      </c>
      <c r="G30" s="45">
        <f>G29</f>
        <v>4200</v>
      </c>
      <c r="H30" s="43">
        <f>F30+G30</f>
        <v>25200</v>
      </c>
      <c r="I30" s="43">
        <v>0</v>
      </c>
      <c r="J30" s="43">
        <v>0</v>
      </c>
      <c r="K30" s="43">
        <v>0</v>
      </c>
    </row>
    <row r="31" spans="1:11" ht="15.75" thickBot="1">
      <c r="A31" s="57" t="s">
        <v>39</v>
      </c>
      <c r="B31" s="58"/>
      <c r="C31" s="58"/>
      <c r="D31" s="58"/>
      <c r="E31" s="58"/>
      <c r="F31" s="58"/>
      <c r="G31" s="58"/>
      <c r="H31" s="58"/>
      <c r="I31" s="58"/>
      <c r="J31" s="58"/>
      <c r="K31" s="59"/>
    </row>
    <row r="32" spans="1:11" ht="57.75" thickBot="1">
      <c r="A32" s="44" t="s">
        <v>40</v>
      </c>
      <c r="B32" s="45">
        <v>0</v>
      </c>
      <c r="C32" s="45">
        <f>F32+I32</f>
        <v>24000</v>
      </c>
      <c r="D32" s="45">
        <f>G33+J33</f>
        <v>4800</v>
      </c>
      <c r="E32" s="45">
        <f>C32+D32</f>
        <v>28800</v>
      </c>
      <c r="F32" s="45">
        <v>24000</v>
      </c>
      <c r="G32" s="45">
        <f>F32*N13</f>
        <v>4800</v>
      </c>
      <c r="H32" s="45">
        <f>F32+G32</f>
        <v>28800</v>
      </c>
      <c r="I32" s="45">
        <v>0</v>
      </c>
      <c r="J32" s="45">
        <v>0</v>
      </c>
      <c r="K32" s="45">
        <v>0</v>
      </c>
    </row>
    <row r="33" spans="1:11" ht="24" thickBot="1">
      <c r="A33" s="42" t="s">
        <v>41</v>
      </c>
      <c r="B33" s="43">
        <v>0</v>
      </c>
      <c r="C33" s="45">
        <f>F33+I33</f>
        <v>24000</v>
      </c>
      <c r="D33" s="45">
        <f t="shared" ref="D33" si="10">G32+J32</f>
        <v>4800</v>
      </c>
      <c r="E33" s="43">
        <f>C33+D33</f>
        <v>28800</v>
      </c>
      <c r="F33" s="43">
        <f>F32</f>
        <v>24000</v>
      </c>
      <c r="G33" s="43">
        <f>G32</f>
        <v>4800</v>
      </c>
      <c r="H33" s="43">
        <f>F33+G33</f>
        <v>28800</v>
      </c>
      <c r="I33" s="43">
        <v>0</v>
      </c>
      <c r="J33" s="43">
        <v>0</v>
      </c>
      <c r="K33" s="43">
        <v>0</v>
      </c>
    </row>
    <row r="34" spans="1:11" ht="15.75" thickBot="1">
      <c r="A34" s="12"/>
      <c r="B34" s="39"/>
      <c r="C34" s="39"/>
      <c r="D34" s="45"/>
      <c r="E34" s="39"/>
      <c r="F34" s="39"/>
      <c r="G34" s="39"/>
      <c r="H34" s="39"/>
      <c r="I34" s="39"/>
      <c r="J34" s="39"/>
      <c r="K34" s="39"/>
    </row>
    <row r="35" spans="1:11" ht="24" thickBot="1">
      <c r="A35" s="46" t="s">
        <v>42</v>
      </c>
      <c r="B35" s="47">
        <v>0</v>
      </c>
      <c r="C35" s="47">
        <f>C9+C16+C20+C27+C30+C33</f>
        <v>72236370</v>
      </c>
      <c r="D35" s="45">
        <f>G35+J35</f>
        <v>14307120</v>
      </c>
      <c r="E35" s="47">
        <f>C35+D35</f>
        <v>86543490</v>
      </c>
      <c r="F35" s="47">
        <f>F9+F16+F20+F27+F30+F33</f>
        <v>72236370</v>
      </c>
      <c r="G35" s="47">
        <f>G9+G16+G20+G27+G30+G33</f>
        <v>14307120</v>
      </c>
      <c r="H35" s="47">
        <f>F35+G35</f>
        <v>86543490</v>
      </c>
      <c r="I35" s="47">
        <v>0</v>
      </c>
      <c r="J35" s="47">
        <v>0</v>
      </c>
      <c r="K35" s="47">
        <v>0</v>
      </c>
    </row>
  </sheetData>
  <mergeCells count="7">
    <mergeCell ref="A31:K31"/>
    <mergeCell ref="A2:A3"/>
    <mergeCell ref="A5:K5"/>
    <mergeCell ref="A10:K10"/>
    <mergeCell ref="A17:K17"/>
    <mergeCell ref="A21:K21"/>
    <mergeCell ref="A28:K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Sheet2</vt:lpstr>
      <vt:lpstr>Sheet3</vt:lpstr>
      <vt:lpstr>Sheet1!_Toc442706947</vt:lpstr>
      <vt:lpstr>Sheet1!_Toc442706948</vt:lpstr>
      <vt:lpstr>Sheet1!_Toc442706949</vt:lpstr>
      <vt:lpstr>Sheet1!_Toc442706950</vt:lpstr>
      <vt:lpstr>Sheet1!_Toc442706953</vt:lpstr>
      <vt:lpstr>Sheet1!_Toc445798379</vt:lpstr>
      <vt:lpstr>Sheet1!_Toc445798380</vt:lpstr>
      <vt:lpstr>Sheet1!_Toc445798387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2017-05-05T08:58:39Z</dcterms:modified>
</cp:coreProperties>
</file>