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65" windowWidth="19440" windowHeight="12180"/>
  </bookViews>
  <sheets>
    <sheet name="anexa 2 an 2017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P110" i="1" l="1"/>
  <c r="Q98" i="1"/>
  <c r="P97" i="1"/>
  <c r="O99" i="1" l="1"/>
  <c r="N99" i="1"/>
  <c r="M99" i="1"/>
  <c r="L99" i="1"/>
  <c r="K99" i="1"/>
  <c r="J99" i="1"/>
  <c r="H99" i="1"/>
  <c r="O153" i="1"/>
  <c r="N153" i="1"/>
  <c r="M153" i="1"/>
  <c r="L153" i="1"/>
  <c r="K153" i="1"/>
  <c r="J153" i="1"/>
  <c r="O148" i="1"/>
  <c r="N148" i="1"/>
  <c r="M148" i="1"/>
  <c r="L148" i="1"/>
  <c r="K148" i="1"/>
  <c r="J148" i="1"/>
  <c r="H148" i="1"/>
  <c r="O141" i="1"/>
  <c r="N141" i="1"/>
  <c r="M141" i="1"/>
  <c r="L141" i="1"/>
  <c r="K141" i="1"/>
  <c r="J141" i="1"/>
  <c r="J140" i="1" s="1"/>
  <c r="O140" i="1"/>
  <c r="N140" i="1"/>
  <c r="K140" i="1"/>
  <c r="O133" i="1"/>
  <c r="N133" i="1"/>
  <c r="M133" i="1"/>
  <c r="L133" i="1"/>
  <c r="K133" i="1"/>
  <c r="J133" i="1"/>
  <c r="H133" i="1"/>
  <c r="O124" i="1"/>
  <c r="N124" i="1"/>
  <c r="M124" i="1"/>
  <c r="L124" i="1"/>
  <c r="K124" i="1"/>
  <c r="J124" i="1"/>
  <c r="H124" i="1"/>
  <c r="O112" i="1"/>
  <c r="N112" i="1"/>
  <c r="M112" i="1"/>
  <c r="L112" i="1"/>
  <c r="K112" i="1"/>
  <c r="J112" i="1"/>
  <c r="H112" i="1"/>
  <c r="O108" i="1"/>
  <c r="N108" i="1"/>
  <c r="M108" i="1"/>
  <c r="L108" i="1"/>
  <c r="K108" i="1"/>
  <c r="J108" i="1"/>
  <c r="H108" i="1"/>
  <c r="H107" i="1" s="1"/>
  <c r="O84" i="1"/>
  <c r="N84" i="1"/>
  <c r="M84" i="1"/>
  <c r="L84" i="1"/>
  <c r="K84" i="1"/>
  <c r="J84" i="1"/>
  <c r="H84" i="1"/>
  <c r="O70" i="1"/>
  <c r="N70" i="1"/>
  <c r="M70" i="1"/>
  <c r="L70" i="1"/>
  <c r="K70" i="1"/>
  <c r="J70" i="1"/>
  <c r="H70" i="1"/>
  <c r="J65" i="1"/>
  <c r="O61" i="1"/>
  <c r="O58" i="1" s="1"/>
  <c r="N61" i="1"/>
  <c r="N58" i="1" s="1"/>
  <c r="M61" i="1"/>
  <c r="M58" i="1" s="1"/>
  <c r="L61" i="1"/>
  <c r="L58" i="1" s="1"/>
  <c r="K61" i="1"/>
  <c r="K58" i="1" s="1"/>
  <c r="J61" i="1"/>
  <c r="H61" i="1"/>
  <c r="J58" i="1"/>
  <c r="H58" i="1"/>
  <c r="O50" i="1"/>
  <c r="N50" i="1"/>
  <c r="M50" i="1"/>
  <c r="L50" i="1"/>
  <c r="K50" i="1"/>
  <c r="J50" i="1"/>
  <c r="H50" i="1"/>
  <c r="O38" i="1"/>
  <c r="N38" i="1"/>
  <c r="M38" i="1"/>
  <c r="L38" i="1"/>
  <c r="K38" i="1"/>
  <c r="J38" i="1"/>
  <c r="H38" i="1"/>
  <c r="O32" i="1"/>
  <c r="N32" i="1"/>
  <c r="N29" i="1" s="1"/>
  <c r="M32" i="1"/>
  <c r="M29" i="1" s="1"/>
  <c r="L32" i="1"/>
  <c r="L29" i="1" s="1"/>
  <c r="K32" i="1"/>
  <c r="J32" i="1"/>
  <c r="J29" i="1" s="1"/>
  <c r="H32" i="1"/>
  <c r="O29" i="1"/>
  <c r="K29" i="1"/>
  <c r="O18" i="1"/>
  <c r="N18" i="1"/>
  <c r="M18" i="1"/>
  <c r="L18" i="1"/>
  <c r="K18" i="1"/>
  <c r="J18" i="1"/>
  <c r="H18" i="1"/>
  <c r="P58" i="1" l="1"/>
  <c r="P124" i="1"/>
  <c r="O107" i="1"/>
  <c r="K107" i="1"/>
  <c r="M140" i="1"/>
  <c r="L140" i="1"/>
  <c r="L107" i="1"/>
  <c r="M107" i="1"/>
  <c r="J107" i="1"/>
  <c r="N107" i="1"/>
  <c r="J49" i="1"/>
  <c r="Q174" i="1"/>
  <c r="Q173" i="1"/>
  <c r="Q169" i="1"/>
  <c r="Q161" i="1"/>
  <c r="Q147" i="1"/>
  <c r="Q146" i="1"/>
  <c r="Q137" i="1"/>
  <c r="Q136" i="1"/>
  <c r="Q135" i="1"/>
  <c r="Q134" i="1"/>
  <c r="Q129" i="1"/>
  <c r="Q128" i="1"/>
  <c r="Q126" i="1"/>
  <c r="Q125" i="1"/>
  <c r="Q109" i="1"/>
  <c r="Q105" i="1"/>
  <c r="Q92" i="1"/>
  <c r="Q90" i="1"/>
  <c r="Q89" i="1"/>
  <c r="Q88" i="1"/>
  <c r="Q87" i="1"/>
  <c r="Q86" i="1"/>
  <c r="Q85" i="1"/>
  <c r="Q83" i="1"/>
  <c r="Q82" i="1"/>
  <c r="Q73" i="1"/>
  <c r="Q71" i="1"/>
  <c r="Q64" i="1"/>
  <c r="Q63" i="1"/>
  <c r="Q61" i="1"/>
  <c r="Q60" i="1"/>
  <c r="Q56" i="1" l="1"/>
  <c r="Q55" i="1"/>
  <c r="Q54" i="1"/>
  <c r="Q53" i="1"/>
  <c r="Q52" i="1"/>
  <c r="Q42" i="1"/>
  <c r="Q22" i="1"/>
  <c r="Q21" i="1"/>
  <c r="Q20" i="1"/>
  <c r="P174" i="1"/>
  <c r="P173" i="1"/>
  <c r="P169" i="1"/>
  <c r="P147" i="1"/>
  <c r="P146" i="1"/>
  <c r="P137" i="1"/>
  <c r="P136" i="1"/>
  <c r="P135" i="1"/>
  <c r="P134" i="1"/>
  <c r="P129" i="1"/>
  <c r="P128" i="1"/>
  <c r="P126" i="1"/>
  <c r="P125" i="1"/>
  <c r="P109" i="1"/>
  <c r="P105" i="1"/>
  <c r="P98" i="1"/>
  <c r="P92" i="1"/>
  <c r="P90" i="1"/>
  <c r="P89" i="1"/>
  <c r="P88" i="1"/>
  <c r="P87" i="1"/>
  <c r="P85" i="1"/>
  <c r="P83" i="1"/>
  <c r="P82" i="1"/>
  <c r="P71" i="1"/>
  <c r="P64" i="1"/>
  <c r="P63" i="1"/>
  <c r="P60" i="1"/>
  <c r="P56" i="1"/>
  <c r="P55" i="1"/>
  <c r="P54" i="1"/>
  <c r="P53" i="1"/>
  <c r="P52" i="1"/>
  <c r="P42" i="1"/>
  <c r="P22" i="1"/>
  <c r="P21" i="1"/>
  <c r="P20" i="1"/>
  <c r="L157" i="1" l="1"/>
  <c r="J157" i="1"/>
  <c r="H157" i="1"/>
  <c r="H153" i="1"/>
  <c r="H141" i="1"/>
  <c r="H140" i="1" s="1"/>
  <c r="O120" i="1"/>
  <c r="O106" i="1" s="1"/>
  <c r="N120" i="1"/>
  <c r="N106" i="1" s="1"/>
  <c r="M120" i="1"/>
  <c r="M106" i="1" s="1"/>
  <c r="L120" i="1"/>
  <c r="L106" i="1" s="1"/>
  <c r="K120" i="1"/>
  <c r="K106" i="1" s="1"/>
  <c r="J120" i="1"/>
  <c r="J106" i="1" s="1"/>
  <c r="J47" i="1" s="1"/>
  <c r="J45" i="1" s="1"/>
  <c r="H120" i="1"/>
  <c r="H106" i="1" s="1"/>
  <c r="N172" i="1"/>
  <c r="L172" i="1"/>
  <c r="J172" i="1"/>
  <c r="J175" i="1" s="1"/>
  <c r="H172" i="1"/>
  <c r="H175" i="1" s="1"/>
  <c r="J171" i="1"/>
  <c r="J176" i="1" s="1"/>
  <c r="O77" i="1"/>
  <c r="O65" i="1" s="1"/>
  <c r="N77" i="1"/>
  <c r="N65" i="1" s="1"/>
  <c r="N49" i="1" s="1"/>
  <c r="N47" i="1" s="1"/>
  <c r="N45" i="1" s="1"/>
  <c r="M77" i="1"/>
  <c r="M65" i="1" s="1"/>
  <c r="M49" i="1" s="1"/>
  <c r="M47" i="1" s="1"/>
  <c r="M45" i="1" s="1"/>
  <c r="L77" i="1"/>
  <c r="L65" i="1" s="1"/>
  <c r="L49" i="1" s="1"/>
  <c r="L47" i="1" s="1"/>
  <c r="L45" i="1" s="1"/>
  <c r="K77" i="1"/>
  <c r="K65" i="1" s="1"/>
  <c r="K49" i="1" s="1"/>
  <c r="K47" i="1" s="1"/>
  <c r="H77" i="1"/>
  <c r="H65" i="1" s="1"/>
  <c r="H49" i="1" s="1"/>
  <c r="H47" i="1" s="1"/>
  <c r="H45" i="1" s="1"/>
  <c r="Q58" i="1"/>
  <c r="H29" i="1"/>
  <c r="O24" i="1"/>
  <c r="O17" i="1" s="1"/>
  <c r="O15" i="1" s="1"/>
  <c r="N24" i="1"/>
  <c r="N17" i="1" s="1"/>
  <c r="N15" i="1" s="1"/>
  <c r="M24" i="1"/>
  <c r="M17" i="1" s="1"/>
  <c r="M15" i="1" s="1"/>
  <c r="L24" i="1"/>
  <c r="L17" i="1" s="1"/>
  <c r="L15" i="1" s="1"/>
  <c r="K24" i="1"/>
  <c r="K17" i="1" s="1"/>
  <c r="J24" i="1"/>
  <c r="J17" i="1" s="1"/>
  <c r="H24" i="1"/>
  <c r="H17" i="1" s="1"/>
  <c r="H15" i="1" s="1"/>
  <c r="J15" i="1" l="1"/>
  <c r="J177" i="1"/>
  <c r="K15" i="1"/>
  <c r="K177" i="1"/>
  <c r="K45" i="1"/>
  <c r="Q45" i="1" s="1"/>
  <c r="Q47" i="1"/>
  <c r="P65" i="1"/>
  <c r="O49" i="1"/>
  <c r="H177" i="1"/>
  <c r="P61" i="1"/>
  <c r="Q99" i="1"/>
  <c r="P99" i="1"/>
  <c r="Q108" i="1"/>
  <c r="P108" i="1"/>
  <c r="Q133" i="1"/>
  <c r="P133" i="1"/>
  <c r="Q157" i="1"/>
  <c r="Q17" i="1"/>
  <c r="Q18" i="1"/>
  <c r="P18" i="1"/>
  <c r="Q38" i="1"/>
  <c r="P38" i="1"/>
  <c r="Q50" i="1"/>
  <c r="P50" i="1"/>
  <c r="Q70" i="1"/>
  <c r="P70" i="1"/>
  <c r="Q84" i="1"/>
  <c r="P84" i="1"/>
  <c r="Q124" i="1"/>
  <c r="M171" i="1"/>
  <c r="O172" i="1"/>
  <c r="M172" i="1"/>
  <c r="K172" i="1"/>
  <c r="K175" i="1" s="1"/>
  <c r="P17" i="1"/>
  <c r="Q15" i="1"/>
  <c r="P49" i="1" l="1"/>
  <c r="O47" i="1"/>
  <c r="P15" i="1"/>
  <c r="P106" i="1"/>
  <c r="J166" i="1"/>
  <c r="Q106" i="1"/>
  <c r="H171" i="1"/>
  <c r="H176" i="1" s="1"/>
  <c r="Q49" i="1"/>
  <c r="Q175" i="1"/>
  <c r="Q172" i="1"/>
  <c r="P172" i="1"/>
  <c r="K171" i="1"/>
  <c r="K176" i="1" s="1"/>
  <c r="Q107" i="1"/>
  <c r="Q140" i="1"/>
  <c r="P140" i="1"/>
  <c r="O171" i="1"/>
  <c r="P107" i="1"/>
  <c r="Q65" i="1"/>
  <c r="M166" i="1"/>
  <c r="K166" i="1"/>
  <c r="N171" i="1"/>
  <c r="N166" i="1"/>
  <c r="L166" i="1"/>
  <c r="L171" i="1"/>
  <c r="H166" i="1"/>
  <c r="O45" i="1" l="1"/>
  <c r="P47" i="1"/>
  <c r="P175" i="1"/>
  <c r="Q166" i="1"/>
  <c r="P171" i="1"/>
  <c r="Q176" i="1"/>
  <c r="Q171" i="1"/>
  <c r="O166" i="1" l="1"/>
  <c r="P166" i="1" s="1"/>
  <c r="P45" i="1"/>
  <c r="P176" i="1"/>
</calcChain>
</file>

<file path=xl/sharedStrings.xml><?xml version="1.0" encoding="utf-8"?>
<sst xmlns="http://schemas.openxmlformats.org/spreadsheetml/2006/main" count="340" uniqueCount="266">
  <si>
    <t>INDICATORI</t>
  </si>
  <si>
    <t>Nr. rd.</t>
  </si>
  <si>
    <t>Realizat an N-2</t>
  </si>
  <si>
    <t>Prevederi an precedent (N-1)</t>
  </si>
  <si>
    <t>Propuneri an curent (N)</t>
  </si>
  <si>
    <t>%</t>
  </si>
  <si>
    <t>Aprobat</t>
  </si>
  <si>
    <t>Preliminat/ Realizat</t>
  </si>
  <si>
    <t>din care:</t>
  </si>
  <si>
    <t>7=6d/5</t>
  </si>
  <si>
    <t>8= 5/3a</t>
  </si>
  <si>
    <t>conform HG/Ordin comun</t>
  </si>
  <si>
    <t>conform Hotărârii C.A.</t>
  </si>
  <si>
    <t>Trim I</t>
  </si>
  <si>
    <t>Trim II</t>
  </si>
  <si>
    <t>Trim III</t>
  </si>
  <si>
    <t>An</t>
  </si>
  <si>
    <t>3a</t>
  </si>
  <si>
    <t>4a</t>
  </si>
  <si>
    <t>6a</t>
  </si>
  <si>
    <t>6b</t>
  </si>
  <si>
    <t>6c</t>
  </si>
  <si>
    <t>6d</t>
  </si>
  <si>
    <t>I.</t>
  </si>
  <si>
    <t>VENITURI TOTALE</t>
  </si>
  <si>
    <t>(Rd.2+Rd.22+Rd.28)</t>
  </si>
  <si>
    <t>Venituri totale din exploatare (Rd.3+Rd.8+Rd.9+Rd.12+Rd.13+Rd.14), din care:</t>
  </si>
  <si>
    <t>a)</t>
  </si>
  <si>
    <t>din producţia vândută (Rd.4+Rd.5+Rd.6+Rd.7), din care:</t>
  </si>
  <si>
    <t>a1)</t>
  </si>
  <si>
    <t>din vânzarea produselor</t>
  </si>
  <si>
    <t>a2)</t>
  </si>
  <si>
    <t>din servicii prestate</t>
  </si>
  <si>
    <t>a3)</t>
  </si>
  <si>
    <t>din redevenţe şi chirii</t>
  </si>
  <si>
    <t>a4)</t>
  </si>
  <si>
    <t>alte venituri</t>
  </si>
  <si>
    <t>b)</t>
  </si>
  <si>
    <t>din vânzarea mărfurilor</t>
  </si>
  <si>
    <t>c)</t>
  </si>
  <si>
    <t>c1</t>
  </si>
  <si>
    <t>subvenţii, cf. prevederilor legale în vigoare</t>
  </si>
  <si>
    <t>c2</t>
  </si>
  <si>
    <t>transferuri, cf. prevederilor legale în vigoare</t>
  </si>
  <si>
    <t>d)</t>
  </si>
  <si>
    <t>din producţia de imobilizări</t>
  </si>
  <si>
    <t>e)</t>
  </si>
  <si>
    <t>venituri aferente costului producţiei în curs de execuţie</t>
  </si>
  <si>
    <t>f)</t>
  </si>
  <si>
    <t>alte venituri din exploatare</t>
  </si>
  <si>
    <t>(Rd.15+Rd.16+Rd.19+Rd.20+Rd.21), din care:</t>
  </si>
  <si>
    <t>f1)</t>
  </si>
  <si>
    <t>din amenzi şi penalităţi</t>
  </si>
  <si>
    <t>f2)</t>
  </si>
  <si>
    <t>din vânzarea activelor şi alte operaţii de capital (Rd.18+Rd.19), din care:</t>
  </si>
  <si>
    <t>- active corporale</t>
  </si>
  <si>
    <t>- active necorporale</t>
  </si>
  <si>
    <t>f3)</t>
  </si>
  <si>
    <t>din subvenţii pentru investiţii</t>
  </si>
  <si>
    <t>f4)</t>
  </si>
  <si>
    <r>
      <t>din valorificarea certificatelor CO</t>
    </r>
    <r>
      <rPr>
        <vertAlign val="subscript"/>
        <sz val="8"/>
        <color indexed="8"/>
        <rFont val="Verdana"/>
        <family val="2"/>
        <charset val="238"/>
      </rPr>
      <t>2</t>
    </r>
  </si>
  <si>
    <t>f5)</t>
  </si>
  <si>
    <t>Venituri financiare (Rd.23+Rd.24+Rd.25+Rd.26+Rd.27), din care:</t>
  </si>
  <si>
    <t>din imobilizări financiare</t>
  </si>
  <si>
    <t>din investiţii financiare</t>
  </si>
  <si>
    <t>din diferenţe de curs</t>
  </si>
  <si>
    <t>din dobânzi</t>
  </si>
  <si>
    <t>alte venituri financiare</t>
  </si>
  <si>
    <t>Venituri extraordinare</t>
  </si>
  <si>
    <t>II</t>
  </si>
  <si>
    <t>CHELTUIELI TOTALE</t>
  </si>
  <si>
    <t>(Rd.30+Rd.136+Rd.144)</t>
  </si>
  <si>
    <t>Cheltuieli de exploatare</t>
  </si>
  <si>
    <t>(Rd.31+Rd.79+Rd.86+Rd.120), din care:</t>
  </si>
  <si>
    <t>A. Cheltuieli cu bunuri şi servicii (Rd-32+Rd.40+Rd.46), din care:</t>
  </si>
  <si>
    <t>A1</t>
  </si>
  <si>
    <t>Cheltuieli privind stocurile (Rd.33+Rd.34+Rd.37+Rd.38+Rd.39), din care:</t>
  </si>
  <si>
    <t>cheltuieli cu materiile prime</t>
  </si>
  <si>
    <t>Cheltuieli cu materialele consumabile, din care:</t>
  </si>
  <si>
    <t>b1)</t>
  </si>
  <si>
    <t>cheltuieli cu piesele de schimb</t>
  </si>
  <si>
    <t>b2)</t>
  </si>
  <si>
    <t>cheltuieli cu combustibilii</t>
  </si>
  <si>
    <t>cheltuieli privind materialele de natura obiectelor de inventar</t>
  </si>
  <si>
    <t>cheltuieli privind energia şi apa</t>
  </si>
  <si>
    <t>cheltuieli privind mărfurile</t>
  </si>
  <si>
    <t>A2</t>
  </si>
  <si>
    <t>Cheltuieli privind serviciile executate de terţi</t>
  </si>
  <si>
    <t>(Rd.41+Rd.42+Rd.45), din care:</t>
  </si>
  <si>
    <t>Cheltuieli cu întreţinerea şi reparaţiile</t>
  </si>
  <si>
    <t>Cheltuieli privind chiriile (Rd.43+Rd.44) din care:</t>
  </si>
  <si>
    <t>- către operatori cu capital integral/majoritar de stat</t>
  </si>
  <si>
    <t>- către operatori cu capital privat</t>
  </si>
  <si>
    <t>prime de asigurare</t>
  </si>
  <si>
    <t>A3</t>
  </si>
  <si>
    <t>Cheltuieli cu alte servicii executate de terţi</t>
  </si>
  <si>
    <t>(Rd.47+Rd.48+Rd.50+Rd.57+Rd.62+Rd.63+Rd.67+Rd.68+Rd.69+Rd.78),din care:</t>
  </si>
  <si>
    <t>cheltuieli cu colaboratorii</t>
  </si>
  <si>
    <t>cheltuieli privind comisioanele şi onorariul, din care:</t>
  </si>
  <si>
    <t>cheltuieli privind consultanţa juridică</t>
  </si>
  <si>
    <t>cheltuieli de protocol, reclamă şi publicitate (Rd.51+Rd.53), din care:</t>
  </si>
  <si>
    <t>c1)</t>
  </si>
  <si>
    <t>cheltuieli de protocol, din care:</t>
  </si>
  <si>
    <t>- tichete cadou potrivit Legii nr. 193/2006, cu modificările ulterioare</t>
  </si>
  <si>
    <t>52</t>
  </si>
  <si>
    <t>c2)</t>
  </si>
  <si>
    <t>Cheltuieli de reclamă şi publicitate, din care:</t>
  </si>
  <si>
    <t>- tichete cadou ptr. cheltuieli de reclamă şi publicitate, potrivit Legii nr. 193/2006, cu modificările ulterioare</t>
  </si>
  <si>
    <t>54</t>
  </si>
  <si>
    <t>- tichete Cadou ptr. campanii de marketing, studiul pieţei, promovarea pe pieţe existente sau noi, potrivit Legii nr. 193/2006, cu modificările ulterioare</t>
  </si>
  <si>
    <t>55</t>
  </si>
  <si>
    <t>- ch. de promovare a produselor</t>
  </si>
  <si>
    <t>Ch. cu sponsorizarea, potrivit O.U.G. nr. 2/2015 (Rd.58+Rd.59+Rd.61), din care:</t>
  </si>
  <si>
    <t>d1)</t>
  </si>
  <si>
    <t>ch. de sponsorizare în domeniul medical şi sănătate</t>
  </si>
  <si>
    <t>d2)</t>
  </si>
  <si>
    <t>ch. de sponsorizare în domeniile educaţie, învăţământ, social şi sport, din care:</t>
  </si>
  <si>
    <t>d3)</t>
  </si>
  <si>
    <t>- pentru cluburile sportive</t>
  </si>
  <si>
    <t>d4)</t>
  </si>
  <si>
    <t>ch. de sponsorizare pentru alte acţiuni şi activităţi</t>
  </si>
  <si>
    <t>cheltuieli cu transportul de bunuri şi persoane</t>
  </si>
  <si>
    <t>cheltuieli de deplasare, detaşare, transfer, din care:</t>
  </si>
  <si>
    <t>- cheltuieli cu diurna (Rd.65+Rd.66), din care:</t>
  </si>
  <si>
    <t>64</t>
  </si>
  <si>
    <t>- internă</t>
  </si>
  <si>
    <t>- externă</t>
  </si>
  <si>
    <t>g)</t>
  </si>
  <si>
    <t>cheltuieli poştale şi taxe de telecomunicaţii</t>
  </si>
  <si>
    <t>h)</t>
  </si>
  <si>
    <t>cheltuieli cu serviciile bancare şi asimilate</t>
  </si>
  <si>
    <t>i)</t>
  </si>
  <si>
    <t>alte cheltuieli cu serviciile executate de terţi, din care:</t>
  </si>
  <si>
    <t>i1)</t>
  </si>
  <si>
    <t>cheltuieli de asigurare şi pază</t>
  </si>
  <si>
    <t>i2)</t>
  </si>
  <si>
    <t>cheltuieli privind întreţinerea şi funcţionarea tehnicii de calcul</t>
  </si>
  <si>
    <t>i3)</t>
  </si>
  <si>
    <t>cheltuieli cu pregătirea profesională</t>
  </si>
  <si>
    <t>i4)</t>
  </si>
  <si>
    <t>cheltuieli cu reevaluarea imobilizărilor corporale şi necorporale, din care:</t>
  </si>
  <si>
    <t>- aferente bunurilor de natura domeniului public</t>
  </si>
  <si>
    <t>i5)</t>
  </si>
  <si>
    <t>cheltuieli cu prestaţiile efectuate de filiale</t>
  </si>
  <si>
    <t>i6)</t>
  </si>
  <si>
    <t>Cheltuieli privind recrutarea şi plasarea personalului de conducere cf. Ordonanţei de urgenţă a Guvernului nr. 109/2011</t>
  </si>
  <si>
    <t>i7)</t>
  </si>
  <si>
    <t>cheltuieli cu anunţurile privind licitaţiile şi alte anunţuri</t>
  </si>
  <si>
    <t>j)</t>
  </si>
  <si>
    <t>alte cheltuieli</t>
  </si>
  <si>
    <t>B. Cheltuieli cu impozite, taxe şi vărsăminte asimilate (Rd.80+Rd.81+Rd.82+Rd.83+Rd.84+Rd.85), din care:</t>
  </si>
  <si>
    <t>ch. cu taxa pt. activitatea de exploatare a resurselor minerale</t>
  </si>
  <si>
    <t>ch. cu redevenţa pentru concesionarea bunurilor publice şi resursele minerale</t>
  </si>
  <si>
    <t>ch. cu taxa de licenţă</t>
  </si>
  <si>
    <t>ch. cu taxa de autorizare</t>
  </si>
  <si>
    <t>ch. cu taxa de mediu</t>
  </si>
  <si>
    <t>cheltuieli cu alte taxe şi impozite</t>
  </si>
  <si>
    <t>C. Cheltuieli cu personalul (Rd.87+Rd.100+Rd.104+Rd.113), din care:</t>
  </si>
  <si>
    <t>C0</t>
  </si>
  <si>
    <t>Cheltuieli de natură salarială (Rd.88+ Rd.92)</t>
  </si>
  <si>
    <t>C1</t>
  </si>
  <si>
    <t>Cheltuieli cu salariile (Rd.89+Rd.90+Rd.91), din care:</t>
  </si>
  <si>
    <t>a) salarii de bază</t>
  </si>
  <si>
    <t>b) sporuri, prime şi alte bonificaţii aferente salariului de bază (conform CCM)</t>
  </si>
  <si>
    <t>c) alte bonificaţii (conform CCM)</t>
  </si>
  <si>
    <t>C2 Bonusuri (Rd.93+Rd.96+Rd.97+Rd.98 + Rd.99), din care:</t>
  </si>
  <si>
    <r>
      <t xml:space="preserve">a) cheltuieli sociale prevăzute la art. 25 din Legea nr. </t>
    </r>
    <r>
      <rPr>
        <b/>
        <sz val="8"/>
        <color indexed="17"/>
        <rFont val="Verdana"/>
        <family val="2"/>
        <charset val="238"/>
      </rPr>
      <t>227/2015</t>
    </r>
    <r>
      <rPr>
        <sz val="8"/>
        <color indexed="8"/>
        <rFont val="Verdana"/>
        <family val="2"/>
        <charset val="238"/>
      </rPr>
      <t xml:space="preserve"> privind </t>
    </r>
    <r>
      <rPr>
        <b/>
        <sz val="8"/>
        <color indexed="17"/>
        <rFont val="Verdana"/>
        <family val="2"/>
        <charset val="238"/>
      </rPr>
      <t>Codul fiscal</t>
    </r>
    <r>
      <rPr>
        <sz val="8"/>
        <color indexed="8"/>
        <rFont val="Verdana"/>
        <family val="2"/>
        <charset val="238"/>
      </rPr>
      <t>*), cu modificările şi completările ulterioare, din care:</t>
    </r>
  </si>
  <si>
    <t>- tichete de creşă, cf. Legii nr. 193/2006, cu modificările ulterioare;</t>
  </si>
  <si>
    <t>94</t>
  </si>
  <si>
    <t>- tichete cadou pentru cheltuieli sociale potrivit Legii nr. 193/2006, cu modificările ulterioare;</t>
  </si>
  <si>
    <t>95</t>
  </si>
  <si>
    <t>b) tichete de masă;</t>
  </si>
  <si>
    <t>c) tichete de vacanţă;</t>
  </si>
  <si>
    <t>d) ch. privind participarea salariaţilor la profitul obţinut în anul precedent</t>
  </si>
  <si>
    <t>e) alte cheltuieli conform CCM.</t>
  </si>
  <si>
    <t>C3 Alte cheltuieli cu personalul (Rd.101+Rd.102+Rd.103), din care:</t>
  </si>
  <si>
    <t>a) ch. cu plăţile compensatorii aferente disponibilizărilor de personal</t>
  </si>
  <si>
    <t>b) ch. cu drepturile salariale cuvenite în baza unor hotărâri judecătoreşti</t>
  </si>
  <si>
    <t>c) Cheltuieli de natură salarială aferente restructurării, privatizării, administrator special, alte comisii şi comitete</t>
  </si>
  <si>
    <t>C4 Cheltuieli aferente contractului de mandat şi a altor organe de conducere şi control, comisii şi comitete (Rd.105+Rd.108+Rd.111+ Rd.112), din care:</t>
  </si>
  <si>
    <t>a) pentru directori/directorat</t>
  </si>
  <si>
    <t>- componenta fixă</t>
  </si>
  <si>
    <t>- componenta variabilă</t>
  </si>
  <si>
    <t>b) pentru consiliul de administraţie/consiliul de supraveghere, din care:</t>
  </si>
  <si>
    <t>c) pentru AGA şi cenzori</t>
  </si>
  <si>
    <t>d) pentru alte comisii şi comitete constituite potrivit legii</t>
  </si>
  <si>
    <t>C5 Cheltuieli cu asigurările şi protecţia socială, fondurile speciale şi alte obligaţii legale (Rd.114+Rd.115+Rd.116+Rd.117+Rd.118+Rd.119), din care:</t>
  </si>
  <si>
    <t>a) ch. privind contribuţia la asigurări sociale</t>
  </si>
  <si>
    <t>b) ch. privind contribuţia la asigurări pt. şomaj</t>
  </si>
  <si>
    <t>c) ch. privind Contribuţia la asigurări sociale de sănătate</t>
  </si>
  <si>
    <t>d) ch. privind contribuţiile la fondurile speciale aferente fondului de salarii</t>
  </si>
  <si>
    <t>e) ch. privind contribuţia unităţii la schemele de pensii</t>
  </si>
  <si>
    <t>f) cheltuieli privind alte contribuţii şi fonduri speciale</t>
  </si>
  <si>
    <t>D. Alte cheltuieli de exploatare (Rd. 121+Rd.124+Rd.125+Rd.126+Rd.127+ Rd.128), din care:</t>
  </si>
  <si>
    <t>cheltuieli cu majorări şi penalităţi (Rd.122+Rd.123), din care:</t>
  </si>
  <si>
    <t>- către bugetul general consolidat</t>
  </si>
  <si>
    <t>- către alţi creditori</t>
  </si>
  <si>
    <t>cheltuieli privind activele imobilizate</t>
  </si>
  <si>
    <t>cheltuieli aferente transferurilor pentru plata personalului</t>
  </si>
  <si>
    <t>ch. cu amortizarea imobilizărilor corporale şi necorporale</t>
  </si>
  <si>
    <t>ajustări şi deprecieri pentru pierdere de valoare şi provizioane (Rd.129-Rd.131), din care:</t>
  </si>
  <si>
    <t>cheltuieli privind ajustările şi provizioanele</t>
  </si>
  <si>
    <t>f1.1)</t>
  </si>
  <si>
    <t>- provizioane privind participarea la profit a salariaţilor</t>
  </si>
  <si>
    <t>f1.2)</t>
  </si>
  <si>
    <t>- provizioane în legătură cu contractul de mandat</t>
  </si>
  <si>
    <t>130a</t>
  </si>
  <si>
    <t>venituri din provizioane şi ajustări pentru depreciere sau pierderi de valoare, din care:</t>
  </si>
  <si>
    <t>f2.1)</t>
  </si>
  <si>
    <t>din anularea provizioanelor (Rd.133+Rd.134+Rd.l35), din care:</t>
  </si>
  <si>
    <t>- din participarea salariaţilor la profit</t>
  </si>
  <si>
    <t>- din deprecierea imobilizărilor corporale şi a activelor circulante</t>
  </si>
  <si>
    <t>- venituri din alte provizioane</t>
  </si>
  <si>
    <t>Cheltuieli financiare (Rd.137+Rd.140+Rd.143), din care:</t>
  </si>
  <si>
    <t>cheltuieli privind dobânzile, din care:</t>
  </si>
  <si>
    <t>a1) aferente creditelor pentru investiţii</t>
  </si>
  <si>
    <t>a2) aferente creditelor pentru activitatea curentă</t>
  </si>
  <si>
    <t>cheltuieli din diferenţe de curs valutar, din care:</t>
  </si>
  <si>
    <t>b1) aferente creditelor pentru investiţii</t>
  </si>
  <si>
    <t>b2) aferente creditelor pentru activitatea curentă</t>
  </si>
  <si>
    <t>alte cheltuieli financiare</t>
  </si>
  <si>
    <t>Cheltuieli extraordinare</t>
  </si>
  <si>
    <t>III</t>
  </si>
  <si>
    <t>REZULTATUL BRUT (profit/pierdere) (Rd.1-Rd.29)</t>
  </si>
  <si>
    <t>venituri neimpozabile</t>
  </si>
  <si>
    <t>cheltuieli nedeductibile fiscal</t>
  </si>
  <si>
    <t>IV</t>
  </si>
  <si>
    <t>IMPOZIT PE PROFIT</t>
  </si>
  <si>
    <t>V</t>
  </si>
  <si>
    <t>DATE DE FUNDAMENTARE</t>
  </si>
  <si>
    <t>Cheltuieli de natură salarială (Rd.87)</t>
  </si>
  <si>
    <t>Cheltuieli cu salariile (Rd.88)</t>
  </si>
  <si>
    <t>Nr. de personal prognozat la finele anului</t>
  </si>
  <si>
    <t>Nr. mediu de salariaţi</t>
  </si>
  <si>
    <t>Câştigul mediu lunar pe salariat determinat pe baza cheltuielilor cu salariile (Rd.151/Rd.153)/12*1000</t>
  </si>
  <si>
    <t>X</t>
  </si>
  <si>
    <t>Câştigul mediu lunar pe salariat (lei/persoană) determinat pe baza cheltuielilor de natură salarială((Rd.150 - rd.93* - rd.98)/Rd.153))/12*1000</t>
  </si>
  <si>
    <t>Productivitatea muncii în unităţi valorice pe total personal mediu (mii lei/persoană) (Rd.2/Rd.153)</t>
  </si>
  <si>
    <t>Productivitatea muncii în unităţi fizice pe total personal mediu (cantitate produse finite/persoană) W=QPF/Rd.153</t>
  </si>
  <si>
    <t>Elemente de calcul a productivitate muncii în unităţi fizice, din care:</t>
  </si>
  <si>
    <t>- cantitatea de produse finite (QPF)</t>
  </si>
  <si>
    <t>- preţ mediu (p)</t>
  </si>
  <si>
    <t>- valoare=QPF x p</t>
  </si>
  <si>
    <t>- pondere în venituri totale de exploatare = Rd.161/Rd.2</t>
  </si>
  <si>
    <t>Plăţi restante</t>
  </si>
  <si>
    <t>Creanţe restante, din care:</t>
  </si>
  <si>
    <t>- de la operatori cu capital integral/majoritar de stat</t>
  </si>
  <si>
    <t>- de la operatori cu capital privat</t>
  </si>
  <si>
    <t>- de la bugetul de stat</t>
  </si>
  <si>
    <t>- de la bugetul local</t>
  </si>
  <si>
    <t>- de la alte entităţi</t>
  </si>
  <si>
    <t>Credite pentru finanţarea activităţii curente (soldul rămas de rambursat)</t>
  </si>
  <si>
    <t>AUTORITATEA ADMINISTRAŢIEI  PUBLICE LOCALE</t>
  </si>
  <si>
    <t>CONSILIUL JUDETEAN ARGES</t>
  </si>
  <si>
    <t>Sediul/Adresa.comuna BRADU, sat GEAMANA nr. 623, jud. ARGES</t>
  </si>
  <si>
    <t>Detalierea indicatorilor economico-financiari prevăzuți în bugetul de venituri și cheltuieli și repartizarea pe trimestre a acestora</t>
  </si>
  <si>
    <t>mii lei</t>
  </si>
  <si>
    <t>EDUARD DUMITRU CIOCNITU</t>
  </si>
  <si>
    <t>CAMELIA ȚULUCA</t>
  </si>
  <si>
    <t>din subvenţii şi transferuri de exploatare aferente cifrei de afaceri nete (Rd.10+Rd.11), din care:</t>
  </si>
  <si>
    <t>DIRECTOR GENERAL,</t>
  </si>
  <si>
    <t>DIRECTOR ECONOMIC,</t>
  </si>
  <si>
    <t>Operatorul economic   R.A.D.P.P. ARGES RA</t>
  </si>
  <si>
    <t>Cod unic de înregistrare  RO 27457340</t>
  </si>
  <si>
    <t>ANEXA nr.2</t>
  </si>
  <si>
    <t>AN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</si>
</sst>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b/>
      <sz val="13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vertAlign val="subscript"/>
      <sz val="8"/>
      <color indexed="8"/>
      <name val="Verdana"/>
      <family val="2"/>
      <charset val="238"/>
    </font>
    <font>
      <b/>
      <sz val="8"/>
      <color indexed="17"/>
      <name val="Verdana"/>
      <family val="2"/>
      <charset val="238"/>
    </font>
    <font>
      <vertAlign val="superscript"/>
      <sz val="11"/>
      <color indexed="8"/>
      <name val="Verdana"/>
      <family val="2"/>
      <charset val="238"/>
    </font>
    <font>
      <sz val="8"/>
      <name val="Calibri"/>
      <family val="2"/>
      <charset val="238"/>
    </font>
    <font>
      <sz val="8"/>
      <color indexed="10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8"/>
      <color indexed="8"/>
      <name val="Verdana"/>
      <family val="2"/>
      <charset val="238"/>
    </font>
    <font>
      <b/>
      <sz val="8"/>
      <color indexed="8"/>
      <name val="Verdana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78">
    <xf numFmtId="0" fontId="0" fillId="0" borderId="0" xfId="0"/>
    <xf numFmtId="0" fontId="1" fillId="0" borderId="0" xfId="0" applyFont="1" applyAlignment="1">
      <alignment horizontal="justify" vertical="center"/>
    </xf>
    <xf numFmtId="0" fontId="9" fillId="0" borderId="0" xfId="1" applyAlignment="1">
      <alignment horizontal="justify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center" wrapText="1"/>
    </xf>
    <xf numFmtId="0" fontId="6" fillId="0" borderId="0" xfId="0" applyFont="1" applyAlignment="1">
      <alignment horizontal="justify" vertical="center"/>
    </xf>
    <xf numFmtId="0" fontId="8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center" vertical="center" wrapText="1"/>
    </xf>
    <xf numFmtId="0" fontId="10" fillId="0" borderId="0" xfId="0" applyFont="1"/>
    <xf numFmtId="2" fontId="2" fillId="0" borderId="1" xfId="0" applyNumberFormat="1" applyFont="1" applyBorder="1" applyAlignment="1">
      <alignment vertical="top" wrapText="1"/>
    </xf>
    <xf numFmtId="2" fontId="11" fillId="0" borderId="1" xfId="0" applyNumberFormat="1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3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Alignment="1">
      <alignment horizontal="center"/>
    </xf>
    <xf numFmtId="2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12" fillId="0" borderId="1" xfId="0" applyFont="1" applyBorder="1" applyAlignment="1">
      <alignment vertical="top" wrapText="1"/>
    </xf>
    <xf numFmtId="2" fontId="12" fillId="0" borderId="1" xfId="0" applyNumberFormat="1" applyFont="1" applyBorder="1" applyAlignment="1">
      <alignment vertical="top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0" fontId="11" fillId="0" borderId="3" xfId="0" applyFont="1" applyBorder="1" applyAlignment="1">
      <alignment vertical="top" wrapText="1"/>
    </xf>
    <xf numFmtId="0" fontId="3" fillId="0" borderId="4" xfId="0" applyFont="1" applyBorder="1" applyAlignment="1">
      <alignment horizontal="center" vertical="center" wrapText="1"/>
    </xf>
    <xf numFmtId="2" fontId="11" fillId="0" borderId="2" xfId="0" applyNumberFormat="1" applyFont="1" applyBorder="1" applyAlignment="1">
      <alignment vertical="top" wrapText="1"/>
    </xf>
    <xf numFmtId="2" fontId="11" fillId="0" borderId="3" xfId="0" applyNumberFormat="1" applyFont="1" applyBorder="1" applyAlignment="1">
      <alignment vertical="top" wrapText="1"/>
    </xf>
    <xf numFmtId="0" fontId="2" fillId="0" borderId="8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2" fillId="0" borderId="14" xfId="0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3" xfId="0" applyFont="1" applyBorder="1" applyAlignment="1">
      <alignment vertical="center" wrapText="1"/>
    </xf>
    <xf numFmtId="0" fontId="11" fillId="0" borderId="15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8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3" fillId="0" borderId="15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2" fontId="11" fillId="0" borderId="2" xfId="0" applyNumberFormat="1" applyFont="1" applyBorder="1" applyAlignment="1">
      <alignment horizontal="right" vertical="top" wrapText="1"/>
    </xf>
    <xf numFmtId="2" fontId="11" fillId="0" borderId="3" xfId="0" applyNumberFormat="1" applyFont="1" applyBorder="1" applyAlignment="1">
      <alignment horizontal="right" vertical="top" wrapText="1"/>
    </xf>
    <xf numFmtId="0" fontId="9" fillId="0" borderId="5" xfId="1" applyBorder="1" applyAlignment="1">
      <alignment vertical="center" wrapText="1"/>
    </xf>
    <xf numFmtId="0" fontId="9" fillId="0" borderId="7" xfId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7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sintact%203.0/cache/Legislatie/temp1836114/00093052.htm" TargetMode="External"/><Relationship Id="rId7" Type="http://schemas.openxmlformats.org/officeDocument/2006/relationships/hyperlink" Target="sintact%203.0/cache/Legislatie/temp1836114/00093052.htm" TargetMode="External"/><Relationship Id="rId2" Type="http://schemas.openxmlformats.org/officeDocument/2006/relationships/hyperlink" Target="sintact%203.0/cache/Legislatie/temp1836114/00093052.htm" TargetMode="External"/><Relationship Id="rId1" Type="http://schemas.openxmlformats.org/officeDocument/2006/relationships/hyperlink" Target="sintact%203.0/cache/Legislatie/temp1836114/00093052.htm" TargetMode="External"/><Relationship Id="rId6" Type="http://schemas.openxmlformats.org/officeDocument/2006/relationships/hyperlink" Target="sintact%203.0/cache/Legislatie/temp1836114/00093052.htm" TargetMode="External"/><Relationship Id="rId5" Type="http://schemas.openxmlformats.org/officeDocument/2006/relationships/hyperlink" Target="sintact%203.0/cache/Legislatie/temp1836114/00144678.htm" TargetMode="External"/><Relationship Id="rId4" Type="http://schemas.openxmlformats.org/officeDocument/2006/relationships/hyperlink" Target="sintact%203.0/cache/Legislatie/temp1836114/00169290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195"/>
  <sheetViews>
    <sheetView tabSelected="1" topLeftCell="A169" workbookViewId="0">
      <selection activeCell="P175" sqref="P175"/>
    </sheetView>
  </sheetViews>
  <sheetFormatPr defaultRowHeight="15" x14ac:dyDescent="0.25"/>
  <cols>
    <col min="1" max="1" width="2" customWidth="1"/>
    <col min="2" max="2" width="3.140625" customWidth="1"/>
    <col min="3" max="3" width="2.85546875" customWidth="1"/>
    <col min="4" max="4" width="4.28515625" customWidth="1"/>
    <col min="5" max="5" width="5.5703125" customWidth="1"/>
    <col min="6" max="6" width="23" customWidth="1"/>
    <col min="7" max="7" width="5.28515625" customWidth="1"/>
    <col min="8" max="8" width="14" customWidth="1"/>
    <col min="9" max="9" width="8.85546875" customWidth="1"/>
    <col min="10" max="11" width="9.5703125" bestFit="1" customWidth="1"/>
    <col min="15" max="15" width="7.85546875" customWidth="1"/>
    <col min="16" max="16" width="9" customWidth="1"/>
    <col min="17" max="17" width="8.140625" customWidth="1"/>
  </cols>
  <sheetData>
    <row r="2" spans="2:17" x14ac:dyDescent="0.25">
      <c r="C2" t="s">
        <v>252</v>
      </c>
    </row>
    <row r="3" spans="2:17" x14ac:dyDescent="0.25">
      <c r="C3" t="s">
        <v>253</v>
      </c>
    </row>
    <row r="4" spans="2:17" ht="15.75" x14ac:dyDescent="0.25">
      <c r="B4" s="1"/>
      <c r="C4" t="s">
        <v>262</v>
      </c>
    </row>
    <row r="5" spans="2:17" x14ac:dyDescent="0.25">
      <c r="B5" s="2"/>
      <c r="C5" t="s">
        <v>254</v>
      </c>
    </row>
    <row r="6" spans="2:17" x14ac:dyDescent="0.25">
      <c r="B6" s="2"/>
      <c r="C6" t="s">
        <v>263</v>
      </c>
    </row>
    <row r="7" spans="2:17" x14ac:dyDescent="0.25">
      <c r="B7" s="2"/>
      <c r="P7" t="s">
        <v>264</v>
      </c>
    </row>
    <row r="8" spans="2:17" x14ac:dyDescent="0.25">
      <c r="B8" s="2"/>
    </row>
    <row r="9" spans="2:17" x14ac:dyDescent="0.25">
      <c r="B9" s="2"/>
      <c r="F9" t="s">
        <v>255</v>
      </c>
    </row>
    <row r="10" spans="2:17" x14ac:dyDescent="0.25">
      <c r="B10" s="2"/>
      <c r="H10" t="s">
        <v>265</v>
      </c>
      <c r="N10" t="s">
        <v>256</v>
      </c>
    </row>
    <row r="11" spans="2:17" x14ac:dyDescent="0.25">
      <c r="B11" s="35"/>
      <c r="C11" s="36"/>
      <c r="D11" s="37"/>
      <c r="E11" s="44" t="s">
        <v>0</v>
      </c>
      <c r="F11" s="45"/>
      <c r="G11" s="25" t="s">
        <v>1</v>
      </c>
      <c r="H11" s="52" t="s">
        <v>2</v>
      </c>
      <c r="I11" s="27" t="s">
        <v>3</v>
      </c>
      <c r="J11" s="28"/>
      <c r="K11" s="29"/>
      <c r="L11" s="27" t="s">
        <v>4</v>
      </c>
      <c r="M11" s="28"/>
      <c r="N11" s="28"/>
      <c r="O11" s="29"/>
      <c r="P11" s="3" t="s">
        <v>5</v>
      </c>
      <c r="Q11" s="3" t="s">
        <v>5</v>
      </c>
    </row>
    <row r="12" spans="2:17" x14ac:dyDescent="0.25">
      <c r="B12" s="38"/>
      <c r="C12" s="39"/>
      <c r="D12" s="40"/>
      <c r="E12" s="46"/>
      <c r="F12" s="47"/>
      <c r="G12" s="32"/>
      <c r="H12" s="32"/>
      <c r="I12" s="27" t="s">
        <v>6</v>
      </c>
      <c r="J12" s="29"/>
      <c r="K12" s="25" t="s">
        <v>7</v>
      </c>
      <c r="L12" s="27" t="s">
        <v>8</v>
      </c>
      <c r="M12" s="28"/>
      <c r="N12" s="28"/>
      <c r="O12" s="29"/>
      <c r="P12" s="25" t="s">
        <v>9</v>
      </c>
      <c r="Q12" s="25" t="s">
        <v>10</v>
      </c>
    </row>
    <row r="13" spans="2:17" ht="31.5" x14ac:dyDescent="0.25">
      <c r="B13" s="41"/>
      <c r="C13" s="42"/>
      <c r="D13" s="43"/>
      <c r="E13" s="48"/>
      <c r="F13" s="49"/>
      <c r="G13" s="26"/>
      <c r="H13" s="26"/>
      <c r="I13" s="3" t="s">
        <v>11</v>
      </c>
      <c r="J13" s="3" t="s">
        <v>12</v>
      </c>
      <c r="K13" s="26"/>
      <c r="L13" s="3" t="s">
        <v>13</v>
      </c>
      <c r="M13" s="3" t="s">
        <v>14</v>
      </c>
      <c r="N13" s="3" t="s">
        <v>15</v>
      </c>
      <c r="O13" s="3" t="s">
        <v>16</v>
      </c>
      <c r="P13" s="26"/>
      <c r="Q13" s="26"/>
    </row>
    <row r="14" spans="2:17" x14ac:dyDescent="0.25">
      <c r="B14" s="3">
        <v>0</v>
      </c>
      <c r="C14" s="27">
        <v>1</v>
      </c>
      <c r="D14" s="29"/>
      <c r="E14" s="27">
        <v>2</v>
      </c>
      <c r="F14" s="29"/>
      <c r="G14" s="3">
        <v>3</v>
      </c>
      <c r="H14" s="3" t="s">
        <v>17</v>
      </c>
      <c r="I14" s="3">
        <v>4</v>
      </c>
      <c r="J14" s="3" t="s">
        <v>18</v>
      </c>
      <c r="K14" s="3">
        <v>5</v>
      </c>
      <c r="L14" s="3" t="s">
        <v>19</v>
      </c>
      <c r="M14" s="3" t="s">
        <v>20</v>
      </c>
      <c r="N14" s="3" t="s">
        <v>21</v>
      </c>
      <c r="O14" s="3" t="s">
        <v>22</v>
      </c>
      <c r="P14" s="3">
        <v>7</v>
      </c>
      <c r="Q14" s="3">
        <v>8</v>
      </c>
    </row>
    <row r="15" spans="2:17" x14ac:dyDescent="0.25">
      <c r="B15" s="50" t="s">
        <v>23</v>
      </c>
      <c r="C15" s="30"/>
      <c r="D15" s="30"/>
      <c r="E15" s="57" t="s">
        <v>24</v>
      </c>
      <c r="F15" s="58"/>
      <c r="G15" s="50">
        <v>1</v>
      </c>
      <c r="H15" s="30">
        <f>H17+H38+H44</f>
        <v>5967</v>
      </c>
      <c r="I15" s="30"/>
      <c r="J15" s="30">
        <f>J17+J38+J44</f>
        <v>6630</v>
      </c>
      <c r="K15" s="30">
        <f t="shared" ref="K15:O15" si="0">K17+K38+K44</f>
        <v>6504</v>
      </c>
      <c r="L15" s="30">
        <f t="shared" si="0"/>
        <v>1642</v>
      </c>
      <c r="M15" s="30">
        <f t="shared" si="0"/>
        <v>3521</v>
      </c>
      <c r="N15" s="30">
        <f t="shared" si="0"/>
        <v>5415</v>
      </c>
      <c r="O15" s="30">
        <f t="shared" si="0"/>
        <v>7730</v>
      </c>
      <c r="P15" s="33">
        <f>O15/K15</f>
        <v>1.1884993849938499</v>
      </c>
      <c r="Q15" s="33">
        <f>K15/H15</f>
        <v>1.0899949723479134</v>
      </c>
    </row>
    <row r="16" spans="2:17" x14ac:dyDescent="0.25">
      <c r="B16" s="51"/>
      <c r="C16" s="31"/>
      <c r="D16" s="31"/>
      <c r="E16" s="59" t="s">
        <v>25</v>
      </c>
      <c r="F16" s="60"/>
      <c r="G16" s="51"/>
      <c r="H16" s="31"/>
      <c r="I16" s="31"/>
      <c r="J16" s="31"/>
      <c r="K16" s="31"/>
      <c r="L16" s="31"/>
      <c r="M16" s="31"/>
      <c r="N16" s="31"/>
      <c r="O16" s="31"/>
      <c r="P16" s="34"/>
      <c r="Q16" s="34"/>
    </row>
    <row r="17" spans="2:17" ht="52.5" customHeight="1" x14ac:dyDescent="0.25">
      <c r="B17" s="9"/>
      <c r="C17" s="10">
        <v>1</v>
      </c>
      <c r="D17" s="9"/>
      <c r="E17" s="55" t="s">
        <v>26</v>
      </c>
      <c r="F17" s="56"/>
      <c r="G17" s="10">
        <v>2</v>
      </c>
      <c r="H17" s="9">
        <f>H18+H23+H24+H27+H28+H29</f>
        <v>5965</v>
      </c>
      <c r="I17" s="9"/>
      <c r="J17" s="9">
        <f t="shared" ref="J17:O17" si="1">J18+J23+J24+J27+J28+J29</f>
        <v>6629</v>
      </c>
      <c r="K17" s="9">
        <f t="shared" si="1"/>
        <v>6503</v>
      </c>
      <c r="L17" s="9">
        <f t="shared" si="1"/>
        <v>1642</v>
      </c>
      <c r="M17" s="9">
        <f t="shared" si="1"/>
        <v>3521</v>
      </c>
      <c r="N17" s="9">
        <f t="shared" si="1"/>
        <v>5415</v>
      </c>
      <c r="O17" s="9">
        <f t="shared" si="1"/>
        <v>7729</v>
      </c>
      <c r="P17" s="12">
        <f>O17/K17</f>
        <v>1.1885283715208366</v>
      </c>
      <c r="Q17" s="12">
        <f>K17/H17</f>
        <v>1.0901927912824811</v>
      </c>
    </row>
    <row r="18" spans="2:17" ht="42" customHeight="1" x14ac:dyDescent="0.25">
      <c r="B18" s="9"/>
      <c r="C18" s="9"/>
      <c r="D18" s="10" t="s">
        <v>27</v>
      </c>
      <c r="E18" s="55" t="s">
        <v>28</v>
      </c>
      <c r="F18" s="56"/>
      <c r="G18" s="10">
        <v>3</v>
      </c>
      <c r="H18" s="9">
        <f>H19+H20+H21+H22</f>
        <v>5965</v>
      </c>
      <c r="I18" s="9"/>
      <c r="J18" s="9">
        <f t="shared" ref="J18:O18" si="2">J19+J20+J21+J22</f>
        <v>6602</v>
      </c>
      <c r="K18" s="9">
        <f t="shared" si="2"/>
        <v>6476</v>
      </c>
      <c r="L18" s="9">
        <f t="shared" si="2"/>
        <v>1642</v>
      </c>
      <c r="M18" s="9">
        <f t="shared" si="2"/>
        <v>3521</v>
      </c>
      <c r="N18" s="9">
        <f t="shared" si="2"/>
        <v>5415</v>
      </c>
      <c r="O18" s="9">
        <f t="shared" si="2"/>
        <v>7729</v>
      </c>
      <c r="P18" s="12">
        <f>O18/K18</f>
        <v>1.1934836318715256</v>
      </c>
      <c r="Q18" s="12">
        <f>K18/H18</f>
        <v>1.0856663872590109</v>
      </c>
    </row>
    <row r="19" spans="2:17" x14ac:dyDescent="0.25">
      <c r="B19" s="4"/>
      <c r="C19" s="4"/>
      <c r="D19" s="4"/>
      <c r="E19" s="3" t="s">
        <v>29</v>
      </c>
      <c r="F19" s="5" t="s">
        <v>30</v>
      </c>
      <c r="G19" s="3">
        <v>4</v>
      </c>
      <c r="H19" s="4"/>
      <c r="I19" s="4"/>
      <c r="J19" s="4"/>
      <c r="K19" s="4"/>
      <c r="L19" s="4"/>
      <c r="M19" s="4"/>
      <c r="N19" s="4"/>
      <c r="O19" s="4"/>
      <c r="P19" s="4"/>
      <c r="Q19" s="4"/>
    </row>
    <row r="20" spans="2:17" x14ac:dyDescent="0.25">
      <c r="B20" s="4"/>
      <c r="C20" s="4"/>
      <c r="D20" s="4"/>
      <c r="E20" s="3" t="s">
        <v>31</v>
      </c>
      <c r="F20" s="5" t="s">
        <v>32</v>
      </c>
      <c r="G20" s="3">
        <v>5</v>
      </c>
      <c r="H20" s="4">
        <v>5924</v>
      </c>
      <c r="I20" s="4"/>
      <c r="J20" s="4">
        <v>6548</v>
      </c>
      <c r="K20" s="4">
        <v>6454</v>
      </c>
      <c r="L20" s="4">
        <v>1642</v>
      </c>
      <c r="M20" s="4">
        <v>3520</v>
      </c>
      <c r="N20" s="4">
        <v>5415</v>
      </c>
      <c r="O20" s="4">
        <v>7726</v>
      </c>
      <c r="P20" s="12">
        <f>O20/K20</f>
        <v>1.197087077781221</v>
      </c>
      <c r="Q20" s="20">
        <f>K20/H20</f>
        <v>1.0894665766374072</v>
      </c>
    </row>
    <row r="21" spans="2:17" x14ac:dyDescent="0.25">
      <c r="B21" s="4"/>
      <c r="C21" s="4"/>
      <c r="D21" s="4"/>
      <c r="E21" s="3" t="s">
        <v>33</v>
      </c>
      <c r="F21" s="5" t="s">
        <v>34</v>
      </c>
      <c r="G21" s="3">
        <v>6</v>
      </c>
      <c r="H21" s="4">
        <v>3</v>
      </c>
      <c r="I21" s="4"/>
      <c r="J21" s="4">
        <v>4</v>
      </c>
      <c r="K21" s="4">
        <v>5</v>
      </c>
      <c r="L21" s="4">
        <v>0</v>
      </c>
      <c r="M21" s="4">
        <v>1</v>
      </c>
      <c r="N21" s="4">
        <v>0</v>
      </c>
      <c r="O21" s="4">
        <v>2</v>
      </c>
      <c r="P21" s="12">
        <f>O21/K21</f>
        <v>0.4</v>
      </c>
      <c r="Q21" s="20">
        <f>K21/H21</f>
        <v>1.6666666666666667</v>
      </c>
    </row>
    <row r="22" spans="2:17" x14ac:dyDescent="0.25">
      <c r="B22" s="4"/>
      <c r="C22" s="4"/>
      <c r="D22" s="4"/>
      <c r="E22" s="3" t="s">
        <v>35</v>
      </c>
      <c r="F22" s="5" t="s">
        <v>36</v>
      </c>
      <c r="G22" s="3">
        <v>7</v>
      </c>
      <c r="H22" s="4">
        <v>38</v>
      </c>
      <c r="I22" s="4"/>
      <c r="J22" s="4">
        <v>50</v>
      </c>
      <c r="K22" s="4">
        <v>17</v>
      </c>
      <c r="L22" s="4">
        <v>0</v>
      </c>
      <c r="M22" s="4">
        <v>0</v>
      </c>
      <c r="N22" s="4">
        <v>0</v>
      </c>
      <c r="O22" s="4">
        <v>1</v>
      </c>
      <c r="P22" s="12">
        <f>O22/K22</f>
        <v>5.8823529411764705E-2</v>
      </c>
      <c r="Q22" s="20">
        <f>K22/H22</f>
        <v>0.44736842105263158</v>
      </c>
    </row>
    <row r="23" spans="2:17" ht="21" customHeight="1" x14ac:dyDescent="0.25">
      <c r="B23" s="4"/>
      <c r="C23" s="4"/>
      <c r="D23" s="3" t="s">
        <v>37</v>
      </c>
      <c r="E23" s="53" t="s">
        <v>38</v>
      </c>
      <c r="F23" s="54"/>
      <c r="G23" s="3">
        <v>8</v>
      </c>
      <c r="H23" s="4"/>
      <c r="I23" s="4"/>
      <c r="J23" s="4"/>
      <c r="K23" s="4"/>
      <c r="L23" s="4"/>
      <c r="M23" s="4"/>
      <c r="N23" s="4"/>
      <c r="O23" s="4"/>
      <c r="P23" s="4"/>
      <c r="Q23" s="4"/>
    </row>
    <row r="24" spans="2:17" ht="63" customHeight="1" x14ac:dyDescent="0.25">
      <c r="B24" s="4"/>
      <c r="C24" s="4"/>
      <c r="D24" s="3" t="s">
        <v>39</v>
      </c>
      <c r="E24" s="61" t="s">
        <v>259</v>
      </c>
      <c r="F24" s="54"/>
      <c r="G24" s="3">
        <v>9</v>
      </c>
      <c r="H24" s="4">
        <f>H25+H26</f>
        <v>0</v>
      </c>
      <c r="I24" s="4"/>
      <c r="J24" s="4">
        <f t="shared" ref="J24:O24" si="3">J25+J26</f>
        <v>0</v>
      </c>
      <c r="K24" s="4">
        <f t="shared" si="3"/>
        <v>0</v>
      </c>
      <c r="L24" s="4">
        <f t="shared" si="3"/>
        <v>0</v>
      </c>
      <c r="M24" s="4">
        <f t="shared" si="3"/>
        <v>0</v>
      </c>
      <c r="N24" s="4">
        <f t="shared" si="3"/>
        <v>0</v>
      </c>
      <c r="O24" s="4">
        <f t="shared" si="3"/>
        <v>0</v>
      </c>
      <c r="P24" s="4"/>
      <c r="Q24" s="4"/>
    </row>
    <row r="25" spans="2:17" ht="21" x14ac:dyDescent="0.25">
      <c r="B25" s="4"/>
      <c r="C25" s="4"/>
      <c r="D25" s="4"/>
      <c r="E25" s="3" t="s">
        <v>40</v>
      </c>
      <c r="F25" s="5" t="s">
        <v>41</v>
      </c>
      <c r="G25" s="3">
        <v>10</v>
      </c>
      <c r="H25" s="4"/>
      <c r="I25" s="4"/>
      <c r="J25" s="4"/>
      <c r="K25" s="4"/>
      <c r="L25" s="4"/>
      <c r="M25" s="4"/>
      <c r="N25" s="4"/>
      <c r="O25" s="4"/>
      <c r="P25" s="4"/>
      <c r="Q25" s="4"/>
    </row>
    <row r="26" spans="2:17" ht="31.5" x14ac:dyDescent="0.25">
      <c r="B26" s="4"/>
      <c r="C26" s="4"/>
      <c r="D26" s="4"/>
      <c r="E26" s="3" t="s">
        <v>42</v>
      </c>
      <c r="F26" s="5" t="s">
        <v>43</v>
      </c>
      <c r="G26" s="3">
        <v>11</v>
      </c>
      <c r="H26" s="4"/>
      <c r="I26" s="4"/>
      <c r="J26" s="4"/>
      <c r="K26" s="4"/>
      <c r="L26" s="4"/>
      <c r="M26" s="4"/>
      <c r="N26" s="4"/>
      <c r="O26" s="4"/>
      <c r="P26" s="4"/>
      <c r="Q26" s="4"/>
    </row>
    <row r="27" spans="2:17" ht="21" customHeight="1" x14ac:dyDescent="0.25">
      <c r="B27" s="4"/>
      <c r="C27" s="4"/>
      <c r="D27" s="3" t="s">
        <v>44</v>
      </c>
      <c r="E27" s="53" t="s">
        <v>45</v>
      </c>
      <c r="F27" s="54"/>
      <c r="G27" s="3">
        <v>12</v>
      </c>
      <c r="H27" s="4"/>
      <c r="I27" s="4"/>
      <c r="J27" s="4"/>
      <c r="K27" s="4"/>
      <c r="L27" s="4"/>
      <c r="M27" s="4"/>
      <c r="N27" s="4"/>
      <c r="O27" s="4"/>
      <c r="P27" s="4"/>
      <c r="Q27" s="4"/>
    </row>
    <row r="28" spans="2:17" ht="31.5" customHeight="1" x14ac:dyDescent="0.25">
      <c r="B28" s="4"/>
      <c r="C28" s="4"/>
      <c r="D28" s="3" t="s">
        <v>46</v>
      </c>
      <c r="E28" s="53" t="s">
        <v>47</v>
      </c>
      <c r="F28" s="54"/>
      <c r="G28" s="3">
        <v>13</v>
      </c>
      <c r="H28" s="4"/>
      <c r="I28" s="4"/>
      <c r="J28" s="4"/>
      <c r="K28" s="4"/>
      <c r="L28" s="4"/>
      <c r="M28" s="4"/>
      <c r="N28" s="4"/>
      <c r="O28" s="4"/>
      <c r="P28" s="4"/>
      <c r="Q28" s="4"/>
    </row>
    <row r="29" spans="2:17" ht="21" customHeight="1" x14ac:dyDescent="0.25">
      <c r="B29" s="62"/>
      <c r="C29" s="62"/>
      <c r="D29" s="25" t="s">
        <v>48</v>
      </c>
      <c r="E29" s="64" t="s">
        <v>49</v>
      </c>
      <c r="F29" s="65"/>
      <c r="G29" s="25">
        <v>14</v>
      </c>
      <c r="H29" s="62">
        <f>H31+H32+H35+H36+H37</f>
        <v>0</v>
      </c>
      <c r="I29" s="62"/>
      <c r="J29" s="62">
        <f t="shared" ref="J29:O29" si="4">J31+J32+J35+J36+J37</f>
        <v>27</v>
      </c>
      <c r="K29" s="62">
        <f t="shared" si="4"/>
        <v>27</v>
      </c>
      <c r="L29" s="62">
        <f t="shared" si="4"/>
        <v>0</v>
      </c>
      <c r="M29" s="62">
        <f t="shared" si="4"/>
        <v>0</v>
      </c>
      <c r="N29" s="62">
        <f t="shared" si="4"/>
        <v>0</v>
      </c>
      <c r="O29" s="62">
        <f t="shared" si="4"/>
        <v>0</v>
      </c>
      <c r="P29" s="62"/>
      <c r="Q29" s="62"/>
    </row>
    <row r="30" spans="2:17" ht="31.5" customHeight="1" x14ac:dyDescent="0.25">
      <c r="B30" s="63"/>
      <c r="C30" s="63"/>
      <c r="D30" s="26"/>
      <c r="E30" s="66" t="s">
        <v>50</v>
      </c>
      <c r="F30" s="67"/>
      <c r="G30" s="26"/>
      <c r="H30" s="63"/>
      <c r="I30" s="63"/>
      <c r="J30" s="63"/>
      <c r="K30" s="63"/>
      <c r="L30" s="63"/>
      <c r="M30" s="63"/>
      <c r="N30" s="63"/>
      <c r="O30" s="63"/>
      <c r="P30" s="63"/>
      <c r="Q30" s="63"/>
    </row>
    <row r="31" spans="2:17" x14ac:dyDescent="0.25">
      <c r="B31" s="4"/>
      <c r="C31" s="4"/>
      <c r="D31" s="4"/>
      <c r="E31" s="3" t="s">
        <v>51</v>
      </c>
      <c r="F31" s="5" t="s">
        <v>52</v>
      </c>
      <c r="G31" s="3">
        <v>15</v>
      </c>
      <c r="H31" s="4"/>
      <c r="I31" s="4"/>
      <c r="J31" s="4"/>
      <c r="K31" s="4"/>
      <c r="L31" s="4"/>
      <c r="M31" s="4"/>
      <c r="N31" s="4"/>
      <c r="O31" s="4"/>
      <c r="P31" s="4"/>
      <c r="Q31" s="4"/>
    </row>
    <row r="32" spans="2:17" ht="31.5" x14ac:dyDescent="0.25">
      <c r="B32" s="4"/>
      <c r="C32" s="4"/>
      <c r="D32" s="4"/>
      <c r="E32" s="3" t="s">
        <v>53</v>
      </c>
      <c r="F32" s="5" t="s">
        <v>54</v>
      </c>
      <c r="G32" s="3">
        <v>16</v>
      </c>
      <c r="H32" s="4">
        <f>H34+H35</f>
        <v>0</v>
      </c>
      <c r="I32" s="4"/>
      <c r="J32" s="4">
        <f t="shared" ref="J32:O32" si="5">J34+J35</f>
        <v>0</v>
      </c>
      <c r="K32" s="4">
        <f t="shared" si="5"/>
        <v>0</v>
      </c>
      <c r="L32" s="4">
        <f t="shared" si="5"/>
        <v>0</v>
      </c>
      <c r="M32" s="4">
        <f t="shared" si="5"/>
        <v>0</v>
      </c>
      <c r="N32" s="4">
        <f t="shared" si="5"/>
        <v>0</v>
      </c>
      <c r="O32" s="4">
        <f t="shared" si="5"/>
        <v>0</v>
      </c>
      <c r="P32" s="4"/>
      <c r="Q32" s="4"/>
    </row>
    <row r="33" spans="2:17" x14ac:dyDescent="0.25">
      <c r="B33" s="4"/>
      <c r="C33" s="4"/>
      <c r="D33" s="4"/>
      <c r="E33" s="4"/>
      <c r="F33" s="5" t="s">
        <v>55</v>
      </c>
      <c r="G33" s="3">
        <v>17</v>
      </c>
      <c r="H33" s="4"/>
      <c r="I33" s="4"/>
      <c r="J33" s="4"/>
      <c r="K33" s="4"/>
      <c r="L33" s="4"/>
      <c r="M33" s="4"/>
      <c r="N33" s="4"/>
      <c r="O33" s="4"/>
      <c r="P33" s="4"/>
      <c r="Q33" s="4"/>
    </row>
    <row r="34" spans="2:17" x14ac:dyDescent="0.25">
      <c r="B34" s="4"/>
      <c r="C34" s="4"/>
      <c r="D34" s="4"/>
      <c r="E34" s="4"/>
      <c r="F34" s="5" t="s">
        <v>56</v>
      </c>
      <c r="G34" s="3">
        <v>18</v>
      </c>
      <c r="H34" s="4"/>
      <c r="I34" s="4"/>
      <c r="J34" s="4"/>
      <c r="K34" s="4"/>
      <c r="L34" s="4"/>
      <c r="M34" s="4"/>
      <c r="N34" s="4"/>
      <c r="O34" s="4"/>
      <c r="P34" s="4"/>
      <c r="Q34" s="4"/>
    </row>
    <row r="35" spans="2:17" ht="21" x14ac:dyDescent="0.25">
      <c r="B35" s="4"/>
      <c r="C35" s="4"/>
      <c r="D35" s="4"/>
      <c r="E35" s="3" t="s">
        <v>57</v>
      </c>
      <c r="F35" s="5" t="s">
        <v>58</v>
      </c>
      <c r="G35" s="3">
        <v>19</v>
      </c>
      <c r="H35" s="4"/>
      <c r="I35" s="4"/>
      <c r="J35" s="4"/>
      <c r="K35" s="4"/>
      <c r="L35" s="4"/>
      <c r="M35" s="4"/>
      <c r="N35" s="4"/>
      <c r="O35" s="4"/>
      <c r="P35" s="4"/>
      <c r="Q35" s="4"/>
    </row>
    <row r="36" spans="2:17" ht="22.5" x14ac:dyDescent="0.25">
      <c r="B36" s="4"/>
      <c r="C36" s="4"/>
      <c r="D36" s="4"/>
      <c r="E36" s="3" t="s">
        <v>59</v>
      </c>
      <c r="F36" s="5" t="s">
        <v>60</v>
      </c>
      <c r="G36" s="3">
        <v>20</v>
      </c>
      <c r="H36" s="4"/>
      <c r="I36" s="4"/>
      <c r="J36" s="4"/>
      <c r="K36" s="4"/>
      <c r="L36" s="4"/>
      <c r="M36" s="4"/>
      <c r="N36" s="4"/>
      <c r="O36" s="4"/>
      <c r="P36" s="4"/>
      <c r="Q36" s="4"/>
    </row>
    <row r="37" spans="2:17" x14ac:dyDescent="0.25">
      <c r="B37" s="4"/>
      <c r="C37" s="4"/>
      <c r="D37" s="4"/>
      <c r="E37" s="3" t="s">
        <v>61</v>
      </c>
      <c r="F37" s="5" t="s">
        <v>36</v>
      </c>
      <c r="G37" s="3">
        <v>21</v>
      </c>
      <c r="H37" s="4"/>
      <c r="I37" s="4"/>
      <c r="J37" s="4">
        <v>27</v>
      </c>
      <c r="K37" s="4">
        <v>27</v>
      </c>
      <c r="L37" s="4"/>
      <c r="M37" s="4">
        <v>0</v>
      </c>
      <c r="N37" s="4">
        <v>0</v>
      </c>
      <c r="O37" s="4">
        <v>0</v>
      </c>
      <c r="P37" s="4"/>
      <c r="Q37" s="4"/>
    </row>
    <row r="38" spans="2:17" ht="42" customHeight="1" x14ac:dyDescent="0.25">
      <c r="B38" s="4"/>
      <c r="C38" s="3">
        <v>2</v>
      </c>
      <c r="D38" s="4"/>
      <c r="E38" s="53" t="s">
        <v>62</v>
      </c>
      <c r="F38" s="54"/>
      <c r="G38" s="3">
        <v>22</v>
      </c>
      <c r="H38" s="22">
        <f>H39+H40+H41+H42+H43</f>
        <v>2</v>
      </c>
      <c r="I38" s="22"/>
      <c r="J38" s="22">
        <f t="shared" ref="J38:O38" si="6">J39+J40+J41+J42+J43</f>
        <v>1</v>
      </c>
      <c r="K38" s="22">
        <f t="shared" si="6"/>
        <v>1</v>
      </c>
      <c r="L38" s="22">
        <f t="shared" si="6"/>
        <v>0</v>
      </c>
      <c r="M38" s="22">
        <f t="shared" si="6"/>
        <v>0</v>
      </c>
      <c r="N38" s="22">
        <f t="shared" si="6"/>
        <v>0</v>
      </c>
      <c r="O38" s="22">
        <f t="shared" si="6"/>
        <v>1</v>
      </c>
      <c r="P38" s="12">
        <f>O38/K38</f>
        <v>1</v>
      </c>
      <c r="Q38" s="4">
        <f>K38/H38</f>
        <v>0.5</v>
      </c>
    </row>
    <row r="39" spans="2:17" ht="21" customHeight="1" x14ac:dyDescent="0.25">
      <c r="B39" s="4"/>
      <c r="C39" s="4"/>
      <c r="D39" s="3" t="s">
        <v>27</v>
      </c>
      <c r="E39" s="53" t="s">
        <v>63</v>
      </c>
      <c r="F39" s="54"/>
      <c r="G39" s="3">
        <v>23</v>
      </c>
      <c r="H39" s="4"/>
      <c r="I39" s="4"/>
      <c r="J39" s="4"/>
      <c r="K39" s="4"/>
      <c r="L39" s="4"/>
      <c r="M39" s="4"/>
      <c r="N39" s="4"/>
      <c r="O39" s="4"/>
      <c r="P39" s="4"/>
      <c r="Q39" s="4"/>
    </row>
    <row r="40" spans="2:17" ht="21" customHeight="1" x14ac:dyDescent="0.25">
      <c r="B40" s="4"/>
      <c r="C40" s="4"/>
      <c r="D40" s="3" t="s">
        <v>37</v>
      </c>
      <c r="E40" s="53" t="s">
        <v>64</v>
      </c>
      <c r="F40" s="54"/>
      <c r="G40" s="3">
        <v>24</v>
      </c>
      <c r="H40" s="4"/>
      <c r="I40" s="4"/>
      <c r="J40" s="4"/>
      <c r="K40" s="4"/>
      <c r="L40" s="4"/>
      <c r="M40" s="4"/>
      <c r="N40" s="4"/>
      <c r="O40" s="4"/>
      <c r="P40" s="4"/>
      <c r="Q40" s="4"/>
    </row>
    <row r="41" spans="2:17" x14ac:dyDescent="0.25">
      <c r="B41" s="4"/>
      <c r="C41" s="4"/>
      <c r="D41" s="3" t="s">
        <v>39</v>
      </c>
      <c r="E41" s="53" t="s">
        <v>65</v>
      </c>
      <c r="F41" s="54"/>
      <c r="G41" s="3">
        <v>25</v>
      </c>
      <c r="H41" s="4">
        <v>1</v>
      </c>
      <c r="I41" s="4"/>
      <c r="J41" s="4">
        <v>0</v>
      </c>
      <c r="K41" s="4"/>
      <c r="L41" s="4"/>
      <c r="M41" s="4"/>
      <c r="N41" s="4"/>
      <c r="O41" s="4"/>
      <c r="P41" s="4"/>
      <c r="Q41" s="4"/>
    </row>
    <row r="42" spans="2:17" x14ac:dyDescent="0.25">
      <c r="B42" s="4"/>
      <c r="C42" s="4"/>
      <c r="D42" s="3" t="s">
        <v>44</v>
      </c>
      <c r="E42" s="53" t="s">
        <v>66</v>
      </c>
      <c r="F42" s="54"/>
      <c r="G42" s="3">
        <v>26</v>
      </c>
      <c r="H42" s="4">
        <v>1</v>
      </c>
      <c r="I42" s="4"/>
      <c r="J42" s="4">
        <v>1</v>
      </c>
      <c r="K42" s="4">
        <v>1</v>
      </c>
      <c r="L42" s="4">
        <v>0</v>
      </c>
      <c r="M42" s="4">
        <v>0</v>
      </c>
      <c r="N42" s="4">
        <v>0</v>
      </c>
      <c r="O42" s="4">
        <v>1</v>
      </c>
      <c r="P42" s="12">
        <f>O42/K42</f>
        <v>1</v>
      </c>
      <c r="Q42" s="4">
        <f>K42/H42</f>
        <v>1</v>
      </c>
    </row>
    <row r="43" spans="2:17" ht="21" customHeight="1" x14ac:dyDescent="0.25">
      <c r="B43" s="4"/>
      <c r="C43" s="4"/>
      <c r="D43" s="3" t="s">
        <v>46</v>
      </c>
      <c r="E43" s="53" t="s">
        <v>67</v>
      </c>
      <c r="F43" s="54"/>
      <c r="G43" s="3">
        <v>27</v>
      </c>
      <c r="H43" s="4"/>
      <c r="I43" s="4"/>
      <c r="J43" s="4"/>
      <c r="K43" s="4"/>
      <c r="L43" s="4"/>
      <c r="M43" s="4"/>
      <c r="N43" s="4"/>
      <c r="O43" s="4"/>
      <c r="P43" s="4"/>
      <c r="Q43" s="4"/>
    </row>
    <row r="44" spans="2:17" ht="21" customHeight="1" x14ac:dyDescent="0.25">
      <c r="B44" s="4"/>
      <c r="C44" s="3">
        <v>3</v>
      </c>
      <c r="D44" s="4"/>
      <c r="E44" s="53" t="s">
        <v>68</v>
      </c>
      <c r="F44" s="54"/>
      <c r="G44" s="3">
        <v>28</v>
      </c>
      <c r="H44" s="4"/>
      <c r="I44" s="4"/>
      <c r="J44" s="4"/>
      <c r="K44" s="4"/>
      <c r="L44" s="4"/>
      <c r="M44" s="4"/>
      <c r="N44" s="4"/>
      <c r="O44" s="4">
        <v>0</v>
      </c>
      <c r="P44" s="4"/>
      <c r="Q44" s="4"/>
    </row>
    <row r="45" spans="2:17" x14ac:dyDescent="0.25">
      <c r="B45" s="50" t="s">
        <v>69</v>
      </c>
      <c r="C45" s="57" t="s">
        <v>70</v>
      </c>
      <c r="D45" s="68"/>
      <c r="E45" s="68"/>
      <c r="F45" s="58"/>
      <c r="G45" s="50">
        <v>29</v>
      </c>
      <c r="H45" s="30">
        <f>H47+H157+H165</f>
        <v>5594</v>
      </c>
      <c r="I45" s="30"/>
      <c r="J45" s="30">
        <f t="shared" ref="J45:O45" si="7">J47+J157+J165</f>
        <v>6552</v>
      </c>
      <c r="K45" s="30">
        <f t="shared" si="7"/>
        <v>6084</v>
      </c>
      <c r="L45" s="30">
        <f t="shared" si="7"/>
        <v>1609</v>
      </c>
      <c r="M45" s="30">
        <f t="shared" si="7"/>
        <v>3486</v>
      </c>
      <c r="N45" s="30">
        <f t="shared" si="7"/>
        <v>5359</v>
      </c>
      <c r="O45" s="30">
        <f t="shared" si="7"/>
        <v>7650</v>
      </c>
      <c r="P45" s="33">
        <f>O45/K45</f>
        <v>1.2573964497041421</v>
      </c>
      <c r="Q45" s="33">
        <f>K45/H45</f>
        <v>1.0875938505541651</v>
      </c>
    </row>
    <row r="46" spans="2:17" x14ac:dyDescent="0.25">
      <c r="B46" s="51"/>
      <c r="C46" s="59" t="s">
        <v>71</v>
      </c>
      <c r="D46" s="69"/>
      <c r="E46" s="69"/>
      <c r="F46" s="60"/>
      <c r="G46" s="51"/>
      <c r="H46" s="31"/>
      <c r="I46" s="31"/>
      <c r="J46" s="31"/>
      <c r="K46" s="31"/>
      <c r="L46" s="31"/>
      <c r="M46" s="31"/>
      <c r="N46" s="31"/>
      <c r="O46" s="31"/>
      <c r="P46" s="34"/>
      <c r="Q46" s="34"/>
    </row>
    <row r="47" spans="2:17" x14ac:dyDescent="0.25">
      <c r="B47" s="30"/>
      <c r="C47" s="50">
        <v>1</v>
      </c>
      <c r="D47" s="57" t="s">
        <v>72</v>
      </c>
      <c r="E47" s="68"/>
      <c r="F47" s="58"/>
      <c r="G47" s="50">
        <v>30</v>
      </c>
      <c r="H47" s="30">
        <f>H49+H99+H106+H140</f>
        <v>5593</v>
      </c>
      <c r="I47" s="30"/>
      <c r="J47" s="30">
        <f t="shared" ref="J47:O47" si="8">J49+J99+J106+J140</f>
        <v>6550</v>
      </c>
      <c r="K47" s="30">
        <f t="shared" si="8"/>
        <v>6084</v>
      </c>
      <c r="L47" s="30">
        <f t="shared" si="8"/>
        <v>1609</v>
      </c>
      <c r="M47" s="30">
        <f t="shared" si="8"/>
        <v>3486</v>
      </c>
      <c r="N47" s="30">
        <f t="shared" si="8"/>
        <v>5359</v>
      </c>
      <c r="O47" s="30">
        <f t="shared" si="8"/>
        <v>7650</v>
      </c>
      <c r="P47" s="33">
        <f>O47/K47</f>
        <v>1.2573964497041421</v>
      </c>
      <c r="Q47" s="33">
        <f>K47/H47</f>
        <v>1.0877883068120866</v>
      </c>
    </row>
    <row r="48" spans="2:17" ht="21" customHeight="1" x14ac:dyDescent="0.25">
      <c r="B48" s="31"/>
      <c r="C48" s="51"/>
      <c r="D48" s="59" t="s">
        <v>73</v>
      </c>
      <c r="E48" s="69"/>
      <c r="F48" s="60"/>
      <c r="G48" s="51"/>
      <c r="H48" s="31"/>
      <c r="I48" s="31"/>
      <c r="J48" s="31"/>
      <c r="K48" s="31"/>
      <c r="L48" s="31"/>
      <c r="M48" s="31"/>
      <c r="N48" s="31"/>
      <c r="O48" s="31"/>
      <c r="P48" s="34"/>
      <c r="Q48" s="34"/>
    </row>
    <row r="49" spans="2:17" ht="21" customHeight="1" x14ac:dyDescent="0.25">
      <c r="B49" s="9"/>
      <c r="C49" s="9"/>
      <c r="D49" s="55" t="s">
        <v>74</v>
      </c>
      <c r="E49" s="70"/>
      <c r="F49" s="56"/>
      <c r="G49" s="10">
        <v>31</v>
      </c>
      <c r="H49" s="9">
        <f>H50+H58+H65</f>
        <v>630</v>
      </c>
      <c r="I49" s="9"/>
      <c r="J49" s="9">
        <f t="shared" ref="J49:O49" si="9">J50+J58+J65</f>
        <v>845</v>
      </c>
      <c r="K49" s="9">
        <f t="shared" si="9"/>
        <v>592</v>
      </c>
      <c r="L49" s="9">
        <f t="shared" si="9"/>
        <v>119</v>
      </c>
      <c r="M49" s="9">
        <f t="shared" si="9"/>
        <v>328</v>
      </c>
      <c r="N49" s="9">
        <f t="shared" si="9"/>
        <v>525</v>
      </c>
      <c r="O49" s="9">
        <f t="shared" si="9"/>
        <v>775</v>
      </c>
      <c r="P49" s="12">
        <f t="shared" ref="P49:P56" si="10">O49/K49</f>
        <v>1.3091216216216217</v>
      </c>
      <c r="Q49" s="12">
        <f>K49/H49</f>
        <v>0.93968253968253967</v>
      </c>
    </row>
    <row r="50" spans="2:17" ht="52.5" customHeight="1" x14ac:dyDescent="0.25">
      <c r="B50" s="4"/>
      <c r="C50" s="9"/>
      <c r="D50" s="10" t="s">
        <v>75</v>
      </c>
      <c r="E50" s="55" t="s">
        <v>76</v>
      </c>
      <c r="F50" s="56"/>
      <c r="G50" s="10">
        <v>32</v>
      </c>
      <c r="H50" s="9">
        <f>H51+H52+H55+H56+H57</f>
        <v>429</v>
      </c>
      <c r="I50" s="9"/>
      <c r="J50" s="9">
        <f t="shared" ref="J50:O50" si="11">J51+J52+J55+J56+J57</f>
        <v>525</v>
      </c>
      <c r="K50" s="9">
        <f t="shared" si="11"/>
        <v>395</v>
      </c>
      <c r="L50" s="9">
        <f t="shared" si="11"/>
        <v>71</v>
      </c>
      <c r="M50" s="9">
        <f t="shared" si="11"/>
        <v>198</v>
      </c>
      <c r="N50" s="9">
        <f t="shared" si="11"/>
        <v>325</v>
      </c>
      <c r="O50" s="9">
        <f t="shared" si="11"/>
        <v>500</v>
      </c>
      <c r="P50" s="12">
        <f t="shared" si="10"/>
        <v>1.2658227848101267</v>
      </c>
      <c r="Q50" s="12">
        <f>K50/H50</f>
        <v>0.92074592074592077</v>
      </c>
    </row>
    <row r="51" spans="2:17" ht="21" customHeight="1" x14ac:dyDescent="0.25">
      <c r="B51" s="4"/>
      <c r="C51" s="4"/>
      <c r="D51" s="3" t="s">
        <v>27</v>
      </c>
      <c r="E51" s="53" t="s">
        <v>77</v>
      </c>
      <c r="F51" s="54"/>
      <c r="G51" s="3">
        <v>33</v>
      </c>
      <c r="H51" s="4">
        <v>1</v>
      </c>
      <c r="I51" s="4"/>
      <c r="J51" s="4">
        <v>0</v>
      </c>
      <c r="K51" s="4">
        <v>0</v>
      </c>
      <c r="L51" s="4">
        <v>0</v>
      </c>
      <c r="M51" s="4">
        <v>0</v>
      </c>
      <c r="N51" s="4">
        <v>0</v>
      </c>
      <c r="O51" s="4">
        <v>0</v>
      </c>
      <c r="P51" s="12"/>
      <c r="Q51" s="4"/>
    </row>
    <row r="52" spans="2:17" ht="42" customHeight="1" x14ac:dyDescent="0.25">
      <c r="B52" s="4"/>
      <c r="C52" s="4"/>
      <c r="D52" s="3" t="s">
        <v>37</v>
      </c>
      <c r="E52" s="53" t="s">
        <v>78</v>
      </c>
      <c r="F52" s="54"/>
      <c r="G52" s="3">
        <v>34</v>
      </c>
      <c r="H52" s="4">
        <v>379</v>
      </c>
      <c r="I52" s="4"/>
      <c r="J52" s="4">
        <v>440</v>
      </c>
      <c r="K52" s="4">
        <v>326</v>
      </c>
      <c r="L52" s="4">
        <v>60</v>
      </c>
      <c r="M52" s="4">
        <v>175</v>
      </c>
      <c r="N52" s="4">
        <v>288</v>
      </c>
      <c r="O52" s="4">
        <v>440</v>
      </c>
      <c r="P52" s="12">
        <f t="shared" si="10"/>
        <v>1.3496932515337423</v>
      </c>
      <c r="Q52" s="12">
        <f>K52/H52</f>
        <v>0.86015831134564646</v>
      </c>
    </row>
    <row r="53" spans="2:17" ht="21" customHeight="1" x14ac:dyDescent="0.25">
      <c r="B53" s="4"/>
      <c r="C53" s="4"/>
      <c r="D53" s="3" t="s">
        <v>79</v>
      </c>
      <c r="E53" s="53" t="s">
        <v>80</v>
      </c>
      <c r="F53" s="54"/>
      <c r="G53" s="3">
        <v>35</v>
      </c>
      <c r="H53" s="4">
        <v>8</v>
      </c>
      <c r="I53" s="4"/>
      <c r="J53" s="4">
        <v>20</v>
      </c>
      <c r="K53" s="4">
        <v>3</v>
      </c>
      <c r="L53" s="4">
        <v>1</v>
      </c>
      <c r="M53" s="4">
        <v>5</v>
      </c>
      <c r="N53" s="4">
        <v>8</v>
      </c>
      <c r="O53" s="4">
        <v>10</v>
      </c>
      <c r="P53" s="12">
        <f t="shared" si="10"/>
        <v>3.3333333333333335</v>
      </c>
      <c r="Q53" s="12">
        <f>K53/H53</f>
        <v>0.375</v>
      </c>
    </row>
    <row r="54" spans="2:17" ht="21" customHeight="1" x14ac:dyDescent="0.25">
      <c r="B54" s="4"/>
      <c r="C54" s="4"/>
      <c r="D54" s="3" t="s">
        <v>81</v>
      </c>
      <c r="E54" s="53" t="s">
        <v>82</v>
      </c>
      <c r="F54" s="54"/>
      <c r="G54" s="3">
        <v>36</v>
      </c>
      <c r="H54" s="4">
        <v>93</v>
      </c>
      <c r="I54" s="4"/>
      <c r="J54" s="4">
        <v>120</v>
      </c>
      <c r="K54" s="4">
        <v>65</v>
      </c>
      <c r="L54" s="4">
        <v>20</v>
      </c>
      <c r="M54" s="4">
        <v>45</v>
      </c>
      <c r="N54" s="4">
        <v>85</v>
      </c>
      <c r="O54" s="4">
        <v>121</v>
      </c>
      <c r="P54" s="12">
        <f t="shared" si="10"/>
        <v>1.8615384615384616</v>
      </c>
      <c r="Q54" s="12">
        <f>K54/H54</f>
        <v>0.69892473118279574</v>
      </c>
    </row>
    <row r="55" spans="2:17" ht="42" customHeight="1" x14ac:dyDescent="0.25">
      <c r="B55" s="4"/>
      <c r="C55" s="4"/>
      <c r="D55" s="3" t="s">
        <v>39</v>
      </c>
      <c r="E55" s="53" t="s">
        <v>83</v>
      </c>
      <c r="F55" s="54"/>
      <c r="G55" s="3">
        <v>37</v>
      </c>
      <c r="H55" s="4">
        <v>26</v>
      </c>
      <c r="I55" s="4"/>
      <c r="J55" s="4">
        <v>50</v>
      </c>
      <c r="K55" s="4">
        <v>49</v>
      </c>
      <c r="L55" s="4">
        <v>0</v>
      </c>
      <c r="M55" s="4">
        <v>5</v>
      </c>
      <c r="N55" s="4">
        <v>15</v>
      </c>
      <c r="O55" s="4">
        <v>30</v>
      </c>
      <c r="P55" s="12">
        <f t="shared" si="10"/>
        <v>0.61224489795918369</v>
      </c>
      <c r="Q55" s="12">
        <f>K55/H55</f>
        <v>1.8846153846153846</v>
      </c>
    </row>
    <row r="56" spans="2:17" ht="21" customHeight="1" x14ac:dyDescent="0.25">
      <c r="B56" s="4"/>
      <c r="C56" s="4"/>
      <c r="D56" s="3" t="s">
        <v>44</v>
      </c>
      <c r="E56" s="53" t="s">
        <v>84</v>
      </c>
      <c r="F56" s="54"/>
      <c r="G56" s="3">
        <v>38</v>
      </c>
      <c r="H56" s="4">
        <v>23</v>
      </c>
      <c r="I56" s="4"/>
      <c r="J56" s="4">
        <v>35</v>
      </c>
      <c r="K56" s="4">
        <v>20</v>
      </c>
      <c r="L56" s="4">
        <v>11</v>
      </c>
      <c r="M56" s="4">
        <v>18</v>
      </c>
      <c r="N56" s="4">
        <v>22</v>
      </c>
      <c r="O56" s="4">
        <v>30</v>
      </c>
      <c r="P56" s="12">
        <f t="shared" si="10"/>
        <v>1.5</v>
      </c>
      <c r="Q56" s="12">
        <f>K56/H56</f>
        <v>0.86956521739130432</v>
      </c>
    </row>
    <row r="57" spans="2:17" ht="21" customHeight="1" x14ac:dyDescent="0.25">
      <c r="B57" s="4"/>
      <c r="C57" s="4"/>
      <c r="D57" s="3" t="s">
        <v>46</v>
      </c>
      <c r="E57" s="53" t="s">
        <v>85</v>
      </c>
      <c r="F57" s="54"/>
      <c r="G57" s="3">
        <v>39</v>
      </c>
      <c r="H57" s="4"/>
      <c r="I57" s="4"/>
      <c r="J57" s="4"/>
      <c r="K57" s="4"/>
      <c r="L57" s="4"/>
      <c r="M57" s="4"/>
      <c r="N57" s="4"/>
      <c r="O57" s="4">
        <v>0</v>
      </c>
      <c r="P57" s="4"/>
      <c r="Q57" s="4"/>
    </row>
    <row r="58" spans="2:17" ht="31.5" customHeight="1" x14ac:dyDescent="0.25">
      <c r="B58" s="62"/>
      <c r="C58" s="30"/>
      <c r="D58" s="50" t="s">
        <v>86</v>
      </c>
      <c r="E58" s="57" t="s">
        <v>87</v>
      </c>
      <c r="F58" s="58"/>
      <c r="G58" s="50">
        <v>40</v>
      </c>
      <c r="H58" s="30">
        <f>H60+H61+H64</f>
        <v>53</v>
      </c>
      <c r="I58" s="30"/>
      <c r="J58" s="30">
        <f t="shared" ref="J58:O58" si="12">J60+J61+J64</f>
        <v>92</v>
      </c>
      <c r="K58" s="30">
        <f t="shared" si="12"/>
        <v>71</v>
      </c>
      <c r="L58" s="30">
        <f t="shared" si="12"/>
        <v>20</v>
      </c>
      <c r="M58" s="30">
        <f t="shared" si="12"/>
        <v>52</v>
      </c>
      <c r="N58" s="30">
        <f t="shared" si="12"/>
        <v>77</v>
      </c>
      <c r="O58" s="30">
        <f t="shared" si="12"/>
        <v>105</v>
      </c>
      <c r="P58" s="33">
        <f>O58/K58</f>
        <v>1.4788732394366197</v>
      </c>
      <c r="Q58" s="71">
        <f>K58/H58</f>
        <v>1.3396226415094339</v>
      </c>
    </row>
    <row r="59" spans="2:17" ht="21" customHeight="1" x14ac:dyDescent="0.25">
      <c r="B59" s="63"/>
      <c r="C59" s="31"/>
      <c r="D59" s="51"/>
      <c r="E59" s="59" t="s">
        <v>88</v>
      </c>
      <c r="F59" s="60"/>
      <c r="G59" s="51"/>
      <c r="H59" s="31"/>
      <c r="I59" s="31"/>
      <c r="J59" s="31"/>
      <c r="K59" s="31"/>
      <c r="L59" s="31"/>
      <c r="M59" s="31"/>
      <c r="N59" s="31"/>
      <c r="O59" s="31"/>
      <c r="P59" s="34"/>
      <c r="Q59" s="72"/>
    </row>
    <row r="60" spans="2:17" ht="31.5" customHeight="1" x14ac:dyDescent="0.25">
      <c r="B60" s="4"/>
      <c r="C60" s="4"/>
      <c r="D60" s="3" t="s">
        <v>27</v>
      </c>
      <c r="E60" s="53" t="s">
        <v>89</v>
      </c>
      <c r="F60" s="54"/>
      <c r="G60" s="3">
        <v>41</v>
      </c>
      <c r="H60" s="4">
        <v>22</v>
      </c>
      <c r="I60" s="4"/>
      <c r="J60" s="4">
        <v>35</v>
      </c>
      <c r="K60" s="4">
        <v>14</v>
      </c>
      <c r="L60" s="4">
        <v>2</v>
      </c>
      <c r="M60" s="4">
        <v>16</v>
      </c>
      <c r="N60" s="4">
        <v>24</v>
      </c>
      <c r="O60" s="4">
        <v>35</v>
      </c>
      <c r="P60" s="12">
        <f>O60/K60</f>
        <v>2.5</v>
      </c>
      <c r="Q60" s="20">
        <f>K60/H60</f>
        <v>0.63636363636363635</v>
      </c>
    </row>
    <row r="61" spans="2:17" ht="42" customHeight="1" x14ac:dyDescent="0.25">
      <c r="B61" s="4"/>
      <c r="C61" s="4"/>
      <c r="D61" s="3" t="s">
        <v>37</v>
      </c>
      <c r="E61" s="53" t="s">
        <v>90</v>
      </c>
      <c r="F61" s="54"/>
      <c r="G61" s="3">
        <v>42</v>
      </c>
      <c r="H61" s="4">
        <f>H62+H63</f>
        <v>1</v>
      </c>
      <c r="I61" s="4"/>
      <c r="J61" s="4">
        <f t="shared" ref="J61:O61" si="13">J62+J63</f>
        <v>7</v>
      </c>
      <c r="K61" s="4">
        <f t="shared" si="13"/>
        <v>16</v>
      </c>
      <c r="L61" s="4">
        <f t="shared" si="13"/>
        <v>5</v>
      </c>
      <c r="M61" s="4">
        <f t="shared" si="13"/>
        <v>11</v>
      </c>
      <c r="N61" s="4">
        <f t="shared" si="13"/>
        <v>16</v>
      </c>
      <c r="O61" s="4">
        <f t="shared" si="13"/>
        <v>20</v>
      </c>
      <c r="P61" s="12">
        <f>O61/K61</f>
        <v>1.25</v>
      </c>
      <c r="Q61" s="20">
        <f>K60/H60</f>
        <v>0.63636363636363635</v>
      </c>
    </row>
    <row r="62" spans="2:17" ht="42" customHeight="1" x14ac:dyDescent="0.25">
      <c r="B62" s="4"/>
      <c r="C62" s="4"/>
      <c r="D62" s="3" t="s">
        <v>79</v>
      </c>
      <c r="E62" s="53" t="s">
        <v>91</v>
      </c>
      <c r="F62" s="54"/>
      <c r="G62" s="3">
        <v>43</v>
      </c>
      <c r="H62" s="4"/>
      <c r="I62" s="4"/>
      <c r="J62" s="4"/>
      <c r="K62" s="4"/>
      <c r="L62" s="4"/>
      <c r="M62" s="4"/>
      <c r="N62" s="4"/>
      <c r="O62" s="4">
        <v>0</v>
      </c>
      <c r="P62" s="4"/>
      <c r="Q62" s="21"/>
    </row>
    <row r="63" spans="2:17" ht="21" customHeight="1" x14ac:dyDescent="0.25">
      <c r="B63" s="4"/>
      <c r="C63" s="4"/>
      <c r="D63" s="3" t="s">
        <v>81</v>
      </c>
      <c r="E63" s="53" t="s">
        <v>92</v>
      </c>
      <c r="F63" s="54"/>
      <c r="G63" s="3">
        <v>44</v>
      </c>
      <c r="H63" s="4">
        <v>1</v>
      </c>
      <c r="I63" s="4"/>
      <c r="J63" s="4">
        <v>7</v>
      </c>
      <c r="K63" s="4">
        <v>16</v>
      </c>
      <c r="L63" s="4">
        <v>5</v>
      </c>
      <c r="M63" s="4">
        <v>11</v>
      </c>
      <c r="N63" s="4">
        <v>16</v>
      </c>
      <c r="O63" s="4">
        <v>20</v>
      </c>
      <c r="P63" s="12">
        <f>O63/K63</f>
        <v>1.25</v>
      </c>
      <c r="Q63" s="21">
        <f>K63/H63</f>
        <v>16</v>
      </c>
    </row>
    <row r="64" spans="2:17" x14ac:dyDescent="0.25">
      <c r="B64" s="4"/>
      <c r="C64" s="4"/>
      <c r="D64" s="3" t="s">
        <v>39</v>
      </c>
      <c r="E64" s="53" t="s">
        <v>93</v>
      </c>
      <c r="F64" s="54"/>
      <c r="G64" s="3">
        <v>45</v>
      </c>
      <c r="H64" s="4">
        <v>30</v>
      </c>
      <c r="I64" s="4"/>
      <c r="J64" s="4">
        <v>50</v>
      </c>
      <c r="K64" s="4">
        <v>41</v>
      </c>
      <c r="L64" s="4">
        <v>13</v>
      </c>
      <c r="M64" s="4">
        <v>25</v>
      </c>
      <c r="N64" s="4">
        <v>37</v>
      </c>
      <c r="O64" s="4">
        <v>50</v>
      </c>
      <c r="P64" s="12">
        <f>O64/K64</f>
        <v>1.2195121951219512</v>
      </c>
      <c r="Q64" s="20">
        <f>K64/H64</f>
        <v>1.3666666666666667</v>
      </c>
    </row>
    <row r="65" spans="2:17" ht="31.5" customHeight="1" x14ac:dyDescent="0.25">
      <c r="B65" s="30"/>
      <c r="C65" s="30"/>
      <c r="D65" s="50" t="s">
        <v>94</v>
      </c>
      <c r="E65" s="57" t="s">
        <v>95</v>
      </c>
      <c r="F65" s="58"/>
      <c r="G65" s="50">
        <v>46</v>
      </c>
      <c r="H65" s="30">
        <f>H67+H68+H70+H77+H82+H83+H87+H88+H89+H98</f>
        <v>148</v>
      </c>
      <c r="I65" s="30"/>
      <c r="J65" s="30">
        <f t="shared" ref="J65:O65" si="14">J67+J68+J70+J77+J82+J83+J87+J88+J89+J98</f>
        <v>228</v>
      </c>
      <c r="K65" s="30">
        <f t="shared" si="14"/>
        <v>126</v>
      </c>
      <c r="L65" s="30">
        <f t="shared" si="14"/>
        <v>28</v>
      </c>
      <c r="M65" s="30">
        <f t="shared" si="14"/>
        <v>78</v>
      </c>
      <c r="N65" s="30">
        <f t="shared" si="14"/>
        <v>123</v>
      </c>
      <c r="O65" s="30">
        <f t="shared" si="14"/>
        <v>170</v>
      </c>
      <c r="P65" s="33">
        <f>O65/K65</f>
        <v>1.3492063492063493</v>
      </c>
      <c r="Q65" s="33">
        <f>K65/H65</f>
        <v>0.85135135135135132</v>
      </c>
    </row>
    <row r="66" spans="2:17" ht="42" customHeight="1" x14ac:dyDescent="0.25">
      <c r="B66" s="31"/>
      <c r="C66" s="31"/>
      <c r="D66" s="51"/>
      <c r="E66" s="59" t="s">
        <v>96</v>
      </c>
      <c r="F66" s="60"/>
      <c r="G66" s="51"/>
      <c r="H66" s="31"/>
      <c r="I66" s="31"/>
      <c r="J66" s="31"/>
      <c r="K66" s="31"/>
      <c r="L66" s="31"/>
      <c r="M66" s="31"/>
      <c r="N66" s="31"/>
      <c r="O66" s="31"/>
      <c r="P66" s="34"/>
      <c r="Q66" s="34"/>
    </row>
    <row r="67" spans="2:17" ht="21" customHeight="1" x14ac:dyDescent="0.25">
      <c r="B67" s="4"/>
      <c r="C67" s="4"/>
      <c r="D67" s="3" t="s">
        <v>27</v>
      </c>
      <c r="E67" s="53" t="s">
        <v>97</v>
      </c>
      <c r="F67" s="54"/>
      <c r="G67" s="3">
        <v>47</v>
      </c>
      <c r="H67" s="4"/>
      <c r="I67" s="4"/>
      <c r="J67" s="4"/>
      <c r="K67" s="4"/>
      <c r="L67" s="4"/>
      <c r="M67" s="4"/>
      <c r="N67" s="4"/>
      <c r="O67" s="4">
        <v>0</v>
      </c>
      <c r="P67" s="4"/>
      <c r="Q67" s="4"/>
    </row>
    <row r="68" spans="2:17" ht="31.5" customHeight="1" x14ac:dyDescent="0.25">
      <c r="B68" s="4"/>
      <c r="C68" s="4"/>
      <c r="D68" s="3" t="s">
        <v>37</v>
      </c>
      <c r="E68" s="53" t="s">
        <v>98</v>
      </c>
      <c r="F68" s="54"/>
      <c r="G68" s="3">
        <v>48</v>
      </c>
      <c r="H68" s="4">
        <v>1</v>
      </c>
      <c r="I68" s="4"/>
      <c r="J68" s="4">
        <v>0</v>
      </c>
      <c r="K68" s="4">
        <v>0</v>
      </c>
      <c r="L68" s="4"/>
      <c r="M68" s="4">
        <v>1</v>
      </c>
      <c r="N68" s="4">
        <v>0</v>
      </c>
      <c r="O68" s="4">
        <v>2</v>
      </c>
      <c r="P68" s="4"/>
      <c r="Q68" s="4"/>
    </row>
    <row r="69" spans="2:17" ht="21" customHeight="1" x14ac:dyDescent="0.25">
      <c r="B69" s="4"/>
      <c r="C69" s="4"/>
      <c r="D69" s="3" t="s">
        <v>79</v>
      </c>
      <c r="E69" s="53" t="s">
        <v>99</v>
      </c>
      <c r="F69" s="54"/>
      <c r="G69" s="3">
        <v>49</v>
      </c>
      <c r="H69" s="4">
        <v>1</v>
      </c>
      <c r="I69" s="4"/>
      <c r="J69" s="4">
        <v>0</v>
      </c>
      <c r="K69" s="4">
        <v>0</v>
      </c>
      <c r="L69" s="4"/>
      <c r="M69" s="4"/>
      <c r="N69" s="4"/>
      <c r="O69" s="4">
        <v>0</v>
      </c>
      <c r="P69" s="4"/>
      <c r="Q69" s="4"/>
    </row>
    <row r="70" spans="2:17" ht="42" customHeight="1" x14ac:dyDescent="0.25">
      <c r="B70" s="4"/>
      <c r="C70" s="4"/>
      <c r="D70" s="3" t="s">
        <v>39</v>
      </c>
      <c r="E70" s="53" t="s">
        <v>100</v>
      </c>
      <c r="F70" s="54"/>
      <c r="G70" s="3">
        <v>50</v>
      </c>
      <c r="H70" s="4">
        <f>H71+H73</f>
        <v>10</v>
      </c>
      <c r="I70" s="4"/>
      <c r="J70" s="4">
        <f t="shared" ref="J70:O70" si="15">J71+J73</f>
        <v>15</v>
      </c>
      <c r="K70" s="4">
        <f t="shared" si="15"/>
        <v>2</v>
      </c>
      <c r="L70" s="4">
        <f t="shared" si="15"/>
        <v>0</v>
      </c>
      <c r="M70" s="4">
        <f t="shared" si="15"/>
        <v>1</v>
      </c>
      <c r="N70" s="4">
        <f t="shared" si="15"/>
        <v>1</v>
      </c>
      <c r="O70" s="4">
        <f t="shared" si="15"/>
        <v>5</v>
      </c>
      <c r="P70" s="12">
        <f>O70/K70</f>
        <v>2.5</v>
      </c>
      <c r="Q70" s="20">
        <f>K70/H70</f>
        <v>0.2</v>
      </c>
    </row>
    <row r="71" spans="2:17" ht="21" customHeight="1" x14ac:dyDescent="0.25">
      <c r="B71" s="4"/>
      <c r="C71" s="4"/>
      <c r="D71" s="3" t="s">
        <v>101</v>
      </c>
      <c r="E71" s="53" t="s">
        <v>102</v>
      </c>
      <c r="F71" s="54"/>
      <c r="G71" s="3">
        <v>51</v>
      </c>
      <c r="H71" s="4">
        <v>8</v>
      </c>
      <c r="I71" s="4"/>
      <c r="J71" s="4">
        <v>10</v>
      </c>
      <c r="K71" s="4">
        <v>2</v>
      </c>
      <c r="L71" s="4">
        <v>0</v>
      </c>
      <c r="M71" s="4">
        <v>1</v>
      </c>
      <c r="N71" s="4">
        <v>1</v>
      </c>
      <c r="O71" s="4">
        <v>5</v>
      </c>
      <c r="P71" s="12">
        <f>O71/K71</f>
        <v>2.5</v>
      </c>
      <c r="Q71" s="21">
        <f>K71/H71</f>
        <v>0.25</v>
      </c>
    </row>
    <row r="72" spans="2:17" ht="75" customHeight="1" x14ac:dyDescent="0.25">
      <c r="B72" s="4"/>
      <c r="C72" s="4"/>
      <c r="D72" s="4"/>
      <c r="E72" s="73" t="s">
        <v>103</v>
      </c>
      <c r="F72" s="74"/>
      <c r="G72" s="3" t="s">
        <v>104</v>
      </c>
      <c r="H72" s="4"/>
      <c r="I72" s="4"/>
      <c r="J72" s="4"/>
      <c r="K72" s="4"/>
      <c r="L72" s="4"/>
      <c r="M72" s="4"/>
      <c r="N72" s="4"/>
      <c r="O72" s="4"/>
      <c r="P72" s="4"/>
      <c r="Q72" s="4"/>
    </row>
    <row r="73" spans="2:17" ht="31.5" customHeight="1" x14ac:dyDescent="0.25">
      <c r="B73" s="4"/>
      <c r="C73" s="4"/>
      <c r="D73" s="3" t="s">
        <v>105</v>
      </c>
      <c r="E73" s="53" t="s">
        <v>106</v>
      </c>
      <c r="F73" s="54"/>
      <c r="G73" s="3">
        <v>53</v>
      </c>
      <c r="H73" s="4">
        <v>2</v>
      </c>
      <c r="I73" s="4"/>
      <c r="J73" s="4">
        <v>5</v>
      </c>
      <c r="K73" s="4">
        <v>0</v>
      </c>
      <c r="L73" s="4">
        <v>0</v>
      </c>
      <c r="M73" s="4">
        <v>0</v>
      </c>
      <c r="N73" s="4">
        <v>0</v>
      </c>
      <c r="O73" s="4">
        <v>0</v>
      </c>
      <c r="P73" s="12"/>
      <c r="Q73" s="4">
        <f>K73/H73</f>
        <v>0</v>
      </c>
    </row>
    <row r="74" spans="2:17" ht="105" customHeight="1" x14ac:dyDescent="0.25">
      <c r="B74" s="4"/>
      <c r="C74" s="4"/>
      <c r="D74" s="4"/>
      <c r="E74" s="73" t="s">
        <v>107</v>
      </c>
      <c r="F74" s="74"/>
      <c r="G74" s="3" t="s">
        <v>108</v>
      </c>
      <c r="H74" s="4"/>
      <c r="I74" s="4"/>
      <c r="J74" s="4"/>
      <c r="K74" s="4"/>
      <c r="L74" s="4"/>
      <c r="M74" s="4"/>
      <c r="N74" s="4"/>
      <c r="O74" s="4">
        <v>0</v>
      </c>
      <c r="P74" s="4"/>
      <c r="Q74" s="4"/>
    </row>
    <row r="75" spans="2:17" ht="135" customHeight="1" x14ac:dyDescent="0.25">
      <c r="B75" s="4"/>
      <c r="C75" s="4"/>
      <c r="D75" s="4"/>
      <c r="E75" s="73" t="s">
        <v>109</v>
      </c>
      <c r="F75" s="74"/>
      <c r="G75" s="3" t="s">
        <v>110</v>
      </c>
      <c r="H75" s="4"/>
      <c r="I75" s="4"/>
      <c r="J75" s="4"/>
      <c r="K75" s="4"/>
      <c r="L75" s="4"/>
      <c r="M75" s="4"/>
      <c r="N75" s="4"/>
      <c r="O75" s="4">
        <v>0</v>
      </c>
      <c r="P75" s="4"/>
      <c r="Q75" s="4"/>
    </row>
    <row r="76" spans="2:17" ht="21" customHeight="1" x14ac:dyDescent="0.25">
      <c r="B76" s="4"/>
      <c r="C76" s="4"/>
      <c r="D76" s="4"/>
      <c r="E76" s="53" t="s">
        <v>111</v>
      </c>
      <c r="F76" s="54"/>
      <c r="G76" s="3">
        <v>56</v>
      </c>
      <c r="H76" s="4"/>
      <c r="I76" s="4"/>
      <c r="J76" s="4"/>
      <c r="K76" s="4"/>
      <c r="L76" s="4"/>
      <c r="M76" s="4"/>
      <c r="N76" s="4"/>
      <c r="O76" s="4">
        <v>0</v>
      </c>
      <c r="P76" s="4"/>
      <c r="Q76" s="4"/>
    </row>
    <row r="77" spans="2:17" ht="90" customHeight="1" x14ac:dyDescent="0.25">
      <c r="B77" s="4"/>
      <c r="C77" s="4"/>
      <c r="D77" s="3" t="s">
        <v>44</v>
      </c>
      <c r="E77" s="73" t="s">
        <v>112</v>
      </c>
      <c r="F77" s="74"/>
      <c r="G77" s="3">
        <v>57</v>
      </c>
      <c r="H77" s="4">
        <f>H78+H79+H81</f>
        <v>0</v>
      </c>
      <c r="I77" s="4"/>
      <c r="J77" s="4">
        <v>0</v>
      </c>
      <c r="K77" s="4">
        <f t="shared" ref="K77:O77" si="16">K78+K79+K81</f>
        <v>0</v>
      </c>
      <c r="L77" s="4">
        <f t="shared" si="16"/>
        <v>0</v>
      </c>
      <c r="M77" s="4">
        <f t="shared" si="16"/>
        <v>0</v>
      </c>
      <c r="N77" s="4">
        <f t="shared" si="16"/>
        <v>0</v>
      </c>
      <c r="O77" s="4">
        <f t="shared" si="16"/>
        <v>0</v>
      </c>
      <c r="P77" s="4"/>
      <c r="Q77" s="4"/>
    </row>
    <row r="78" spans="2:17" ht="31.5" customHeight="1" x14ac:dyDescent="0.25">
      <c r="B78" s="4"/>
      <c r="C78" s="4"/>
      <c r="D78" s="3" t="s">
        <v>113</v>
      </c>
      <c r="E78" s="53" t="s">
        <v>114</v>
      </c>
      <c r="F78" s="54"/>
      <c r="G78" s="3">
        <v>58</v>
      </c>
      <c r="H78" s="4"/>
      <c r="I78" s="4"/>
      <c r="J78" s="4"/>
      <c r="K78" s="4"/>
      <c r="L78" s="4"/>
      <c r="M78" s="4"/>
      <c r="N78" s="4"/>
      <c r="O78" s="4">
        <v>0</v>
      </c>
      <c r="P78" s="4"/>
      <c r="Q78" s="4"/>
    </row>
    <row r="79" spans="2:17" ht="52.5" customHeight="1" x14ac:dyDescent="0.25">
      <c r="B79" s="4"/>
      <c r="C79" s="4"/>
      <c r="D79" s="3" t="s">
        <v>115</v>
      </c>
      <c r="E79" s="53" t="s">
        <v>116</v>
      </c>
      <c r="F79" s="54"/>
      <c r="G79" s="3">
        <v>59</v>
      </c>
      <c r="H79" s="4"/>
      <c r="I79" s="4"/>
      <c r="J79" s="4"/>
      <c r="K79" s="4"/>
      <c r="L79" s="4"/>
      <c r="M79" s="4"/>
      <c r="N79" s="4"/>
      <c r="O79" s="4">
        <v>0</v>
      </c>
      <c r="P79" s="4"/>
      <c r="Q79" s="4"/>
    </row>
    <row r="80" spans="2:17" ht="21" customHeight="1" x14ac:dyDescent="0.25">
      <c r="B80" s="4"/>
      <c r="C80" s="4"/>
      <c r="D80" s="3" t="s">
        <v>117</v>
      </c>
      <c r="E80" s="53" t="s">
        <v>118</v>
      </c>
      <c r="F80" s="54"/>
      <c r="G80" s="3">
        <v>60</v>
      </c>
      <c r="H80" s="4"/>
      <c r="I80" s="4"/>
      <c r="J80" s="4"/>
      <c r="K80" s="4"/>
      <c r="L80" s="4"/>
      <c r="M80" s="4"/>
      <c r="N80" s="4"/>
      <c r="O80" s="4">
        <v>0</v>
      </c>
      <c r="P80" s="4"/>
      <c r="Q80" s="4"/>
    </row>
    <row r="81" spans="2:17" ht="31.5" customHeight="1" x14ac:dyDescent="0.25">
      <c r="B81" s="4"/>
      <c r="C81" s="4"/>
      <c r="D81" s="3" t="s">
        <v>119</v>
      </c>
      <c r="E81" s="53" t="s">
        <v>120</v>
      </c>
      <c r="F81" s="54"/>
      <c r="G81" s="3">
        <v>61</v>
      </c>
      <c r="H81" s="4"/>
      <c r="I81" s="4"/>
      <c r="J81" s="4">
        <v>0</v>
      </c>
      <c r="K81" s="4"/>
      <c r="L81" s="4"/>
      <c r="M81" s="4">
        <v>0</v>
      </c>
      <c r="N81" s="4">
        <v>0</v>
      </c>
      <c r="O81" s="4">
        <v>0</v>
      </c>
      <c r="P81" s="4"/>
      <c r="Q81" s="4"/>
    </row>
    <row r="82" spans="2:17" ht="31.5" customHeight="1" x14ac:dyDescent="0.25">
      <c r="B82" s="4"/>
      <c r="C82" s="4"/>
      <c r="D82" s="3" t="s">
        <v>46</v>
      </c>
      <c r="E82" s="53" t="s">
        <v>121</v>
      </c>
      <c r="F82" s="54"/>
      <c r="G82" s="3">
        <v>62</v>
      </c>
      <c r="H82" s="4">
        <v>1</v>
      </c>
      <c r="I82" s="4"/>
      <c r="J82" s="4">
        <v>10</v>
      </c>
      <c r="K82" s="4">
        <v>20</v>
      </c>
      <c r="L82" s="4">
        <v>1</v>
      </c>
      <c r="M82" s="4">
        <v>10</v>
      </c>
      <c r="N82" s="4">
        <v>20</v>
      </c>
      <c r="O82" s="4">
        <v>25</v>
      </c>
      <c r="P82" s="12">
        <f t="shared" ref="P82:P90" si="17">O82/K82</f>
        <v>1.25</v>
      </c>
      <c r="Q82" s="4">
        <f t="shared" ref="Q82:Q90" si="18">K82/H82</f>
        <v>20</v>
      </c>
    </row>
    <row r="83" spans="2:17" ht="31.5" customHeight="1" x14ac:dyDescent="0.25">
      <c r="B83" s="4"/>
      <c r="C83" s="4"/>
      <c r="D83" s="3" t="s">
        <v>48</v>
      </c>
      <c r="E83" s="53" t="s">
        <v>122</v>
      </c>
      <c r="F83" s="54"/>
      <c r="G83" s="3">
        <v>63</v>
      </c>
      <c r="H83" s="4">
        <v>24</v>
      </c>
      <c r="I83" s="4"/>
      <c r="J83" s="4">
        <v>30</v>
      </c>
      <c r="K83" s="4">
        <v>5</v>
      </c>
      <c r="L83" s="4">
        <v>3</v>
      </c>
      <c r="M83" s="4">
        <v>9</v>
      </c>
      <c r="N83" s="4">
        <v>17</v>
      </c>
      <c r="O83" s="4">
        <v>20</v>
      </c>
      <c r="P83" s="12">
        <f t="shared" si="17"/>
        <v>4</v>
      </c>
      <c r="Q83" s="12">
        <f t="shared" si="18"/>
        <v>0.20833333333333334</v>
      </c>
    </row>
    <row r="84" spans="2:17" ht="31.5" customHeight="1" x14ac:dyDescent="0.25">
      <c r="B84" s="4"/>
      <c r="C84" s="4"/>
      <c r="D84" s="4"/>
      <c r="E84" s="53" t="s">
        <v>123</v>
      </c>
      <c r="F84" s="54"/>
      <c r="G84" s="3" t="s">
        <v>124</v>
      </c>
      <c r="H84" s="4">
        <f>H85+H86</f>
        <v>24</v>
      </c>
      <c r="I84" s="4"/>
      <c r="J84" s="4">
        <f t="shared" ref="J84:O84" si="19">J85+J86</f>
        <v>30</v>
      </c>
      <c r="K84" s="4">
        <f t="shared" si="19"/>
        <v>5</v>
      </c>
      <c r="L84" s="4">
        <f t="shared" si="19"/>
        <v>3</v>
      </c>
      <c r="M84" s="4">
        <f t="shared" si="19"/>
        <v>9</v>
      </c>
      <c r="N84" s="4">
        <f t="shared" si="19"/>
        <v>17</v>
      </c>
      <c r="O84" s="4">
        <f t="shared" si="19"/>
        <v>20</v>
      </c>
      <c r="P84" s="12">
        <f t="shared" si="17"/>
        <v>4</v>
      </c>
      <c r="Q84" s="12">
        <f t="shared" si="18"/>
        <v>0.20833333333333334</v>
      </c>
    </row>
    <row r="85" spans="2:17" x14ac:dyDescent="0.25">
      <c r="B85" s="4"/>
      <c r="C85" s="4"/>
      <c r="D85" s="4"/>
      <c r="E85" s="53" t="s">
        <v>125</v>
      </c>
      <c r="F85" s="54"/>
      <c r="G85" s="3">
        <v>65</v>
      </c>
      <c r="H85" s="4">
        <v>4</v>
      </c>
      <c r="I85" s="4"/>
      <c r="J85" s="4">
        <v>6</v>
      </c>
      <c r="K85" s="4">
        <v>1</v>
      </c>
      <c r="L85" s="4">
        <v>1</v>
      </c>
      <c r="M85" s="4">
        <v>2</v>
      </c>
      <c r="N85" s="4">
        <v>3</v>
      </c>
      <c r="O85" s="4">
        <v>4</v>
      </c>
      <c r="P85" s="12">
        <f t="shared" si="17"/>
        <v>4</v>
      </c>
      <c r="Q85" s="4">
        <f t="shared" si="18"/>
        <v>0.25</v>
      </c>
    </row>
    <row r="86" spans="2:17" x14ac:dyDescent="0.25">
      <c r="B86" s="4"/>
      <c r="C86" s="4"/>
      <c r="D86" s="4"/>
      <c r="E86" s="53" t="s">
        <v>126</v>
      </c>
      <c r="F86" s="54"/>
      <c r="G86" s="3">
        <v>66</v>
      </c>
      <c r="H86" s="4">
        <v>20</v>
      </c>
      <c r="I86" s="4"/>
      <c r="J86" s="4">
        <v>24</v>
      </c>
      <c r="K86" s="4">
        <v>4</v>
      </c>
      <c r="L86" s="4">
        <v>2</v>
      </c>
      <c r="M86" s="4">
        <v>7</v>
      </c>
      <c r="N86" s="4">
        <v>14</v>
      </c>
      <c r="O86" s="4">
        <v>16</v>
      </c>
      <c r="P86" s="12">
        <v>0</v>
      </c>
      <c r="Q86" s="12">
        <f t="shared" si="18"/>
        <v>0.2</v>
      </c>
    </row>
    <row r="87" spans="2:17" ht="31.5" customHeight="1" x14ac:dyDescent="0.25">
      <c r="B87" s="4"/>
      <c r="C87" s="4"/>
      <c r="D87" s="3" t="s">
        <v>127</v>
      </c>
      <c r="E87" s="53" t="s">
        <v>128</v>
      </c>
      <c r="F87" s="54"/>
      <c r="G87" s="3">
        <v>67</v>
      </c>
      <c r="H87" s="4">
        <v>8</v>
      </c>
      <c r="I87" s="4"/>
      <c r="J87" s="4">
        <v>12</v>
      </c>
      <c r="K87" s="4">
        <v>7</v>
      </c>
      <c r="L87" s="4">
        <v>2</v>
      </c>
      <c r="M87" s="4">
        <v>5</v>
      </c>
      <c r="N87" s="4">
        <v>7</v>
      </c>
      <c r="O87" s="4">
        <v>9</v>
      </c>
      <c r="P87" s="12">
        <f t="shared" si="17"/>
        <v>1.2857142857142858</v>
      </c>
      <c r="Q87" s="12">
        <f t="shared" si="18"/>
        <v>0.875</v>
      </c>
    </row>
    <row r="88" spans="2:17" ht="21" customHeight="1" x14ac:dyDescent="0.25">
      <c r="B88" s="4"/>
      <c r="C88" s="4"/>
      <c r="D88" s="3" t="s">
        <v>129</v>
      </c>
      <c r="E88" s="53" t="s">
        <v>130</v>
      </c>
      <c r="F88" s="54"/>
      <c r="G88" s="7">
        <v>68</v>
      </c>
      <c r="H88" s="4">
        <v>11</v>
      </c>
      <c r="I88" s="4"/>
      <c r="J88" s="4">
        <v>16</v>
      </c>
      <c r="K88" s="4">
        <v>14</v>
      </c>
      <c r="L88" s="4">
        <v>4</v>
      </c>
      <c r="M88" s="4">
        <v>10</v>
      </c>
      <c r="N88" s="4">
        <v>15</v>
      </c>
      <c r="O88" s="4">
        <v>20</v>
      </c>
      <c r="P88" s="12">
        <f t="shared" si="17"/>
        <v>1.4285714285714286</v>
      </c>
      <c r="Q88" s="12">
        <f t="shared" si="18"/>
        <v>1.2727272727272727</v>
      </c>
    </row>
    <row r="89" spans="2:17" ht="31.5" customHeight="1" x14ac:dyDescent="0.25">
      <c r="B89" s="4"/>
      <c r="C89" s="4"/>
      <c r="D89" s="3" t="s">
        <v>131</v>
      </c>
      <c r="E89" s="53" t="s">
        <v>132</v>
      </c>
      <c r="F89" s="54"/>
      <c r="G89" s="3">
        <v>69</v>
      </c>
      <c r="H89" s="4">
        <v>30</v>
      </c>
      <c r="I89" s="4"/>
      <c r="J89" s="4">
        <v>63</v>
      </c>
      <c r="K89" s="4">
        <v>40</v>
      </c>
      <c r="L89" s="4">
        <v>8</v>
      </c>
      <c r="M89" s="4">
        <v>17</v>
      </c>
      <c r="N89" s="4">
        <v>28</v>
      </c>
      <c r="O89" s="4">
        <v>44</v>
      </c>
      <c r="P89" s="12">
        <f t="shared" si="17"/>
        <v>1.1000000000000001</v>
      </c>
      <c r="Q89" s="12">
        <f t="shared" si="18"/>
        <v>1.3333333333333333</v>
      </c>
    </row>
    <row r="90" spans="2:17" ht="21" customHeight="1" x14ac:dyDescent="0.25">
      <c r="B90" s="4"/>
      <c r="C90" s="4"/>
      <c r="D90" s="3" t="s">
        <v>133</v>
      </c>
      <c r="E90" s="53" t="s">
        <v>134</v>
      </c>
      <c r="F90" s="54"/>
      <c r="G90" s="3">
        <v>70</v>
      </c>
      <c r="H90" s="4">
        <v>28</v>
      </c>
      <c r="I90" s="4"/>
      <c r="J90" s="4">
        <v>23</v>
      </c>
      <c r="K90" s="4">
        <v>21</v>
      </c>
      <c r="L90" s="4">
        <v>6</v>
      </c>
      <c r="M90" s="4">
        <v>12</v>
      </c>
      <c r="N90" s="4">
        <v>18</v>
      </c>
      <c r="O90" s="4">
        <v>24</v>
      </c>
      <c r="P90" s="12">
        <f t="shared" si="17"/>
        <v>1.1428571428571428</v>
      </c>
      <c r="Q90" s="12">
        <f t="shared" si="18"/>
        <v>0.75</v>
      </c>
    </row>
    <row r="91" spans="2:17" ht="42" customHeight="1" x14ac:dyDescent="0.25">
      <c r="B91" s="4"/>
      <c r="C91" s="4"/>
      <c r="D91" s="3" t="s">
        <v>135</v>
      </c>
      <c r="E91" s="53" t="s">
        <v>136</v>
      </c>
      <c r="F91" s="54"/>
      <c r="G91" s="3">
        <v>71</v>
      </c>
      <c r="H91" s="4"/>
      <c r="I91" s="4"/>
      <c r="J91" s="4">
        <v>5</v>
      </c>
      <c r="K91" s="4"/>
      <c r="L91" s="4">
        <v>0</v>
      </c>
      <c r="M91" s="4">
        <v>0</v>
      </c>
      <c r="N91" s="4">
        <v>0</v>
      </c>
      <c r="O91" s="4">
        <v>0</v>
      </c>
      <c r="P91" s="4"/>
      <c r="Q91" s="4"/>
    </row>
    <row r="92" spans="2:17" ht="31.5" customHeight="1" x14ac:dyDescent="0.25">
      <c r="B92" s="4"/>
      <c r="C92" s="4"/>
      <c r="D92" s="3" t="s">
        <v>137</v>
      </c>
      <c r="E92" s="53" t="s">
        <v>138</v>
      </c>
      <c r="F92" s="54"/>
      <c r="G92" s="3">
        <v>72</v>
      </c>
      <c r="H92" s="4">
        <v>2</v>
      </c>
      <c r="I92" s="4"/>
      <c r="J92" s="4">
        <v>30</v>
      </c>
      <c r="K92" s="4">
        <v>1</v>
      </c>
      <c r="L92" s="4">
        <v>1</v>
      </c>
      <c r="M92" s="4">
        <v>3</v>
      </c>
      <c r="N92" s="4">
        <v>7</v>
      </c>
      <c r="O92" s="4">
        <v>10</v>
      </c>
      <c r="P92" s="12">
        <f>O92/K92</f>
        <v>10</v>
      </c>
      <c r="Q92" s="4">
        <f>K92/H92</f>
        <v>0.5</v>
      </c>
    </row>
    <row r="93" spans="2:17" ht="63" customHeight="1" x14ac:dyDescent="0.25">
      <c r="B93" s="4"/>
      <c r="C93" s="4"/>
      <c r="D93" s="3" t="s">
        <v>139</v>
      </c>
      <c r="E93" s="53" t="s">
        <v>140</v>
      </c>
      <c r="F93" s="54"/>
      <c r="G93" s="3">
        <v>73</v>
      </c>
      <c r="H93" s="4"/>
      <c r="I93" s="4"/>
      <c r="J93" s="4"/>
      <c r="K93" s="4"/>
      <c r="L93" s="4"/>
      <c r="M93" s="4"/>
      <c r="N93" s="4"/>
      <c r="O93" s="4">
        <v>0</v>
      </c>
      <c r="P93" s="4"/>
      <c r="Q93" s="4"/>
    </row>
    <row r="94" spans="2:17" ht="31.5" customHeight="1" x14ac:dyDescent="0.25">
      <c r="B94" s="4"/>
      <c r="C94" s="4"/>
      <c r="D94" s="4"/>
      <c r="E94" s="53" t="s">
        <v>141</v>
      </c>
      <c r="F94" s="54"/>
      <c r="G94" s="3">
        <v>74</v>
      </c>
      <c r="H94" s="4"/>
      <c r="I94" s="4"/>
      <c r="J94" s="4"/>
      <c r="K94" s="4"/>
      <c r="L94" s="4"/>
      <c r="M94" s="4"/>
      <c r="N94" s="4"/>
      <c r="O94" s="4">
        <v>0</v>
      </c>
      <c r="P94" s="4"/>
      <c r="Q94" s="4"/>
    </row>
    <row r="95" spans="2:17" ht="31.5" customHeight="1" x14ac:dyDescent="0.25">
      <c r="B95" s="4"/>
      <c r="C95" s="4"/>
      <c r="D95" s="3" t="s">
        <v>142</v>
      </c>
      <c r="E95" s="53" t="s">
        <v>143</v>
      </c>
      <c r="F95" s="54"/>
      <c r="G95" s="3">
        <v>75</v>
      </c>
      <c r="H95" s="4"/>
      <c r="I95" s="4"/>
      <c r="J95" s="4"/>
      <c r="K95" s="4"/>
      <c r="L95" s="4"/>
      <c r="M95" s="4"/>
      <c r="N95" s="4"/>
      <c r="O95" s="4">
        <v>0</v>
      </c>
      <c r="P95" s="4"/>
      <c r="Q95" s="4"/>
    </row>
    <row r="96" spans="2:17" ht="111" customHeight="1" x14ac:dyDescent="0.25">
      <c r="B96" s="4"/>
      <c r="C96" s="4"/>
      <c r="D96" s="3" t="s">
        <v>144</v>
      </c>
      <c r="E96" s="73" t="s">
        <v>145</v>
      </c>
      <c r="F96" s="74"/>
      <c r="G96" s="3">
        <v>76</v>
      </c>
      <c r="H96" s="4"/>
      <c r="I96" s="4"/>
      <c r="J96" s="4"/>
      <c r="K96" s="4"/>
      <c r="L96" s="4"/>
      <c r="M96" s="4"/>
      <c r="N96" s="4"/>
      <c r="O96" s="4">
        <v>0</v>
      </c>
      <c r="P96" s="4"/>
      <c r="Q96" s="4"/>
    </row>
    <row r="97" spans="1:17" ht="42" customHeight="1" x14ac:dyDescent="0.25">
      <c r="B97" s="4"/>
      <c r="C97" s="4"/>
      <c r="D97" s="3" t="s">
        <v>146</v>
      </c>
      <c r="E97" s="53" t="s">
        <v>147</v>
      </c>
      <c r="F97" s="54"/>
      <c r="G97" s="3">
        <v>77</v>
      </c>
      <c r="H97" s="4">
        <v>0</v>
      </c>
      <c r="I97" s="4">
        <v>0</v>
      </c>
      <c r="J97" s="4">
        <v>5</v>
      </c>
      <c r="K97" s="4">
        <v>1</v>
      </c>
      <c r="L97" s="4">
        <v>1</v>
      </c>
      <c r="M97" s="4">
        <v>2</v>
      </c>
      <c r="N97" s="4">
        <v>3</v>
      </c>
      <c r="O97" s="4">
        <v>4</v>
      </c>
      <c r="P97" s="12">
        <f>O97/K97</f>
        <v>4</v>
      </c>
      <c r="Q97" s="12"/>
    </row>
    <row r="98" spans="1:17" x14ac:dyDescent="0.25">
      <c r="B98" s="4"/>
      <c r="C98" s="4"/>
      <c r="D98" s="3" t="s">
        <v>148</v>
      </c>
      <c r="E98" s="53" t="s">
        <v>149</v>
      </c>
      <c r="F98" s="54"/>
      <c r="G98" s="3">
        <v>78</v>
      </c>
      <c r="H98" s="4">
        <v>63</v>
      </c>
      <c r="I98" s="4"/>
      <c r="J98" s="4">
        <v>82</v>
      </c>
      <c r="K98" s="4">
        <v>38</v>
      </c>
      <c r="L98" s="4">
        <v>10</v>
      </c>
      <c r="M98" s="4">
        <v>25</v>
      </c>
      <c r="N98" s="4">
        <v>35</v>
      </c>
      <c r="O98" s="4">
        <v>45</v>
      </c>
      <c r="P98" s="12">
        <f>O98/K98</f>
        <v>1.1842105263157894</v>
      </c>
      <c r="Q98" s="12">
        <f>K98/H98</f>
        <v>0.60317460317460314</v>
      </c>
    </row>
    <row r="99" spans="1:17" ht="42" customHeight="1" x14ac:dyDescent="0.25">
      <c r="B99" s="4"/>
      <c r="C99" s="4"/>
      <c r="D99" s="53" t="s">
        <v>150</v>
      </c>
      <c r="E99" s="75"/>
      <c r="F99" s="54"/>
      <c r="G99" s="3">
        <v>79</v>
      </c>
      <c r="H99" s="4">
        <f>H100+H101+H102+H103+H104+H105</f>
        <v>70</v>
      </c>
      <c r="I99" s="4"/>
      <c r="J99" s="4">
        <f t="shared" ref="J99:O99" si="20">J100+J101+J102+J103+J104+J105</f>
        <v>85</v>
      </c>
      <c r="K99" s="4">
        <f t="shared" si="20"/>
        <v>68</v>
      </c>
      <c r="L99" s="4">
        <f t="shared" si="20"/>
        <v>23</v>
      </c>
      <c r="M99" s="4">
        <f t="shared" si="20"/>
        <v>45</v>
      </c>
      <c r="N99" s="4">
        <f t="shared" si="20"/>
        <v>70</v>
      </c>
      <c r="O99" s="4">
        <f t="shared" si="20"/>
        <v>95</v>
      </c>
      <c r="P99" s="12">
        <f>O99/K99</f>
        <v>1.3970588235294117</v>
      </c>
      <c r="Q99" s="12">
        <f>K99/H99</f>
        <v>0.97142857142857142</v>
      </c>
    </row>
    <row r="100" spans="1:17" ht="42" customHeight="1" x14ac:dyDescent="0.25">
      <c r="B100" s="4"/>
      <c r="C100" s="4"/>
      <c r="D100" s="3" t="s">
        <v>27</v>
      </c>
      <c r="E100" s="53" t="s">
        <v>151</v>
      </c>
      <c r="F100" s="54"/>
      <c r="G100" s="3">
        <v>80</v>
      </c>
      <c r="H100" s="4"/>
      <c r="I100" s="4"/>
      <c r="J100" s="4"/>
      <c r="K100" s="4"/>
      <c r="L100" s="4"/>
      <c r="M100" s="4"/>
      <c r="N100" s="4"/>
      <c r="O100" s="4">
        <v>0</v>
      </c>
      <c r="P100" s="4"/>
      <c r="Q100" s="4"/>
    </row>
    <row r="101" spans="1:17" ht="42" customHeight="1" x14ac:dyDescent="0.25">
      <c r="B101" s="4"/>
      <c r="C101" s="4"/>
      <c r="D101" s="3" t="s">
        <v>37</v>
      </c>
      <c r="E101" s="53" t="s">
        <v>152</v>
      </c>
      <c r="F101" s="54"/>
      <c r="G101" s="3">
        <v>81</v>
      </c>
      <c r="H101" s="4"/>
      <c r="I101" s="4"/>
      <c r="J101" s="4"/>
      <c r="K101" s="4"/>
      <c r="L101" s="4"/>
      <c r="M101" s="4"/>
      <c r="N101" s="4"/>
      <c r="O101" s="4">
        <v>0</v>
      </c>
      <c r="P101" s="4"/>
      <c r="Q101" s="4"/>
    </row>
    <row r="102" spans="1:17" x14ac:dyDescent="0.25">
      <c r="B102" s="4"/>
      <c r="C102" s="4"/>
      <c r="D102" s="3" t="s">
        <v>39</v>
      </c>
      <c r="E102" s="53" t="s">
        <v>153</v>
      </c>
      <c r="F102" s="54"/>
      <c r="G102" s="3">
        <v>82</v>
      </c>
      <c r="H102" s="4"/>
      <c r="I102" s="4"/>
      <c r="J102" s="4">
        <v>0</v>
      </c>
      <c r="K102" s="4"/>
      <c r="L102" s="4"/>
      <c r="M102" s="4"/>
      <c r="N102" s="4"/>
      <c r="O102" s="4"/>
      <c r="P102" s="4"/>
      <c r="Q102" s="4"/>
    </row>
    <row r="103" spans="1:17" ht="21" customHeight="1" x14ac:dyDescent="0.25">
      <c r="B103" s="4"/>
      <c r="C103" s="4"/>
      <c r="D103" s="3" t="s">
        <v>44</v>
      </c>
      <c r="E103" s="53" t="s">
        <v>154</v>
      </c>
      <c r="F103" s="54"/>
      <c r="G103" s="3">
        <v>83</v>
      </c>
      <c r="H103" s="4"/>
      <c r="I103" s="4"/>
      <c r="J103" s="4"/>
      <c r="K103" s="4"/>
      <c r="L103" s="4"/>
      <c r="M103" s="4"/>
      <c r="N103" s="4"/>
      <c r="O103" s="4"/>
      <c r="P103" s="4"/>
      <c r="Q103" s="4"/>
    </row>
    <row r="104" spans="1:17" x14ac:dyDescent="0.25">
      <c r="B104" s="4"/>
      <c r="C104" s="4"/>
      <c r="D104" s="3" t="s">
        <v>46</v>
      </c>
      <c r="E104" s="53" t="s">
        <v>155</v>
      </c>
      <c r="F104" s="54"/>
      <c r="G104" s="3">
        <v>84</v>
      </c>
      <c r="H104" s="4"/>
      <c r="I104" s="4"/>
      <c r="J104" s="4"/>
      <c r="K104" s="4"/>
      <c r="L104" s="4"/>
      <c r="M104" s="4"/>
      <c r="N104" s="4"/>
      <c r="O104" s="4"/>
      <c r="P104" s="4"/>
      <c r="Q104" s="4"/>
    </row>
    <row r="105" spans="1:17" ht="21" customHeight="1" x14ac:dyDescent="0.25">
      <c r="B105" s="4"/>
      <c r="C105" s="4"/>
      <c r="D105" s="3" t="s">
        <v>48</v>
      </c>
      <c r="E105" s="53" t="s">
        <v>156</v>
      </c>
      <c r="F105" s="54"/>
      <c r="G105" s="3">
        <v>85</v>
      </c>
      <c r="H105" s="4">
        <v>70</v>
      </c>
      <c r="I105" s="4"/>
      <c r="J105" s="4">
        <v>85</v>
      </c>
      <c r="K105" s="4">
        <v>68</v>
      </c>
      <c r="L105" s="4">
        <v>23</v>
      </c>
      <c r="M105" s="4">
        <v>45</v>
      </c>
      <c r="N105" s="4">
        <v>70</v>
      </c>
      <c r="O105" s="4">
        <v>95</v>
      </c>
      <c r="P105" s="12">
        <f t="shared" ref="P105:P110" si="21">O105/K105</f>
        <v>1.3970588235294117</v>
      </c>
      <c r="Q105" s="12">
        <f>K105/H105</f>
        <v>0.97142857142857142</v>
      </c>
    </row>
    <row r="106" spans="1:17" ht="31.5" customHeight="1" x14ac:dyDescent="0.25">
      <c r="A106" s="11"/>
      <c r="B106" s="9"/>
      <c r="C106" s="9"/>
      <c r="D106" s="55" t="s">
        <v>157</v>
      </c>
      <c r="E106" s="70"/>
      <c r="F106" s="56"/>
      <c r="G106" s="10">
        <v>86</v>
      </c>
      <c r="H106" s="9">
        <f>H107+H120+H124+H133</f>
        <v>4838</v>
      </c>
      <c r="I106" s="9"/>
      <c r="J106" s="9">
        <f t="shared" ref="J106:O106" si="22">J107+J120+J124+J133</f>
        <v>5560</v>
      </c>
      <c r="K106" s="9">
        <f t="shared" si="22"/>
        <v>5418</v>
      </c>
      <c r="L106" s="9">
        <f t="shared" si="22"/>
        <v>1461</v>
      </c>
      <c r="M106" s="9">
        <f t="shared" si="22"/>
        <v>3101</v>
      </c>
      <c r="N106" s="9">
        <f t="shared" si="22"/>
        <v>4746</v>
      </c>
      <c r="O106" s="9">
        <f t="shared" si="22"/>
        <v>6753</v>
      </c>
      <c r="P106" s="23">
        <f t="shared" si="21"/>
        <v>1.2464008859357696</v>
      </c>
      <c r="Q106" s="13">
        <f>K106/H106</f>
        <v>1.1198842496899546</v>
      </c>
    </row>
    <row r="107" spans="1:17" ht="31.5" customHeight="1" x14ac:dyDescent="0.25">
      <c r="B107" s="4"/>
      <c r="C107" s="4"/>
      <c r="D107" s="3" t="s">
        <v>158</v>
      </c>
      <c r="E107" s="53" t="s">
        <v>159</v>
      </c>
      <c r="F107" s="54"/>
      <c r="G107" s="3">
        <v>87</v>
      </c>
      <c r="H107" s="4">
        <f>H108+H112</f>
        <v>3718</v>
      </c>
      <c r="I107" s="4"/>
      <c r="J107" s="4">
        <f t="shared" ref="J107:O107" si="23">J108+J112</f>
        <v>4230</v>
      </c>
      <c r="K107" s="4">
        <f t="shared" si="23"/>
        <v>4190</v>
      </c>
      <c r="L107" s="4">
        <f t="shared" si="23"/>
        <v>1135</v>
      </c>
      <c r="M107" s="4">
        <f t="shared" si="23"/>
        <v>2418</v>
      </c>
      <c r="N107" s="4">
        <f t="shared" si="23"/>
        <v>3703</v>
      </c>
      <c r="O107" s="4">
        <f t="shared" si="23"/>
        <v>5288</v>
      </c>
      <c r="P107" s="12">
        <f t="shared" si="21"/>
        <v>1.262052505966587</v>
      </c>
      <c r="Q107" s="12">
        <f>K107/H107</f>
        <v>1.1269499731038193</v>
      </c>
    </row>
    <row r="108" spans="1:17" ht="31.5" customHeight="1" x14ac:dyDescent="0.25">
      <c r="B108" s="4"/>
      <c r="C108" s="4"/>
      <c r="D108" s="3" t="s">
        <v>160</v>
      </c>
      <c r="E108" s="53" t="s">
        <v>161</v>
      </c>
      <c r="F108" s="54"/>
      <c r="G108" s="3">
        <v>88</v>
      </c>
      <c r="H108" s="4">
        <f>H109+H110+H111</f>
        <v>3718</v>
      </c>
      <c r="I108" s="4"/>
      <c r="J108" s="4">
        <f t="shared" ref="J108:O108" si="24">J109+J110+J111</f>
        <v>4160</v>
      </c>
      <c r="K108" s="4">
        <f t="shared" si="24"/>
        <v>4190</v>
      </c>
      <c r="L108" s="4">
        <f t="shared" si="24"/>
        <v>1126</v>
      </c>
      <c r="M108" s="4">
        <f t="shared" si="24"/>
        <v>2403</v>
      </c>
      <c r="N108" s="4">
        <f t="shared" si="24"/>
        <v>3680</v>
      </c>
      <c r="O108" s="4">
        <f t="shared" si="24"/>
        <v>5218</v>
      </c>
      <c r="P108" s="12">
        <f t="shared" si="21"/>
        <v>1.2453460620525059</v>
      </c>
      <c r="Q108" s="12">
        <f>K108/H108</f>
        <v>1.1269499731038193</v>
      </c>
    </row>
    <row r="109" spans="1:17" x14ac:dyDescent="0.25">
      <c r="B109" s="4"/>
      <c r="C109" s="4"/>
      <c r="D109" s="4"/>
      <c r="E109" s="53" t="s">
        <v>162</v>
      </c>
      <c r="F109" s="54"/>
      <c r="G109" s="3">
        <v>89</v>
      </c>
      <c r="H109" s="4">
        <v>3718</v>
      </c>
      <c r="I109" s="4"/>
      <c r="J109" s="4">
        <v>4059</v>
      </c>
      <c r="K109" s="4">
        <v>4095</v>
      </c>
      <c r="L109" s="4">
        <v>1075</v>
      </c>
      <c r="M109" s="4">
        <v>2300</v>
      </c>
      <c r="N109" s="4">
        <v>3525</v>
      </c>
      <c r="O109" s="4">
        <v>5010</v>
      </c>
      <c r="P109" s="12">
        <f t="shared" si="21"/>
        <v>1.2234432234432235</v>
      </c>
      <c r="Q109" s="12">
        <f>K109/H109</f>
        <v>1.1013986013986015</v>
      </c>
    </row>
    <row r="110" spans="1:17" ht="42" customHeight="1" x14ac:dyDescent="0.25">
      <c r="B110" s="4"/>
      <c r="C110" s="4"/>
      <c r="D110" s="4"/>
      <c r="E110" s="53" t="s">
        <v>163</v>
      </c>
      <c r="F110" s="54"/>
      <c r="G110" s="3">
        <v>90</v>
      </c>
      <c r="H110" s="4"/>
      <c r="I110" s="4"/>
      <c r="J110" s="4">
        <v>101</v>
      </c>
      <c r="K110" s="4">
        <v>95</v>
      </c>
      <c r="L110" s="4">
        <v>51</v>
      </c>
      <c r="M110" s="4">
        <v>103</v>
      </c>
      <c r="N110" s="4">
        <v>155</v>
      </c>
      <c r="O110" s="4">
        <v>208</v>
      </c>
      <c r="P110" s="12">
        <f t="shared" si="21"/>
        <v>2.1894736842105265</v>
      </c>
      <c r="Q110" s="4"/>
    </row>
    <row r="111" spans="1:17" ht="21" customHeight="1" x14ac:dyDescent="0.25">
      <c r="B111" s="4"/>
      <c r="C111" s="4"/>
      <c r="D111" s="4"/>
      <c r="E111" s="53" t="s">
        <v>164</v>
      </c>
      <c r="F111" s="54"/>
      <c r="G111" s="3">
        <v>91</v>
      </c>
      <c r="H111" s="4"/>
      <c r="I111" s="4"/>
      <c r="J111" s="4"/>
      <c r="K111" s="4"/>
      <c r="L111" s="4"/>
      <c r="M111" s="4"/>
      <c r="N111" s="4"/>
      <c r="O111" s="4"/>
      <c r="P111" s="4"/>
      <c r="Q111" s="4"/>
    </row>
    <row r="112" spans="1:17" ht="31.5" customHeight="1" x14ac:dyDescent="0.25">
      <c r="B112" s="4"/>
      <c r="C112" s="4"/>
      <c r="D112" s="53" t="s">
        <v>165</v>
      </c>
      <c r="E112" s="75"/>
      <c r="F112" s="54"/>
      <c r="G112" s="3">
        <v>92</v>
      </c>
      <c r="H112" s="4">
        <f>H113+H116+H117+H118+H119</f>
        <v>0</v>
      </c>
      <c r="I112" s="4"/>
      <c r="J112" s="4">
        <f t="shared" ref="J112:O112" si="25">J113+J116+J117+J118+J119</f>
        <v>70</v>
      </c>
      <c r="K112" s="4">
        <f t="shared" si="25"/>
        <v>0</v>
      </c>
      <c r="L112" s="4">
        <f t="shared" si="25"/>
        <v>9</v>
      </c>
      <c r="M112" s="4">
        <f t="shared" si="25"/>
        <v>15</v>
      </c>
      <c r="N112" s="4">
        <f t="shared" si="25"/>
        <v>23</v>
      </c>
      <c r="O112" s="4">
        <f t="shared" si="25"/>
        <v>70</v>
      </c>
      <c r="P112" s="12"/>
      <c r="Q112" s="4"/>
    </row>
    <row r="113" spans="2:17" ht="84" customHeight="1" x14ac:dyDescent="0.25">
      <c r="B113" s="4"/>
      <c r="C113" s="4"/>
      <c r="D113" s="4"/>
      <c r="E113" s="53" t="s">
        <v>166</v>
      </c>
      <c r="F113" s="54"/>
      <c r="G113" s="3">
        <v>93</v>
      </c>
      <c r="H113" s="4">
        <v>0</v>
      </c>
      <c r="I113" s="4"/>
      <c r="J113" s="4">
        <v>40</v>
      </c>
      <c r="K113" s="4">
        <v>0</v>
      </c>
      <c r="L113" s="4">
        <v>6</v>
      </c>
      <c r="M113" s="4">
        <v>10</v>
      </c>
      <c r="N113" s="4">
        <v>15</v>
      </c>
      <c r="O113" s="4">
        <v>60</v>
      </c>
      <c r="P113" s="4">
        <v>0</v>
      </c>
      <c r="Q113" s="4"/>
    </row>
    <row r="114" spans="2:17" ht="75" customHeight="1" x14ac:dyDescent="0.25">
      <c r="B114" s="4"/>
      <c r="C114" s="4"/>
      <c r="D114" s="4"/>
      <c r="E114" s="73" t="s">
        <v>167</v>
      </c>
      <c r="F114" s="74"/>
      <c r="G114" s="3" t="s">
        <v>168</v>
      </c>
      <c r="H114" s="4"/>
      <c r="I114" s="4"/>
      <c r="J114" s="4"/>
      <c r="K114" s="4"/>
      <c r="L114" s="4"/>
      <c r="M114" s="4"/>
      <c r="N114" s="4"/>
      <c r="O114" s="4"/>
      <c r="P114" s="4"/>
      <c r="Q114" s="4"/>
    </row>
    <row r="115" spans="2:17" ht="90" customHeight="1" x14ac:dyDescent="0.25">
      <c r="B115" s="4"/>
      <c r="C115" s="4"/>
      <c r="D115" s="4"/>
      <c r="E115" s="73" t="s">
        <v>169</v>
      </c>
      <c r="F115" s="74"/>
      <c r="G115" s="3" t="s">
        <v>170</v>
      </c>
      <c r="H115" s="4"/>
      <c r="I115" s="4"/>
      <c r="J115" s="4">
        <v>40</v>
      </c>
      <c r="K115" s="4">
        <v>0</v>
      </c>
      <c r="L115" s="4">
        <v>0</v>
      </c>
      <c r="M115" s="4">
        <v>0</v>
      </c>
      <c r="N115" s="4">
        <v>0</v>
      </c>
      <c r="O115" s="4">
        <v>40</v>
      </c>
      <c r="P115" s="4"/>
      <c r="Q115" s="4"/>
    </row>
    <row r="116" spans="2:17" x14ac:dyDescent="0.25">
      <c r="B116" s="4"/>
      <c r="C116" s="4"/>
      <c r="D116" s="4"/>
      <c r="E116" s="53" t="s">
        <v>171</v>
      </c>
      <c r="F116" s="54"/>
      <c r="G116" s="3">
        <v>96</v>
      </c>
      <c r="H116" s="4"/>
      <c r="I116" s="4"/>
      <c r="J116" s="4"/>
      <c r="K116" s="4"/>
      <c r="L116" s="4"/>
      <c r="M116" s="4"/>
      <c r="N116" s="4"/>
      <c r="O116" s="4"/>
      <c r="P116" s="4"/>
      <c r="Q116" s="4"/>
    </row>
    <row r="117" spans="2:17" ht="21" customHeight="1" x14ac:dyDescent="0.25">
      <c r="B117" s="4"/>
      <c r="C117" s="4"/>
      <c r="D117" s="4"/>
      <c r="E117" s="53" t="s">
        <v>172</v>
      </c>
      <c r="F117" s="54"/>
      <c r="G117" s="3">
        <v>97</v>
      </c>
      <c r="H117" s="4"/>
      <c r="I117" s="4"/>
      <c r="J117" s="4"/>
      <c r="K117" s="4"/>
      <c r="L117" s="4"/>
      <c r="M117" s="4"/>
      <c r="N117" s="4"/>
      <c r="O117" s="4"/>
      <c r="P117" s="4"/>
      <c r="Q117" s="4"/>
    </row>
    <row r="118" spans="2:17" ht="52.5" customHeight="1" x14ac:dyDescent="0.25">
      <c r="B118" s="4"/>
      <c r="C118" s="4"/>
      <c r="D118" s="4"/>
      <c r="E118" s="53" t="s">
        <v>173</v>
      </c>
      <c r="F118" s="54"/>
      <c r="G118" s="3">
        <v>98</v>
      </c>
      <c r="H118" s="4">
        <v>0</v>
      </c>
      <c r="I118" s="4"/>
      <c r="J118" s="4">
        <v>30</v>
      </c>
      <c r="K118" s="4">
        <v>0</v>
      </c>
      <c r="L118" s="4"/>
      <c r="M118" s="4">
        <v>0</v>
      </c>
      <c r="N118" s="4"/>
      <c r="O118" s="4">
        <v>0</v>
      </c>
      <c r="P118" s="12"/>
      <c r="Q118" s="4"/>
    </row>
    <row r="119" spans="2:17" ht="21" customHeight="1" x14ac:dyDescent="0.25">
      <c r="B119" s="4"/>
      <c r="C119" s="4"/>
      <c r="D119" s="4"/>
      <c r="E119" s="53" t="s">
        <v>174</v>
      </c>
      <c r="F119" s="54"/>
      <c r="G119" s="3">
        <v>99</v>
      </c>
      <c r="H119" s="4"/>
      <c r="I119" s="4"/>
      <c r="J119" s="4"/>
      <c r="K119" s="4"/>
      <c r="L119" s="4">
        <v>3</v>
      </c>
      <c r="M119" s="4">
        <v>5</v>
      </c>
      <c r="N119" s="4">
        <v>8</v>
      </c>
      <c r="O119" s="4">
        <v>10</v>
      </c>
      <c r="P119" s="4"/>
      <c r="Q119" s="4"/>
    </row>
    <row r="120" spans="2:17" ht="31.5" customHeight="1" x14ac:dyDescent="0.25">
      <c r="B120" s="4"/>
      <c r="C120" s="4"/>
      <c r="D120" s="53" t="s">
        <v>175</v>
      </c>
      <c r="E120" s="75"/>
      <c r="F120" s="54"/>
      <c r="G120" s="3">
        <v>100</v>
      </c>
      <c r="H120" s="4">
        <f>H121+H122+H123</f>
        <v>0</v>
      </c>
      <c r="I120" s="4"/>
      <c r="J120" s="4">
        <f t="shared" ref="J120:O120" si="26">J121+J122+J123</f>
        <v>0</v>
      </c>
      <c r="K120" s="4">
        <f t="shared" si="26"/>
        <v>0</v>
      </c>
      <c r="L120" s="4">
        <f t="shared" si="26"/>
        <v>0</v>
      </c>
      <c r="M120" s="4">
        <f t="shared" si="26"/>
        <v>0</v>
      </c>
      <c r="N120" s="4">
        <f t="shared" si="26"/>
        <v>0</v>
      </c>
      <c r="O120" s="4">
        <f t="shared" si="26"/>
        <v>0</v>
      </c>
      <c r="P120" s="4"/>
      <c r="Q120" s="4"/>
    </row>
    <row r="121" spans="2:17" ht="52.5" customHeight="1" x14ac:dyDescent="0.25">
      <c r="B121" s="4"/>
      <c r="C121" s="4"/>
      <c r="D121" s="4"/>
      <c r="E121" s="53" t="s">
        <v>176</v>
      </c>
      <c r="F121" s="54"/>
      <c r="G121" s="3">
        <v>101</v>
      </c>
      <c r="H121" s="4"/>
      <c r="I121" s="4"/>
      <c r="J121" s="4"/>
      <c r="K121" s="4"/>
      <c r="L121" s="4"/>
      <c r="M121" s="4"/>
      <c r="N121" s="4"/>
      <c r="O121" s="4">
        <v>0</v>
      </c>
      <c r="P121" s="4"/>
      <c r="Q121" s="4"/>
    </row>
    <row r="122" spans="2:17" ht="42" customHeight="1" x14ac:dyDescent="0.25">
      <c r="B122" s="4"/>
      <c r="C122" s="4"/>
      <c r="D122" s="4"/>
      <c r="E122" s="53" t="s">
        <v>177</v>
      </c>
      <c r="F122" s="54"/>
      <c r="G122" s="3">
        <v>102</v>
      </c>
      <c r="H122" s="4"/>
      <c r="I122" s="4"/>
      <c r="J122" s="4"/>
      <c r="K122" s="4"/>
      <c r="L122" s="4"/>
      <c r="M122" s="4"/>
      <c r="N122" s="4"/>
      <c r="O122" s="4">
        <v>0</v>
      </c>
      <c r="P122" s="4"/>
      <c r="Q122" s="4"/>
    </row>
    <row r="123" spans="2:17" ht="84" customHeight="1" x14ac:dyDescent="0.25">
      <c r="B123" s="4"/>
      <c r="C123" s="4"/>
      <c r="D123" s="4"/>
      <c r="E123" s="53" t="s">
        <v>178</v>
      </c>
      <c r="F123" s="54"/>
      <c r="G123" s="3">
        <v>103</v>
      </c>
      <c r="H123" s="4"/>
      <c r="I123" s="4"/>
      <c r="J123" s="4"/>
      <c r="K123" s="4"/>
      <c r="L123" s="4"/>
      <c r="M123" s="4"/>
      <c r="N123" s="4"/>
      <c r="O123" s="4">
        <v>0</v>
      </c>
      <c r="P123" s="4"/>
      <c r="Q123" s="4"/>
    </row>
    <row r="124" spans="2:17" ht="63" customHeight="1" x14ac:dyDescent="0.25">
      <c r="B124" s="9"/>
      <c r="C124" s="9"/>
      <c r="D124" s="55" t="s">
        <v>179</v>
      </c>
      <c r="E124" s="70"/>
      <c r="F124" s="56"/>
      <c r="G124" s="10">
        <v>104</v>
      </c>
      <c r="H124" s="9">
        <f>H125+H128+H131+H132</f>
        <v>202</v>
      </c>
      <c r="I124" s="9"/>
      <c r="J124" s="9">
        <f t="shared" ref="J124:O124" si="27">J125+J128+J131+J132</f>
        <v>274</v>
      </c>
      <c r="K124" s="9">
        <f t="shared" si="27"/>
        <v>191</v>
      </c>
      <c r="L124" s="9">
        <f t="shared" si="27"/>
        <v>51</v>
      </c>
      <c r="M124" s="9">
        <f t="shared" si="27"/>
        <v>107</v>
      </c>
      <c r="N124" s="9">
        <f t="shared" si="27"/>
        <v>163</v>
      </c>
      <c r="O124" s="9">
        <f t="shared" si="27"/>
        <v>226</v>
      </c>
      <c r="P124" s="13">
        <f>O124/K124</f>
        <v>1.1832460732984293</v>
      </c>
      <c r="Q124" s="13">
        <f>K124/H124</f>
        <v>0.9455445544554455</v>
      </c>
    </row>
    <row r="125" spans="2:17" ht="21" customHeight="1" x14ac:dyDescent="0.25">
      <c r="B125" s="4"/>
      <c r="C125" s="4"/>
      <c r="D125" s="4"/>
      <c r="E125" s="53" t="s">
        <v>180</v>
      </c>
      <c r="F125" s="54"/>
      <c r="G125" s="3">
        <v>105</v>
      </c>
      <c r="H125" s="4">
        <v>48</v>
      </c>
      <c r="I125" s="4"/>
      <c r="J125" s="4">
        <v>120</v>
      </c>
      <c r="K125" s="4">
        <v>48</v>
      </c>
      <c r="L125" s="4">
        <v>12</v>
      </c>
      <c r="M125" s="4">
        <v>29</v>
      </c>
      <c r="N125" s="4">
        <v>46</v>
      </c>
      <c r="O125" s="4">
        <v>70</v>
      </c>
      <c r="P125" s="13">
        <f>O125/K125</f>
        <v>1.4583333333333333</v>
      </c>
      <c r="Q125" s="4">
        <f>K125/H125</f>
        <v>1</v>
      </c>
    </row>
    <row r="126" spans="2:17" x14ac:dyDescent="0.25">
      <c r="B126" s="4"/>
      <c r="C126" s="4"/>
      <c r="D126" s="4"/>
      <c r="E126" s="53" t="s">
        <v>181</v>
      </c>
      <c r="F126" s="54"/>
      <c r="G126" s="3">
        <v>106</v>
      </c>
      <c r="H126" s="4">
        <v>48</v>
      </c>
      <c r="I126" s="4"/>
      <c r="J126" s="4">
        <v>100</v>
      </c>
      <c r="K126" s="4">
        <v>48</v>
      </c>
      <c r="L126" s="4">
        <v>12</v>
      </c>
      <c r="M126" s="4">
        <v>29</v>
      </c>
      <c r="N126" s="4">
        <v>46</v>
      </c>
      <c r="O126" s="4">
        <v>70</v>
      </c>
      <c r="P126" s="13">
        <f>O126/K126</f>
        <v>1.4583333333333333</v>
      </c>
      <c r="Q126" s="4">
        <f>K126/H126</f>
        <v>1</v>
      </c>
    </row>
    <row r="127" spans="2:17" ht="21" customHeight="1" x14ac:dyDescent="0.25">
      <c r="B127" s="4"/>
      <c r="C127" s="4"/>
      <c r="D127" s="4"/>
      <c r="E127" s="53" t="s">
        <v>182</v>
      </c>
      <c r="F127" s="54"/>
      <c r="G127" s="3">
        <v>107</v>
      </c>
      <c r="H127" s="4"/>
      <c r="I127" s="4"/>
      <c r="J127" s="4">
        <v>20</v>
      </c>
      <c r="K127" s="4"/>
      <c r="L127" s="4">
        <v>0</v>
      </c>
      <c r="M127" s="4">
        <v>0</v>
      </c>
      <c r="N127" s="4">
        <v>0</v>
      </c>
      <c r="O127" s="4">
        <v>0</v>
      </c>
      <c r="P127" s="4"/>
      <c r="Q127" s="4"/>
    </row>
    <row r="128" spans="2:17" ht="42" customHeight="1" x14ac:dyDescent="0.25">
      <c r="B128" s="4"/>
      <c r="C128" s="4"/>
      <c r="D128" s="4"/>
      <c r="E128" s="53" t="s">
        <v>183</v>
      </c>
      <c r="F128" s="54"/>
      <c r="G128" s="3">
        <v>108</v>
      </c>
      <c r="H128" s="4">
        <v>154</v>
      </c>
      <c r="I128" s="4"/>
      <c r="J128" s="4">
        <v>154</v>
      </c>
      <c r="K128" s="4">
        <v>143</v>
      </c>
      <c r="L128" s="4">
        <v>39</v>
      </c>
      <c r="M128" s="4">
        <v>78</v>
      </c>
      <c r="N128" s="4">
        <v>117</v>
      </c>
      <c r="O128" s="4">
        <v>156</v>
      </c>
      <c r="P128" s="13">
        <f>O128/K128</f>
        <v>1.0909090909090908</v>
      </c>
      <c r="Q128" s="12">
        <f>K128/H128</f>
        <v>0.9285714285714286</v>
      </c>
    </row>
    <row r="129" spans="2:17" x14ac:dyDescent="0.25">
      <c r="B129" s="4"/>
      <c r="C129" s="4"/>
      <c r="D129" s="4"/>
      <c r="E129" s="53" t="s">
        <v>181</v>
      </c>
      <c r="F129" s="54"/>
      <c r="G129" s="3">
        <v>109</v>
      </c>
      <c r="H129" s="4">
        <v>154</v>
      </c>
      <c r="I129" s="4"/>
      <c r="J129" s="4">
        <v>154</v>
      </c>
      <c r="K129" s="4">
        <v>143</v>
      </c>
      <c r="L129" s="4">
        <v>39</v>
      </c>
      <c r="M129" s="4">
        <v>78</v>
      </c>
      <c r="N129" s="4">
        <v>117</v>
      </c>
      <c r="O129" s="4">
        <v>156</v>
      </c>
      <c r="P129" s="13">
        <f>O129/K129</f>
        <v>1.0909090909090908</v>
      </c>
      <c r="Q129" s="12">
        <f>K128/H129</f>
        <v>0.9285714285714286</v>
      </c>
    </row>
    <row r="130" spans="2:17" ht="21" customHeight="1" x14ac:dyDescent="0.25">
      <c r="B130" s="4"/>
      <c r="C130" s="4"/>
      <c r="D130" s="4"/>
      <c r="E130" s="53" t="s">
        <v>182</v>
      </c>
      <c r="F130" s="54"/>
      <c r="G130" s="3">
        <v>110</v>
      </c>
      <c r="H130" s="4"/>
      <c r="I130" s="4"/>
      <c r="J130" s="4"/>
      <c r="K130" s="4"/>
      <c r="L130" s="4"/>
      <c r="M130" s="4"/>
      <c r="N130" s="4"/>
      <c r="O130" s="4">
        <v>0</v>
      </c>
      <c r="P130" s="4"/>
      <c r="Q130" s="4"/>
    </row>
    <row r="131" spans="2:17" ht="21" customHeight="1" x14ac:dyDescent="0.25">
      <c r="B131" s="4"/>
      <c r="C131" s="4"/>
      <c r="D131" s="4"/>
      <c r="E131" s="53" t="s">
        <v>184</v>
      </c>
      <c r="F131" s="54"/>
      <c r="G131" s="3">
        <v>111</v>
      </c>
      <c r="H131" s="4"/>
      <c r="I131" s="4"/>
      <c r="J131" s="4"/>
      <c r="K131" s="4"/>
      <c r="L131" s="4"/>
      <c r="M131" s="4"/>
      <c r="N131" s="4"/>
      <c r="O131" s="4">
        <v>0</v>
      </c>
      <c r="P131" s="4"/>
      <c r="Q131" s="4"/>
    </row>
    <row r="132" spans="2:17" ht="42" customHeight="1" x14ac:dyDescent="0.25">
      <c r="B132" s="4"/>
      <c r="C132" s="4"/>
      <c r="D132" s="4"/>
      <c r="E132" s="53" t="s">
        <v>185</v>
      </c>
      <c r="F132" s="54"/>
      <c r="G132" s="3">
        <v>112</v>
      </c>
      <c r="H132" s="4"/>
      <c r="I132" s="4"/>
      <c r="J132" s="4"/>
      <c r="K132" s="4"/>
      <c r="L132" s="4"/>
      <c r="M132" s="4"/>
      <c r="N132" s="4"/>
      <c r="O132" s="4">
        <v>0</v>
      </c>
      <c r="P132" s="4"/>
      <c r="Q132" s="4"/>
    </row>
    <row r="133" spans="2:17" ht="52.5" customHeight="1" x14ac:dyDescent="0.25">
      <c r="B133" s="9"/>
      <c r="C133" s="9"/>
      <c r="D133" s="55" t="s">
        <v>186</v>
      </c>
      <c r="E133" s="70"/>
      <c r="F133" s="56"/>
      <c r="G133" s="10">
        <v>113</v>
      </c>
      <c r="H133" s="9">
        <f>H134+H135+H136+H137+H138+H139</f>
        <v>918</v>
      </c>
      <c r="I133" s="9"/>
      <c r="J133" s="9">
        <f t="shared" ref="J133:O133" si="28">J134+J135+J136+J137+J138+J139</f>
        <v>1056</v>
      </c>
      <c r="K133" s="9">
        <f t="shared" si="28"/>
        <v>1037</v>
      </c>
      <c r="L133" s="9">
        <f t="shared" si="28"/>
        <v>275</v>
      </c>
      <c r="M133" s="9">
        <f t="shared" si="28"/>
        <v>576</v>
      </c>
      <c r="N133" s="9">
        <f t="shared" si="28"/>
        <v>880</v>
      </c>
      <c r="O133" s="9">
        <f t="shared" si="28"/>
        <v>1239</v>
      </c>
      <c r="P133" s="13">
        <f>O133/K133</f>
        <v>1.1947926711668273</v>
      </c>
      <c r="Q133" s="13">
        <f>K133/H133</f>
        <v>1.1296296296296295</v>
      </c>
    </row>
    <row r="134" spans="2:17" ht="31.5" customHeight="1" x14ac:dyDescent="0.25">
      <c r="B134" s="4"/>
      <c r="C134" s="4"/>
      <c r="D134" s="4"/>
      <c r="E134" s="53" t="s">
        <v>187</v>
      </c>
      <c r="F134" s="54"/>
      <c r="G134" s="3">
        <v>114</v>
      </c>
      <c r="H134" s="4">
        <v>641</v>
      </c>
      <c r="I134" s="4"/>
      <c r="J134" s="4">
        <v>710</v>
      </c>
      <c r="K134" s="4">
        <v>723</v>
      </c>
      <c r="L134" s="4">
        <v>195</v>
      </c>
      <c r="M134" s="4">
        <v>402</v>
      </c>
      <c r="N134" s="4">
        <v>615</v>
      </c>
      <c r="O134" s="4">
        <v>860</v>
      </c>
      <c r="P134" s="13">
        <f>O134/K134</f>
        <v>1.1894882434301521</v>
      </c>
      <c r="Q134" s="12">
        <f>K134/H134</f>
        <v>1.1279251170046802</v>
      </c>
    </row>
    <row r="135" spans="2:17" ht="31.5" customHeight="1" x14ac:dyDescent="0.25">
      <c r="B135" s="4"/>
      <c r="C135" s="4"/>
      <c r="D135" s="4"/>
      <c r="E135" s="53" t="s">
        <v>188</v>
      </c>
      <c r="F135" s="54"/>
      <c r="G135" s="3">
        <v>115</v>
      </c>
      <c r="H135" s="4">
        <v>18</v>
      </c>
      <c r="I135" s="4"/>
      <c r="J135" s="4">
        <v>23</v>
      </c>
      <c r="K135" s="4">
        <v>21</v>
      </c>
      <c r="L135" s="4">
        <v>6</v>
      </c>
      <c r="M135" s="4">
        <v>13</v>
      </c>
      <c r="N135" s="4">
        <v>19</v>
      </c>
      <c r="O135" s="4">
        <v>28</v>
      </c>
      <c r="P135" s="13">
        <f>O135/K135</f>
        <v>1.3333333333333333</v>
      </c>
      <c r="Q135" s="12">
        <f>K135/H135</f>
        <v>1.1666666666666667</v>
      </c>
    </row>
    <row r="136" spans="2:17" ht="42" customHeight="1" x14ac:dyDescent="0.25">
      <c r="B136" s="4"/>
      <c r="C136" s="4"/>
      <c r="D136" s="4"/>
      <c r="E136" s="53" t="s">
        <v>189</v>
      </c>
      <c r="F136" s="54"/>
      <c r="G136" s="3">
        <v>116</v>
      </c>
      <c r="H136" s="4">
        <v>205</v>
      </c>
      <c r="I136" s="4"/>
      <c r="J136" s="4">
        <v>234</v>
      </c>
      <c r="K136" s="4">
        <v>229</v>
      </c>
      <c r="L136" s="4">
        <v>63</v>
      </c>
      <c r="M136" s="4">
        <v>132</v>
      </c>
      <c r="N136" s="4">
        <v>202</v>
      </c>
      <c r="O136" s="4">
        <v>283</v>
      </c>
      <c r="P136" s="13">
        <f>O136/K136</f>
        <v>1.2358078602620088</v>
      </c>
      <c r="Q136" s="12">
        <f>K136/H136</f>
        <v>1.1170731707317074</v>
      </c>
    </row>
    <row r="137" spans="2:17" ht="52.5" customHeight="1" x14ac:dyDescent="0.25">
      <c r="B137" s="4"/>
      <c r="C137" s="4"/>
      <c r="D137" s="4"/>
      <c r="E137" s="53" t="s">
        <v>190</v>
      </c>
      <c r="F137" s="54"/>
      <c r="G137" s="3">
        <v>117</v>
      </c>
      <c r="H137" s="4">
        <v>54</v>
      </c>
      <c r="I137" s="4"/>
      <c r="J137" s="4">
        <v>59</v>
      </c>
      <c r="K137" s="4">
        <v>43</v>
      </c>
      <c r="L137" s="4">
        <v>11</v>
      </c>
      <c r="M137" s="4">
        <v>29</v>
      </c>
      <c r="N137" s="4">
        <v>44</v>
      </c>
      <c r="O137" s="4">
        <v>68</v>
      </c>
      <c r="P137" s="13">
        <f>O137/K137</f>
        <v>1.5813953488372092</v>
      </c>
      <c r="Q137" s="12">
        <f>K137/H137</f>
        <v>0.79629629629629628</v>
      </c>
    </row>
    <row r="138" spans="2:17" ht="31.5" customHeight="1" x14ac:dyDescent="0.25">
      <c r="B138" s="4"/>
      <c r="C138" s="4"/>
      <c r="D138" s="4"/>
      <c r="E138" s="53" t="s">
        <v>191</v>
      </c>
      <c r="F138" s="54"/>
      <c r="G138" s="3">
        <v>118</v>
      </c>
      <c r="H138" s="4"/>
      <c r="I138" s="4"/>
      <c r="J138" s="4"/>
      <c r="K138" s="4"/>
      <c r="L138" s="4"/>
      <c r="M138" s="4"/>
      <c r="N138" s="4"/>
      <c r="O138" s="4"/>
      <c r="P138" s="4"/>
      <c r="Q138" s="4"/>
    </row>
    <row r="139" spans="2:17" ht="31.5" customHeight="1" x14ac:dyDescent="0.25">
      <c r="B139" s="4"/>
      <c r="C139" s="4"/>
      <c r="D139" s="4"/>
      <c r="E139" s="53" t="s">
        <v>192</v>
      </c>
      <c r="F139" s="54"/>
      <c r="G139" s="3">
        <v>119</v>
      </c>
      <c r="H139" s="4"/>
      <c r="I139" s="4"/>
      <c r="J139" s="4">
        <v>30</v>
      </c>
      <c r="K139" s="4">
        <v>21</v>
      </c>
      <c r="L139" s="4">
        <v>0</v>
      </c>
      <c r="M139" s="4">
        <v>0</v>
      </c>
      <c r="N139" s="4">
        <v>0</v>
      </c>
      <c r="O139" s="4">
        <v>0</v>
      </c>
      <c r="P139" s="4"/>
      <c r="Q139" s="4"/>
    </row>
    <row r="140" spans="2:17" ht="42" customHeight="1" x14ac:dyDescent="0.25">
      <c r="B140" s="9"/>
      <c r="C140" s="9"/>
      <c r="D140" s="55" t="s">
        <v>193</v>
      </c>
      <c r="E140" s="70"/>
      <c r="F140" s="56"/>
      <c r="G140" s="10">
        <v>120</v>
      </c>
      <c r="H140" s="9">
        <f>H141+H144+H145+H146+H147+H148</f>
        <v>55</v>
      </c>
      <c r="I140" s="9"/>
      <c r="J140" s="9">
        <f t="shared" ref="J140:O140" si="29">J141+J144+J145+J146+J147+J148</f>
        <v>60</v>
      </c>
      <c r="K140" s="9">
        <f t="shared" si="29"/>
        <v>6</v>
      </c>
      <c r="L140" s="9">
        <f t="shared" si="29"/>
        <v>6</v>
      </c>
      <c r="M140" s="9">
        <f t="shared" si="29"/>
        <v>12</v>
      </c>
      <c r="N140" s="9">
        <f t="shared" si="29"/>
        <v>18</v>
      </c>
      <c r="O140" s="9">
        <f t="shared" si="29"/>
        <v>27</v>
      </c>
      <c r="P140" s="13">
        <f>O140/K140</f>
        <v>4.5</v>
      </c>
      <c r="Q140" s="13">
        <f>K140/H140</f>
        <v>0.10909090909090909</v>
      </c>
    </row>
    <row r="141" spans="2:17" ht="42" customHeight="1" x14ac:dyDescent="0.25">
      <c r="B141" s="4"/>
      <c r="C141" s="4"/>
      <c r="D141" s="3" t="s">
        <v>27</v>
      </c>
      <c r="E141" s="53" t="s">
        <v>194</v>
      </c>
      <c r="F141" s="54"/>
      <c r="G141" s="3">
        <v>121</v>
      </c>
      <c r="H141" s="4">
        <f>H142+H143</f>
        <v>0</v>
      </c>
      <c r="I141" s="4"/>
      <c r="J141" s="4">
        <f t="shared" ref="J141:O141" si="30">J142+J143</f>
        <v>0</v>
      </c>
      <c r="K141" s="4">
        <f t="shared" si="30"/>
        <v>0</v>
      </c>
      <c r="L141" s="4">
        <f t="shared" si="30"/>
        <v>0</v>
      </c>
      <c r="M141" s="4">
        <f t="shared" si="30"/>
        <v>0</v>
      </c>
      <c r="N141" s="4">
        <f t="shared" si="30"/>
        <v>0</v>
      </c>
      <c r="O141" s="4">
        <f t="shared" si="30"/>
        <v>3</v>
      </c>
      <c r="P141" s="4"/>
      <c r="Q141" s="4"/>
    </row>
    <row r="142" spans="2:17" ht="21" customHeight="1" x14ac:dyDescent="0.25">
      <c r="B142" s="4"/>
      <c r="C142" s="4"/>
      <c r="D142" s="4"/>
      <c r="E142" s="53" t="s">
        <v>195</v>
      </c>
      <c r="F142" s="54"/>
      <c r="G142" s="3">
        <v>122</v>
      </c>
      <c r="H142" s="4"/>
      <c r="I142" s="4"/>
      <c r="J142" s="4"/>
      <c r="K142" s="4"/>
      <c r="L142" s="4"/>
      <c r="M142" s="4"/>
      <c r="N142" s="4"/>
      <c r="O142" s="4">
        <v>3</v>
      </c>
      <c r="P142" s="4"/>
      <c r="Q142" s="4"/>
    </row>
    <row r="143" spans="2:17" x14ac:dyDescent="0.25">
      <c r="B143" s="4"/>
      <c r="C143" s="4"/>
      <c r="D143" s="4"/>
      <c r="E143" s="53" t="s">
        <v>196</v>
      </c>
      <c r="F143" s="54"/>
      <c r="G143" s="3">
        <v>123</v>
      </c>
      <c r="H143" s="4"/>
      <c r="I143" s="4"/>
      <c r="J143" s="4">
        <v>0</v>
      </c>
      <c r="K143" s="4"/>
      <c r="L143" s="4"/>
      <c r="M143" s="4"/>
      <c r="N143" s="4"/>
      <c r="O143" s="4">
        <v>0</v>
      </c>
      <c r="P143" s="4"/>
      <c r="Q143" s="4"/>
    </row>
    <row r="144" spans="2:17" ht="21" customHeight="1" x14ac:dyDescent="0.25">
      <c r="B144" s="4"/>
      <c r="C144" s="4"/>
      <c r="D144" s="3" t="s">
        <v>37</v>
      </c>
      <c r="E144" s="53" t="s">
        <v>197</v>
      </c>
      <c r="F144" s="54"/>
      <c r="G144" s="3">
        <v>124</v>
      </c>
      <c r="H144" s="4"/>
      <c r="I144" s="4"/>
      <c r="J144" s="4"/>
      <c r="K144" s="4"/>
      <c r="L144" s="4"/>
      <c r="M144" s="4"/>
      <c r="N144" s="4"/>
      <c r="O144" s="4"/>
      <c r="P144" s="4"/>
      <c r="Q144" s="4"/>
    </row>
    <row r="145" spans="2:17" ht="31.5" customHeight="1" x14ac:dyDescent="0.25">
      <c r="B145" s="4"/>
      <c r="C145" s="4"/>
      <c r="D145" s="3" t="s">
        <v>39</v>
      </c>
      <c r="E145" s="53" t="s">
        <v>198</v>
      </c>
      <c r="F145" s="54"/>
      <c r="G145" s="3">
        <v>125</v>
      </c>
      <c r="H145" s="4"/>
      <c r="I145" s="4"/>
      <c r="J145" s="4"/>
      <c r="K145" s="4"/>
      <c r="L145" s="4"/>
      <c r="M145" s="4"/>
      <c r="N145" s="4"/>
      <c r="O145" s="4"/>
      <c r="P145" s="4"/>
      <c r="Q145" s="4"/>
    </row>
    <row r="146" spans="2:17" x14ac:dyDescent="0.25">
      <c r="B146" s="4"/>
      <c r="C146" s="4"/>
      <c r="D146" s="3" t="s">
        <v>44</v>
      </c>
      <c r="E146" s="53" t="s">
        <v>149</v>
      </c>
      <c r="F146" s="54"/>
      <c r="G146" s="3">
        <v>126</v>
      </c>
      <c r="H146" s="4">
        <v>24</v>
      </c>
      <c r="I146" s="4"/>
      <c r="J146" s="4">
        <v>40</v>
      </c>
      <c r="K146" s="4">
        <v>33</v>
      </c>
      <c r="L146" s="4">
        <v>0</v>
      </c>
      <c r="M146" s="4">
        <v>0</v>
      </c>
      <c r="N146" s="4">
        <v>0</v>
      </c>
      <c r="O146" s="4">
        <v>0</v>
      </c>
      <c r="P146" s="13">
        <f>O146/K146</f>
        <v>0</v>
      </c>
      <c r="Q146" s="12">
        <f>K146/H146</f>
        <v>1.375</v>
      </c>
    </row>
    <row r="147" spans="2:17" ht="42" customHeight="1" x14ac:dyDescent="0.25">
      <c r="B147" s="4"/>
      <c r="C147" s="4"/>
      <c r="D147" s="3" t="s">
        <v>46</v>
      </c>
      <c r="E147" s="53" t="s">
        <v>199</v>
      </c>
      <c r="F147" s="54"/>
      <c r="G147" s="3">
        <v>127</v>
      </c>
      <c r="H147" s="4">
        <v>1</v>
      </c>
      <c r="I147" s="4"/>
      <c r="J147" s="4">
        <v>20</v>
      </c>
      <c r="K147" s="4">
        <v>3</v>
      </c>
      <c r="L147" s="4">
        <v>6</v>
      </c>
      <c r="M147" s="4">
        <v>12</v>
      </c>
      <c r="N147" s="4">
        <v>18</v>
      </c>
      <c r="O147" s="4">
        <v>24</v>
      </c>
      <c r="P147" s="13">
        <f>O147/K147</f>
        <v>8</v>
      </c>
      <c r="Q147" s="4">
        <f>K147/H147</f>
        <v>3</v>
      </c>
    </row>
    <row r="148" spans="2:17" ht="52.5" customHeight="1" x14ac:dyDescent="0.25">
      <c r="B148" s="4"/>
      <c r="C148" s="4"/>
      <c r="D148" s="3" t="s">
        <v>48</v>
      </c>
      <c r="E148" s="53" t="s">
        <v>200</v>
      </c>
      <c r="F148" s="54"/>
      <c r="G148" s="3">
        <v>128</v>
      </c>
      <c r="H148" s="4">
        <f>H149-H152</f>
        <v>30</v>
      </c>
      <c r="I148" s="4"/>
      <c r="J148" s="4">
        <f t="shared" ref="J148:O148" si="31">J149-J152</f>
        <v>0</v>
      </c>
      <c r="K148" s="4">
        <f t="shared" si="31"/>
        <v>-30</v>
      </c>
      <c r="L148" s="4">
        <f t="shared" si="31"/>
        <v>0</v>
      </c>
      <c r="M148" s="4">
        <f t="shared" si="31"/>
        <v>0</v>
      </c>
      <c r="N148" s="4">
        <f t="shared" si="31"/>
        <v>0</v>
      </c>
      <c r="O148" s="4">
        <f t="shared" si="31"/>
        <v>0</v>
      </c>
      <c r="P148" s="4"/>
      <c r="Q148" s="4"/>
    </row>
    <row r="149" spans="2:17" ht="31.5" customHeight="1" x14ac:dyDescent="0.25">
      <c r="B149" s="4"/>
      <c r="C149" s="4"/>
      <c r="D149" s="3" t="s">
        <v>51</v>
      </c>
      <c r="E149" s="53" t="s">
        <v>201</v>
      </c>
      <c r="F149" s="54"/>
      <c r="G149" s="3">
        <v>129</v>
      </c>
      <c r="H149" s="4">
        <v>30</v>
      </c>
      <c r="I149" s="4"/>
      <c r="J149" s="4">
        <v>30</v>
      </c>
      <c r="K149" s="4">
        <v>0</v>
      </c>
      <c r="L149" s="4"/>
      <c r="M149" s="4">
        <v>0</v>
      </c>
      <c r="N149" s="4"/>
      <c r="O149" s="4">
        <v>0</v>
      </c>
      <c r="P149" s="13">
        <v>0</v>
      </c>
      <c r="Q149" s="4"/>
    </row>
    <row r="150" spans="2:17" ht="31.5" customHeight="1" x14ac:dyDescent="0.25">
      <c r="B150" s="4"/>
      <c r="C150" s="4"/>
      <c r="D150" s="3" t="s">
        <v>202</v>
      </c>
      <c r="E150" s="53" t="s">
        <v>203</v>
      </c>
      <c r="F150" s="54"/>
      <c r="G150" s="3">
        <v>130</v>
      </c>
      <c r="H150" s="4">
        <v>30</v>
      </c>
      <c r="I150" s="4"/>
      <c r="J150" s="4">
        <v>30</v>
      </c>
      <c r="K150" s="4">
        <v>0</v>
      </c>
      <c r="L150" s="4"/>
      <c r="M150" s="4">
        <v>0</v>
      </c>
      <c r="N150" s="4"/>
      <c r="O150" s="4">
        <v>0</v>
      </c>
      <c r="P150" s="13">
        <v>0</v>
      </c>
      <c r="Q150" s="4"/>
    </row>
    <row r="151" spans="2:17" ht="31.5" customHeight="1" x14ac:dyDescent="0.25">
      <c r="B151" s="4"/>
      <c r="C151" s="4"/>
      <c r="D151" s="3" t="s">
        <v>204</v>
      </c>
      <c r="E151" s="53" t="s">
        <v>205</v>
      </c>
      <c r="F151" s="54"/>
      <c r="G151" s="3" t="s">
        <v>206</v>
      </c>
      <c r="H151" s="4"/>
      <c r="I151" s="4"/>
      <c r="J151" s="4"/>
      <c r="K151" s="4"/>
      <c r="L151" s="4"/>
      <c r="M151" s="4"/>
      <c r="N151" s="4"/>
      <c r="O151" s="4">
        <v>0</v>
      </c>
      <c r="P151" s="4"/>
      <c r="Q151" s="4"/>
    </row>
    <row r="152" spans="2:17" ht="63" customHeight="1" x14ac:dyDescent="0.25">
      <c r="B152" s="4"/>
      <c r="C152" s="4"/>
      <c r="D152" s="3" t="s">
        <v>53</v>
      </c>
      <c r="E152" s="53" t="s">
        <v>207</v>
      </c>
      <c r="F152" s="54"/>
      <c r="G152" s="3">
        <v>131</v>
      </c>
      <c r="H152" s="4"/>
      <c r="I152" s="4"/>
      <c r="J152" s="4">
        <v>30</v>
      </c>
      <c r="K152" s="4">
        <v>30</v>
      </c>
      <c r="L152" s="4"/>
      <c r="M152" s="4">
        <v>0</v>
      </c>
      <c r="N152" s="4"/>
      <c r="O152" s="4">
        <v>0</v>
      </c>
      <c r="P152" s="4"/>
      <c r="Q152" s="4"/>
    </row>
    <row r="153" spans="2:17" ht="42" customHeight="1" x14ac:dyDescent="0.25">
      <c r="B153" s="4"/>
      <c r="C153" s="4"/>
      <c r="D153" s="3" t="s">
        <v>208</v>
      </c>
      <c r="E153" s="53" t="s">
        <v>209</v>
      </c>
      <c r="F153" s="54"/>
      <c r="G153" s="3">
        <v>132</v>
      </c>
      <c r="H153" s="4">
        <f>H154+H155+H156</f>
        <v>0</v>
      </c>
      <c r="I153" s="4"/>
      <c r="J153" s="4">
        <f t="shared" ref="J153:O153" si="32">J154+J155+J156</f>
        <v>30</v>
      </c>
      <c r="K153" s="4">
        <f t="shared" si="32"/>
        <v>30</v>
      </c>
      <c r="L153" s="4">
        <f t="shared" si="32"/>
        <v>0</v>
      </c>
      <c r="M153" s="4">
        <f t="shared" si="32"/>
        <v>0</v>
      </c>
      <c r="N153" s="4">
        <f t="shared" si="32"/>
        <v>0</v>
      </c>
      <c r="O153" s="4">
        <f t="shared" si="32"/>
        <v>0</v>
      </c>
      <c r="P153" s="4"/>
      <c r="Q153" s="4"/>
    </row>
    <row r="154" spans="2:17" ht="21" customHeight="1" x14ac:dyDescent="0.25">
      <c r="B154" s="4"/>
      <c r="C154" s="4"/>
      <c r="D154" s="4"/>
      <c r="E154" s="53" t="s">
        <v>210</v>
      </c>
      <c r="F154" s="54"/>
      <c r="G154" s="3">
        <v>133</v>
      </c>
      <c r="H154" s="4"/>
      <c r="I154" s="4"/>
      <c r="J154" s="4">
        <v>30</v>
      </c>
      <c r="K154" s="4">
        <v>30</v>
      </c>
      <c r="L154" s="4"/>
      <c r="M154" s="4">
        <v>0</v>
      </c>
      <c r="N154" s="4"/>
      <c r="O154" s="4">
        <v>0</v>
      </c>
      <c r="P154" s="4"/>
      <c r="Q154" s="4"/>
    </row>
    <row r="155" spans="2:17" ht="42" customHeight="1" x14ac:dyDescent="0.25">
      <c r="B155" s="4"/>
      <c r="C155" s="4"/>
      <c r="D155" s="4"/>
      <c r="E155" s="53" t="s">
        <v>211</v>
      </c>
      <c r="F155" s="54"/>
      <c r="G155" s="3">
        <v>134</v>
      </c>
      <c r="H155" s="4"/>
      <c r="I155" s="4"/>
      <c r="J155" s="4"/>
      <c r="K155" s="4"/>
      <c r="L155" s="4"/>
      <c r="M155" s="4"/>
      <c r="N155" s="4"/>
      <c r="O155" s="4">
        <v>0</v>
      </c>
      <c r="P155" s="4"/>
      <c r="Q155" s="4"/>
    </row>
    <row r="156" spans="2:17" ht="21" customHeight="1" x14ac:dyDescent="0.25">
      <c r="B156" s="4"/>
      <c r="C156" s="4"/>
      <c r="D156" s="4"/>
      <c r="E156" s="53" t="s">
        <v>212</v>
      </c>
      <c r="F156" s="54"/>
      <c r="G156" s="3">
        <v>135</v>
      </c>
      <c r="H156" s="4"/>
      <c r="I156" s="4"/>
      <c r="J156" s="4"/>
      <c r="K156" s="4"/>
      <c r="L156" s="4"/>
      <c r="M156" s="4"/>
      <c r="N156" s="4"/>
      <c r="O156" s="4">
        <v>0</v>
      </c>
      <c r="P156" s="4"/>
      <c r="Q156" s="4"/>
    </row>
    <row r="157" spans="2:17" ht="31.5" customHeight="1" x14ac:dyDescent="0.25">
      <c r="B157" s="4"/>
      <c r="C157" s="3">
        <v>2</v>
      </c>
      <c r="D157" s="4"/>
      <c r="E157" s="53" t="s">
        <v>213</v>
      </c>
      <c r="F157" s="54"/>
      <c r="G157" s="3">
        <v>136</v>
      </c>
      <c r="H157" s="4">
        <f>H158+H161+H164</f>
        <v>1</v>
      </c>
      <c r="I157" s="4"/>
      <c r="J157" s="4">
        <f t="shared" ref="J157:L157" si="33">J158+J161+J164</f>
        <v>2</v>
      </c>
      <c r="K157" s="4">
        <v>0</v>
      </c>
      <c r="L157" s="4">
        <f t="shared" si="33"/>
        <v>0</v>
      </c>
      <c r="M157" s="4">
        <v>0</v>
      </c>
      <c r="N157" s="4">
        <v>0</v>
      </c>
      <c r="O157" s="4">
        <v>0</v>
      </c>
      <c r="P157" s="13">
        <v>0</v>
      </c>
      <c r="Q157" s="4">
        <f>K157/H157</f>
        <v>0</v>
      </c>
    </row>
    <row r="158" spans="2:17" ht="21" customHeight="1" x14ac:dyDescent="0.25">
      <c r="B158" s="4"/>
      <c r="C158" s="4"/>
      <c r="D158" s="3" t="s">
        <v>27</v>
      </c>
      <c r="E158" s="53" t="s">
        <v>214</v>
      </c>
      <c r="F158" s="54"/>
      <c r="G158" s="3">
        <v>137</v>
      </c>
      <c r="H158" s="4"/>
      <c r="I158" s="4"/>
      <c r="J158" s="4"/>
      <c r="K158" s="4"/>
      <c r="L158" s="4"/>
      <c r="M158" s="4"/>
      <c r="N158" s="4"/>
      <c r="O158" s="4">
        <v>0</v>
      </c>
      <c r="P158" s="4"/>
      <c r="Q158" s="4"/>
    </row>
    <row r="159" spans="2:17" ht="31.5" customHeight="1" x14ac:dyDescent="0.25">
      <c r="B159" s="4"/>
      <c r="C159" s="4"/>
      <c r="D159" s="4"/>
      <c r="E159" s="53" t="s">
        <v>215</v>
      </c>
      <c r="F159" s="54"/>
      <c r="G159" s="3">
        <v>138</v>
      </c>
      <c r="H159" s="4"/>
      <c r="I159" s="4"/>
      <c r="J159" s="4"/>
      <c r="K159" s="4"/>
      <c r="L159" s="4"/>
      <c r="M159" s="4"/>
      <c r="N159" s="4"/>
      <c r="O159" s="4">
        <v>0</v>
      </c>
      <c r="P159" s="4"/>
      <c r="Q159" s="4"/>
    </row>
    <row r="160" spans="2:17" ht="31.5" customHeight="1" x14ac:dyDescent="0.25">
      <c r="B160" s="4"/>
      <c r="C160" s="4"/>
      <c r="D160" s="4"/>
      <c r="E160" s="53" t="s">
        <v>216</v>
      </c>
      <c r="F160" s="54"/>
      <c r="G160" s="3">
        <v>139</v>
      </c>
      <c r="H160" s="4"/>
      <c r="I160" s="4"/>
      <c r="J160" s="4"/>
      <c r="K160" s="4"/>
      <c r="L160" s="4"/>
      <c r="M160" s="4"/>
      <c r="N160" s="4"/>
      <c r="O160" s="4">
        <v>0</v>
      </c>
      <c r="P160" s="4"/>
      <c r="Q160" s="4"/>
    </row>
    <row r="161" spans="2:17" ht="31.5" customHeight="1" x14ac:dyDescent="0.25">
      <c r="B161" s="4"/>
      <c r="C161" s="4"/>
      <c r="D161" s="3" t="s">
        <v>37</v>
      </c>
      <c r="E161" s="53" t="s">
        <v>217</v>
      </c>
      <c r="F161" s="54"/>
      <c r="G161" s="3">
        <v>140</v>
      </c>
      <c r="H161" s="4">
        <v>1</v>
      </c>
      <c r="I161" s="4"/>
      <c r="J161" s="4">
        <v>2</v>
      </c>
      <c r="K161" s="4">
        <v>0</v>
      </c>
      <c r="L161" s="4">
        <v>0</v>
      </c>
      <c r="M161" s="4">
        <v>0</v>
      </c>
      <c r="N161" s="4">
        <v>0</v>
      </c>
      <c r="O161" s="4">
        <v>0</v>
      </c>
      <c r="P161" s="13">
        <v>0</v>
      </c>
      <c r="Q161" s="4">
        <f>K161/H161</f>
        <v>0</v>
      </c>
    </row>
    <row r="162" spans="2:17" ht="31.5" customHeight="1" x14ac:dyDescent="0.25">
      <c r="B162" s="4"/>
      <c r="C162" s="4"/>
      <c r="D162" s="4"/>
      <c r="E162" s="53" t="s">
        <v>218</v>
      </c>
      <c r="F162" s="54"/>
      <c r="G162" s="3">
        <v>141</v>
      </c>
      <c r="H162" s="4"/>
      <c r="I162" s="4"/>
      <c r="J162" s="4"/>
      <c r="K162" s="4"/>
      <c r="L162" s="4"/>
      <c r="M162" s="4"/>
      <c r="N162" s="4"/>
      <c r="O162" s="4">
        <v>0</v>
      </c>
      <c r="P162" s="4"/>
      <c r="Q162" s="4"/>
    </row>
    <row r="163" spans="2:17" ht="31.5" customHeight="1" x14ac:dyDescent="0.25">
      <c r="B163" s="4"/>
      <c r="C163" s="4"/>
      <c r="D163" s="4"/>
      <c r="E163" s="53" t="s">
        <v>219</v>
      </c>
      <c r="F163" s="54"/>
      <c r="G163" s="3">
        <v>142</v>
      </c>
      <c r="H163" s="4"/>
      <c r="I163" s="4"/>
      <c r="J163" s="4"/>
      <c r="K163" s="4"/>
      <c r="L163" s="4"/>
      <c r="M163" s="4"/>
      <c r="N163" s="4"/>
      <c r="O163" s="4">
        <v>0</v>
      </c>
      <c r="P163" s="4"/>
      <c r="Q163" s="4"/>
    </row>
    <row r="164" spans="2:17" ht="21" customHeight="1" x14ac:dyDescent="0.25">
      <c r="B164" s="4"/>
      <c r="C164" s="4"/>
      <c r="D164" s="3" t="s">
        <v>39</v>
      </c>
      <c r="E164" s="53" t="s">
        <v>220</v>
      </c>
      <c r="F164" s="54"/>
      <c r="G164" s="3">
        <v>143</v>
      </c>
      <c r="H164" s="4"/>
      <c r="I164" s="4"/>
      <c r="J164" s="4"/>
      <c r="K164" s="4"/>
      <c r="L164" s="4"/>
      <c r="M164" s="4"/>
      <c r="N164" s="4"/>
      <c r="O164" s="4">
        <v>0</v>
      </c>
      <c r="P164" s="4"/>
      <c r="Q164" s="4"/>
    </row>
    <row r="165" spans="2:17" ht="21" customHeight="1" x14ac:dyDescent="0.25">
      <c r="B165" s="4"/>
      <c r="C165" s="3">
        <v>3</v>
      </c>
      <c r="D165" s="4"/>
      <c r="E165" s="53" t="s">
        <v>221</v>
      </c>
      <c r="F165" s="54"/>
      <c r="G165" s="3">
        <v>144</v>
      </c>
      <c r="H165" s="4"/>
      <c r="I165" s="4"/>
      <c r="J165" s="4"/>
      <c r="K165" s="4"/>
      <c r="L165" s="4"/>
      <c r="M165" s="4"/>
      <c r="N165" s="4"/>
      <c r="O165" s="4">
        <v>0</v>
      </c>
      <c r="P165" s="4"/>
      <c r="Q165" s="4"/>
    </row>
    <row r="166" spans="2:17" ht="31.5" customHeight="1" x14ac:dyDescent="0.25">
      <c r="B166" s="10" t="s">
        <v>222</v>
      </c>
      <c r="C166" s="9"/>
      <c r="D166" s="9"/>
      <c r="E166" s="55" t="s">
        <v>223</v>
      </c>
      <c r="F166" s="56"/>
      <c r="G166" s="10">
        <v>145</v>
      </c>
      <c r="H166" s="9">
        <f>H15-H45</f>
        <v>373</v>
      </c>
      <c r="I166" s="9"/>
      <c r="J166" s="9">
        <f t="shared" ref="J166:O166" si="34">J15-J45</f>
        <v>78</v>
      </c>
      <c r="K166" s="9">
        <f t="shared" si="34"/>
        <v>420</v>
      </c>
      <c r="L166" s="9">
        <f t="shared" si="34"/>
        <v>33</v>
      </c>
      <c r="M166" s="9">
        <f t="shared" si="34"/>
        <v>35</v>
      </c>
      <c r="N166" s="9">
        <f t="shared" si="34"/>
        <v>56</v>
      </c>
      <c r="O166" s="9">
        <f t="shared" si="34"/>
        <v>80</v>
      </c>
      <c r="P166" s="13">
        <f>O166/K166</f>
        <v>0.19047619047619047</v>
      </c>
      <c r="Q166" s="12">
        <f>K166/H166</f>
        <v>1.126005361930295</v>
      </c>
    </row>
    <row r="167" spans="2:17" x14ac:dyDescent="0.25">
      <c r="B167" s="4"/>
      <c r="C167" s="4"/>
      <c r="D167" s="4"/>
      <c r="E167" s="4"/>
      <c r="F167" s="5" t="s">
        <v>224</v>
      </c>
      <c r="G167" s="3">
        <v>146</v>
      </c>
      <c r="H167" s="4"/>
      <c r="I167" s="4"/>
      <c r="J167" s="4">
        <v>30</v>
      </c>
      <c r="K167" s="4">
        <v>30</v>
      </c>
      <c r="L167" s="4"/>
      <c r="M167" s="4">
        <v>0</v>
      </c>
      <c r="N167" s="4">
        <v>0</v>
      </c>
      <c r="O167" s="4">
        <v>0</v>
      </c>
      <c r="P167" s="4"/>
      <c r="Q167" s="4"/>
    </row>
    <row r="168" spans="2:17" ht="21" x14ac:dyDescent="0.25">
      <c r="B168" s="4"/>
      <c r="C168" s="4"/>
      <c r="D168" s="4"/>
      <c r="E168" s="4"/>
      <c r="F168" s="5" t="s">
        <v>225</v>
      </c>
      <c r="G168" s="3">
        <v>147</v>
      </c>
      <c r="H168" s="4"/>
      <c r="I168" s="4"/>
      <c r="J168" s="4">
        <v>0</v>
      </c>
      <c r="K168" s="4"/>
      <c r="L168" s="4"/>
      <c r="M168" s="4"/>
      <c r="N168" s="4"/>
      <c r="O168" s="4"/>
      <c r="P168" s="4"/>
      <c r="Q168" s="4"/>
    </row>
    <row r="169" spans="2:17" x14ac:dyDescent="0.25">
      <c r="B169" s="3" t="s">
        <v>226</v>
      </c>
      <c r="C169" s="4"/>
      <c r="D169" s="4"/>
      <c r="E169" s="53" t="s">
        <v>227</v>
      </c>
      <c r="F169" s="54"/>
      <c r="G169" s="3">
        <v>148</v>
      </c>
      <c r="H169" s="4">
        <v>66</v>
      </c>
      <c r="I169" s="4"/>
      <c r="J169" s="4">
        <v>8</v>
      </c>
      <c r="K169" s="4">
        <v>63</v>
      </c>
      <c r="L169" s="4">
        <v>0</v>
      </c>
      <c r="M169" s="4">
        <v>0</v>
      </c>
      <c r="N169" s="4">
        <v>0</v>
      </c>
      <c r="O169" s="4">
        <v>13</v>
      </c>
      <c r="P169" s="13">
        <f>O169/K169</f>
        <v>0.20634920634920634</v>
      </c>
      <c r="Q169" s="12">
        <f>K169/H169</f>
        <v>0.95454545454545459</v>
      </c>
    </row>
    <row r="170" spans="2:17" ht="21" customHeight="1" x14ac:dyDescent="0.25">
      <c r="B170" s="3" t="s">
        <v>228</v>
      </c>
      <c r="C170" s="4"/>
      <c r="D170" s="4"/>
      <c r="E170" s="53" t="s">
        <v>229</v>
      </c>
      <c r="F170" s="54"/>
      <c r="G170" s="3">
        <v>149</v>
      </c>
      <c r="H170" s="4"/>
      <c r="I170" s="4"/>
      <c r="J170" s="4"/>
      <c r="K170" s="4"/>
      <c r="L170" s="4"/>
      <c r="M170" s="4"/>
      <c r="N170" s="4"/>
      <c r="O170" s="4"/>
      <c r="P170" s="4"/>
      <c r="Q170" s="12"/>
    </row>
    <row r="171" spans="2:17" ht="21" customHeight="1" x14ac:dyDescent="0.25">
      <c r="B171" s="4"/>
      <c r="C171" s="3">
        <v>1</v>
      </c>
      <c r="D171" s="4"/>
      <c r="E171" s="53" t="s">
        <v>230</v>
      </c>
      <c r="F171" s="54"/>
      <c r="G171" s="3">
        <v>150</v>
      </c>
      <c r="H171" s="4">
        <f>H107</f>
        <v>3718</v>
      </c>
      <c r="I171" s="4"/>
      <c r="J171" s="4">
        <f t="shared" ref="J171:O171" si="35">J107</f>
        <v>4230</v>
      </c>
      <c r="K171" s="4">
        <f t="shared" si="35"/>
        <v>4190</v>
      </c>
      <c r="L171" s="4">
        <f t="shared" si="35"/>
        <v>1135</v>
      </c>
      <c r="M171" s="4">
        <f t="shared" si="35"/>
        <v>2418</v>
      </c>
      <c r="N171" s="4">
        <f t="shared" si="35"/>
        <v>3703</v>
      </c>
      <c r="O171" s="4">
        <f t="shared" si="35"/>
        <v>5288</v>
      </c>
      <c r="P171" s="13">
        <f t="shared" ref="P171:P176" si="36">O171/K171</f>
        <v>1.262052505966587</v>
      </c>
      <c r="Q171" s="12">
        <f t="shared" ref="Q171:Q176" si="37">K171/H171</f>
        <v>1.1269499731038193</v>
      </c>
    </row>
    <row r="172" spans="2:17" ht="21" customHeight="1" x14ac:dyDescent="0.25">
      <c r="B172" s="4"/>
      <c r="C172" s="3">
        <v>2</v>
      </c>
      <c r="D172" s="4"/>
      <c r="E172" s="53" t="s">
        <v>231</v>
      </c>
      <c r="F172" s="54"/>
      <c r="G172" s="3">
        <v>151</v>
      </c>
      <c r="H172" s="4">
        <f>H108</f>
        <v>3718</v>
      </c>
      <c r="I172" s="4"/>
      <c r="J172" s="4">
        <f t="shared" ref="J172:O172" si="38">J108</f>
        <v>4160</v>
      </c>
      <c r="K172" s="4">
        <f t="shared" si="38"/>
        <v>4190</v>
      </c>
      <c r="L172" s="4">
        <f t="shared" si="38"/>
        <v>1126</v>
      </c>
      <c r="M172" s="4">
        <f t="shared" si="38"/>
        <v>2403</v>
      </c>
      <c r="N172" s="4">
        <f t="shared" si="38"/>
        <v>3680</v>
      </c>
      <c r="O172" s="4">
        <f t="shared" si="38"/>
        <v>5218</v>
      </c>
      <c r="P172" s="13">
        <f t="shared" si="36"/>
        <v>1.2453460620525059</v>
      </c>
      <c r="Q172" s="12">
        <f t="shared" si="37"/>
        <v>1.1269499731038193</v>
      </c>
    </row>
    <row r="173" spans="2:17" ht="31.5" customHeight="1" x14ac:dyDescent="0.25">
      <c r="B173" s="4"/>
      <c r="C173" s="3">
        <v>3</v>
      </c>
      <c r="D173" s="4"/>
      <c r="E173" s="53" t="s">
        <v>232</v>
      </c>
      <c r="F173" s="54"/>
      <c r="G173" s="3">
        <v>152</v>
      </c>
      <c r="H173" s="4">
        <v>230</v>
      </c>
      <c r="I173" s="4"/>
      <c r="J173" s="4">
        <v>255</v>
      </c>
      <c r="K173" s="4">
        <v>255</v>
      </c>
      <c r="L173" s="4">
        <v>268</v>
      </c>
      <c r="M173" s="4">
        <v>268</v>
      </c>
      <c r="N173" s="4">
        <v>268</v>
      </c>
      <c r="O173" s="4">
        <v>268</v>
      </c>
      <c r="P173" s="13">
        <f t="shared" si="36"/>
        <v>1.0509803921568628</v>
      </c>
      <c r="Q173" s="12">
        <f t="shared" si="37"/>
        <v>1.1086956521739131</v>
      </c>
    </row>
    <row r="174" spans="2:17" x14ac:dyDescent="0.25">
      <c r="B174" s="4"/>
      <c r="C174" s="3">
        <v>4</v>
      </c>
      <c r="D174" s="4"/>
      <c r="E174" s="53" t="s">
        <v>233</v>
      </c>
      <c r="F174" s="54"/>
      <c r="G174" s="3">
        <v>153</v>
      </c>
      <c r="H174" s="4">
        <v>221</v>
      </c>
      <c r="I174" s="4"/>
      <c r="J174" s="4">
        <v>230</v>
      </c>
      <c r="K174" s="4">
        <v>220</v>
      </c>
      <c r="L174" s="4">
        <v>0</v>
      </c>
      <c r="M174" s="4">
        <v>0</v>
      </c>
      <c r="N174" s="4">
        <v>0</v>
      </c>
      <c r="O174" s="4">
        <v>0</v>
      </c>
      <c r="P174" s="13">
        <f t="shared" si="36"/>
        <v>0</v>
      </c>
      <c r="Q174" s="12">
        <f t="shared" si="37"/>
        <v>0.99547511312217196</v>
      </c>
    </row>
    <row r="175" spans="2:17" ht="73.5" customHeight="1" x14ac:dyDescent="0.25">
      <c r="B175" s="4"/>
      <c r="C175" s="3">
        <v>5</v>
      </c>
      <c r="D175" s="3" t="s">
        <v>27</v>
      </c>
      <c r="E175" s="53" t="s">
        <v>234</v>
      </c>
      <c r="F175" s="54"/>
      <c r="G175" s="3">
        <v>154</v>
      </c>
      <c r="H175" s="8">
        <f>(H172/H174)/12*1000</f>
        <v>1401.9607843137255</v>
      </c>
      <c r="I175" s="4"/>
      <c r="J175" s="8">
        <f t="shared" ref="J175:K175" si="39">J172/J174/12*1000</f>
        <v>1507.246376811594</v>
      </c>
      <c r="K175" s="8">
        <f t="shared" si="39"/>
        <v>1587.1212121212122</v>
      </c>
      <c r="L175" s="3" t="s">
        <v>235</v>
      </c>
      <c r="M175" s="3">
        <v>0</v>
      </c>
      <c r="N175" s="3" t="s">
        <v>235</v>
      </c>
      <c r="O175" s="8">
        <v>0</v>
      </c>
      <c r="P175" s="13">
        <f t="shared" si="36"/>
        <v>0</v>
      </c>
      <c r="Q175" s="12">
        <f t="shared" si="37"/>
        <v>1.1320724729815639</v>
      </c>
    </row>
    <row r="176" spans="2:17" ht="105" customHeight="1" x14ac:dyDescent="0.25">
      <c r="B176" s="4"/>
      <c r="C176" s="4"/>
      <c r="D176" s="3" t="s">
        <v>37</v>
      </c>
      <c r="E176" s="53" t="s">
        <v>236</v>
      </c>
      <c r="F176" s="54"/>
      <c r="G176" s="3">
        <v>155</v>
      </c>
      <c r="H176" s="8">
        <f>((H171-H113-H118)/H174)/12*1000</f>
        <v>1401.9607843137255</v>
      </c>
      <c r="I176" s="4"/>
      <c r="J176" s="8">
        <f t="shared" ref="J176:K176" si="40">((J171-J113-J118)/J174)/12*1000</f>
        <v>1507.246376811594</v>
      </c>
      <c r="K176" s="8">
        <f t="shared" si="40"/>
        <v>1587.1212121212122</v>
      </c>
      <c r="L176" s="3" t="s">
        <v>235</v>
      </c>
      <c r="M176" s="3" t="s">
        <v>235</v>
      </c>
      <c r="N176" s="3" t="s">
        <v>235</v>
      </c>
      <c r="O176" s="8">
        <v>0</v>
      </c>
      <c r="P176" s="13">
        <f t="shared" si="36"/>
        <v>0</v>
      </c>
      <c r="Q176" s="12">
        <f t="shared" si="37"/>
        <v>1.1320724729815639</v>
      </c>
    </row>
    <row r="177" spans="2:17" ht="63" customHeight="1" x14ac:dyDescent="0.25">
      <c r="B177" s="4"/>
      <c r="C177" s="3">
        <v>6</v>
      </c>
      <c r="D177" s="3" t="s">
        <v>27</v>
      </c>
      <c r="E177" s="53" t="s">
        <v>237</v>
      </c>
      <c r="F177" s="54"/>
      <c r="G177" s="3">
        <v>156</v>
      </c>
      <c r="H177" s="8">
        <f>H17/H174</f>
        <v>26.990950226244344</v>
      </c>
      <c r="I177" s="8"/>
      <c r="J177" s="8">
        <f t="shared" ref="J177:K177" si="41">J17/J174</f>
        <v>28.821739130434782</v>
      </c>
      <c r="K177" s="8">
        <f t="shared" si="41"/>
        <v>29.559090909090909</v>
      </c>
      <c r="L177" s="3" t="s">
        <v>235</v>
      </c>
      <c r="M177" s="3" t="s">
        <v>235</v>
      </c>
      <c r="N177" s="3" t="s">
        <v>235</v>
      </c>
      <c r="O177" s="8">
        <v>0</v>
      </c>
      <c r="P177" s="4"/>
      <c r="Q177" s="4"/>
    </row>
    <row r="178" spans="2:17" ht="73.5" customHeight="1" x14ac:dyDescent="0.25">
      <c r="B178" s="4"/>
      <c r="C178" s="4"/>
      <c r="D178" s="3" t="s">
        <v>37</v>
      </c>
      <c r="E178" s="53" t="s">
        <v>238</v>
      </c>
      <c r="F178" s="54"/>
      <c r="G178" s="3">
        <v>157</v>
      </c>
      <c r="H178" s="4"/>
      <c r="I178" s="4"/>
      <c r="J178" s="4"/>
      <c r="K178" s="4"/>
      <c r="L178" s="3" t="s">
        <v>235</v>
      </c>
      <c r="M178" s="3" t="s">
        <v>235</v>
      </c>
      <c r="N178" s="3" t="s">
        <v>235</v>
      </c>
      <c r="O178" s="4"/>
      <c r="P178" s="4"/>
      <c r="Q178" s="4"/>
    </row>
    <row r="179" spans="2:17" ht="42" customHeight="1" x14ac:dyDescent="0.25">
      <c r="B179" s="4"/>
      <c r="C179" s="4"/>
      <c r="D179" s="3" t="s">
        <v>101</v>
      </c>
      <c r="E179" s="53" t="s">
        <v>239</v>
      </c>
      <c r="F179" s="54"/>
      <c r="G179" s="3">
        <v>158</v>
      </c>
      <c r="H179" s="4"/>
      <c r="I179" s="4"/>
      <c r="J179" s="4"/>
      <c r="K179" s="4"/>
      <c r="L179" s="3" t="s">
        <v>235</v>
      </c>
      <c r="M179" s="3" t="s">
        <v>235</v>
      </c>
      <c r="N179" s="3" t="s">
        <v>235</v>
      </c>
      <c r="O179" s="4"/>
      <c r="P179" s="4"/>
      <c r="Q179" s="4"/>
    </row>
    <row r="180" spans="2:17" ht="21" customHeight="1" x14ac:dyDescent="0.25">
      <c r="B180" s="4"/>
      <c r="C180" s="4"/>
      <c r="D180" s="4"/>
      <c r="E180" s="53" t="s">
        <v>240</v>
      </c>
      <c r="F180" s="54"/>
      <c r="G180" s="3">
        <v>159</v>
      </c>
      <c r="H180" s="4"/>
      <c r="I180" s="4"/>
      <c r="J180" s="4"/>
      <c r="K180" s="4"/>
      <c r="L180" s="3" t="s">
        <v>235</v>
      </c>
      <c r="M180" s="3" t="s">
        <v>235</v>
      </c>
      <c r="N180" s="3" t="s">
        <v>235</v>
      </c>
      <c r="O180" s="4"/>
      <c r="P180" s="4"/>
      <c r="Q180" s="4"/>
    </row>
    <row r="181" spans="2:17" x14ac:dyDescent="0.25">
      <c r="B181" s="4"/>
      <c r="C181" s="4"/>
      <c r="D181" s="4"/>
      <c r="E181" s="53" t="s">
        <v>241</v>
      </c>
      <c r="F181" s="54"/>
      <c r="G181" s="3">
        <v>160</v>
      </c>
      <c r="H181" s="4"/>
      <c r="I181" s="4"/>
      <c r="J181" s="4"/>
      <c r="K181" s="4"/>
      <c r="L181" s="3" t="s">
        <v>235</v>
      </c>
      <c r="M181" s="3" t="s">
        <v>235</v>
      </c>
      <c r="N181" s="3" t="s">
        <v>235</v>
      </c>
      <c r="O181" s="4"/>
      <c r="P181" s="4"/>
      <c r="Q181" s="4"/>
    </row>
    <row r="182" spans="2:17" x14ac:dyDescent="0.25">
      <c r="B182" s="4"/>
      <c r="C182" s="4"/>
      <c r="D182" s="4"/>
      <c r="E182" s="53" t="s">
        <v>242</v>
      </c>
      <c r="F182" s="54"/>
      <c r="G182" s="3">
        <v>161</v>
      </c>
      <c r="H182" s="4"/>
      <c r="I182" s="4"/>
      <c r="J182" s="4"/>
      <c r="K182" s="4"/>
      <c r="L182" s="3" t="s">
        <v>235</v>
      </c>
      <c r="M182" s="3" t="s">
        <v>235</v>
      </c>
      <c r="N182" s="3" t="s">
        <v>235</v>
      </c>
      <c r="O182" s="4"/>
      <c r="P182" s="4"/>
      <c r="Q182" s="4"/>
    </row>
    <row r="183" spans="2:17" ht="31.5" customHeight="1" x14ac:dyDescent="0.25">
      <c r="B183" s="4"/>
      <c r="C183" s="4"/>
      <c r="D183" s="4"/>
      <c r="E183" s="53" t="s">
        <v>243</v>
      </c>
      <c r="F183" s="54"/>
      <c r="G183" s="3">
        <v>162</v>
      </c>
      <c r="H183" s="4"/>
      <c r="I183" s="4"/>
      <c r="J183" s="4"/>
      <c r="K183" s="4"/>
      <c r="L183" s="3" t="s">
        <v>235</v>
      </c>
      <c r="M183" s="3" t="s">
        <v>235</v>
      </c>
      <c r="N183" s="3" t="s">
        <v>235</v>
      </c>
      <c r="O183" s="4"/>
      <c r="P183" s="4"/>
      <c r="Q183" s="4"/>
    </row>
    <row r="184" spans="2:17" x14ac:dyDescent="0.25">
      <c r="B184" s="4"/>
      <c r="C184" s="3">
        <v>7</v>
      </c>
      <c r="D184" s="4"/>
      <c r="E184" s="53" t="s">
        <v>244</v>
      </c>
      <c r="F184" s="54"/>
      <c r="G184" s="3">
        <v>163</v>
      </c>
      <c r="H184" s="4"/>
      <c r="I184" s="4"/>
      <c r="J184" s="4"/>
      <c r="K184" s="4"/>
      <c r="L184" s="4"/>
      <c r="M184" s="4"/>
      <c r="N184" s="4"/>
      <c r="O184" s="4"/>
      <c r="P184" s="4"/>
      <c r="Q184" s="4"/>
    </row>
    <row r="185" spans="2:17" ht="21" customHeight="1" x14ac:dyDescent="0.25">
      <c r="B185" s="4"/>
      <c r="C185" s="3">
        <v>8</v>
      </c>
      <c r="D185" s="4"/>
      <c r="E185" s="53" t="s">
        <v>245</v>
      </c>
      <c r="F185" s="54"/>
      <c r="G185" s="3">
        <v>164</v>
      </c>
      <c r="H185" s="4"/>
      <c r="I185" s="4"/>
      <c r="J185" s="4">
        <v>0</v>
      </c>
      <c r="K185" s="4"/>
      <c r="L185" s="4"/>
      <c r="M185" s="4"/>
      <c r="N185" s="4"/>
      <c r="O185" s="4">
        <v>27</v>
      </c>
      <c r="P185" s="4"/>
      <c r="Q185" s="4"/>
    </row>
    <row r="186" spans="2:17" ht="42" customHeight="1" x14ac:dyDescent="0.25">
      <c r="B186" s="4"/>
      <c r="C186" s="4"/>
      <c r="D186" s="4"/>
      <c r="E186" s="53" t="s">
        <v>246</v>
      </c>
      <c r="F186" s="54"/>
      <c r="G186" s="3">
        <v>165</v>
      </c>
      <c r="H186" s="4"/>
      <c r="I186" s="4"/>
      <c r="J186" s="4"/>
      <c r="K186" s="4"/>
      <c r="L186" s="4"/>
      <c r="M186" s="4"/>
      <c r="N186" s="4"/>
      <c r="O186" s="4"/>
      <c r="P186" s="4"/>
      <c r="Q186" s="4"/>
    </row>
    <row r="187" spans="2:17" ht="21" customHeight="1" x14ac:dyDescent="0.25">
      <c r="B187" s="4"/>
      <c r="C187" s="4"/>
      <c r="D187" s="4"/>
      <c r="E187" s="53" t="s">
        <v>247</v>
      </c>
      <c r="F187" s="54"/>
      <c r="G187" s="3">
        <v>166</v>
      </c>
      <c r="H187" s="4"/>
      <c r="I187" s="4"/>
      <c r="J187" s="4"/>
      <c r="K187" s="4"/>
      <c r="L187" s="4"/>
      <c r="M187" s="4"/>
      <c r="N187" s="4"/>
      <c r="O187" s="4"/>
      <c r="P187" s="4"/>
      <c r="Q187" s="4"/>
    </row>
    <row r="188" spans="2:17" ht="21" customHeight="1" x14ac:dyDescent="0.25">
      <c r="B188" s="4"/>
      <c r="C188" s="4"/>
      <c r="D188" s="4"/>
      <c r="E188" s="53" t="s">
        <v>248</v>
      </c>
      <c r="F188" s="54"/>
      <c r="G188" s="3">
        <v>167</v>
      </c>
      <c r="H188" s="4"/>
      <c r="I188" s="4"/>
      <c r="J188" s="4"/>
      <c r="K188" s="4"/>
      <c r="L188" s="4"/>
      <c r="M188" s="4"/>
      <c r="N188" s="4"/>
      <c r="O188" s="4"/>
      <c r="P188" s="4"/>
      <c r="Q188" s="4"/>
    </row>
    <row r="189" spans="2:17" x14ac:dyDescent="0.25">
      <c r="B189" s="4"/>
      <c r="C189" s="4"/>
      <c r="D189" s="4"/>
      <c r="E189" s="53" t="s">
        <v>249</v>
      </c>
      <c r="F189" s="54"/>
      <c r="G189" s="3">
        <v>168</v>
      </c>
      <c r="H189" s="4"/>
      <c r="I189" s="4"/>
      <c r="J189" s="4"/>
      <c r="K189" s="4"/>
      <c r="L189" s="4"/>
      <c r="M189" s="4"/>
      <c r="N189" s="4"/>
      <c r="O189" s="4"/>
      <c r="P189" s="4"/>
      <c r="Q189" s="4"/>
    </row>
    <row r="190" spans="2:17" x14ac:dyDescent="0.25">
      <c r="B190" s="4"/>
      <c r="C190" s="4"/>
      <c r="D190" s="4"/>
      <c r="E190" s="53" t="s">
        <v>250</v>
      </c>
      <c r="F190" s="54"/>
      <c r="G190" s="3">
        <v>169</v>
      </c>
      <c r="H190" s="4"/>
      <c r="I190" s="4"/>
      <c r="J190" s="4">
        <v>0</v>
      </c>
      <c r="K190" s="4"/>
      <c r="L190" s="4"/>
      <c r="M190" s="4"/>
      <c r="N190" s="4"/>
      <c r="O190" s="4">
        <v>27</v>
      </c>
      <c r="P190" s="4"/>
      <c r="Q190" s="4"/>
    </row>
    <row r="191" spans="2:17" ht="42" customHeight="1" x14ac:dyDescent="0.25">
      <c r="B191" s="14"/>
      <c r="C191" s="15">
        <v>9</v>
      </c>
      <c r="D191" s="14"/>
      <c r="E191" s="76" t="s">
        <v>251</v>
      </c>
      <c r="F191" s="77"/>
      <c r="G191" s="15">
        <v>170</v>
      </c>
      <c r="H191" s="14"/>
      <c r="I191" s="14"/>
      <c r="J191" s="14"/>
      <c r="K191" s="14"/>
      <c r="L191" s="14"/>
      <c r="M191" s="14"/>
      <c r="N191" s="14"/>
      <c r="O191" s="14"/>
      <c r="P191" s="14"/>
      <c r="Q191" s="14"/>
    </row>
    <row r="192" spans="2:17" ht="42" customHeight="1" x14ac:dyDescent="0.25">
      <c r="B192" s="16"/>
      <c r="C192" s="17"/>
      <c r="D192" s="16"/>
      <c r="E192" s="18"/>
      <c r="F192" s="18"/>
      <c r="G192" s="17"/>
      <c r="H192" s="16"/>
      <c r="I192" s="16"/>
      <c r="J192" s="16"/>
      <c r="K192" s="16"/>
      <c r="L192" s="16"/>
      <c r="M192" s="16"/>
      <c r="N192" s="16"/>
      <c r="O192" s="16"/>
      <c r="P192" s="16"/>
      <c r="Q192" s="16"/>
    </row>
    <row r="193" spans="2:12" ht="15.75" x14ac:dyDescent="0.25">
      <c r="B193" s="6"/>
      <c r="F193" s="19" t="s">
        <v>260</v>
      </c>
      <c r="K193" t="s">
        <v>261</v>
      </c>
    </row>
    <row r="194" spans="2:12" x14ac:dyDescent="0.25">
      <c r="B194" s="2"/>
    </row>
    <row r="195" spans="2:12" x14ac:dyDescent="0.25">
      <c r="B195" s="2"/>
      <c r="F195" t="s">
        <v>257</v>
      </c>
      <c r="K195" s="24" t="s">
        <v>258</v>
      </c>
      <c r="L195" s="24"/>
    </row>
  </sheetData>
  <mergeCells count="257">
    <mergeCell ref="E190:F190"/>
    <mergeCell ref="E166:F166"/>
    <mergeCell ref="E182:F182"/>
    <mergeCell ref="E183:F183"/>
    <mergeCell ref="E191:F191"/>
    <mergeCell ref="E184:F184"/>
    <mergeCell ref="E185:F185"/>
    <mergeCell ref="E186:F186"/>
    <mergeCell ref="E187:F187"/>
    <mergeCell ref="E188:F188"/>
    <mergeCell ref="E189:F189"/>
    <mergeCell ref="E180:F180"/>
    <mergeCell ref="E181:F181"/>
    <mergeCell ref="E179:F179"/>
    <mergeCell ref="E169:F169"/>
    <mergeCell ref="E176:F176"/>
    <mergeCell ref="E172:F172"/>
    <mergeCell ref="E173:F173"/>
    <mergeCell ref="E174:F174"/>
    <mergeCell ref="E175:F175"/>
    <mergeCell ref="E178:F178"/>
    <mergeCell ref="E154:F154"/>
    <mergeCell ref="E155:F155"/>
    <mergeCell ref="E170:F170"/>
    <mergeCell ref="E171:F171"/>
    <mergeCell ref="E158:F158"/>
    <mergeCell ref="E165:F165"/>
    <mergeCell ref="E177:F177"/>
    <mergeCell ref="E156:F156"/>
    <mergeCell ref="E157:F157"/>
    <mergeCell ref="E164:F164"/>
    <mergeCell ref="E159:F159"/>
    <mergeCell ref="E160:F160"/>
    <mergeCell ref="E161:F161"/>
    <mergeCell ref="E162:F162"/>
    <mergeCell ref="E163:F163"/>
    <mergeCell ref="E146:F146"/>
    <mergeCell ref="E145:F145"/>
    <mergeCell ref="E141:F141"/>
    <mergeCell ref="E142:F142"/>
    <mergeCell ref="E143:F143"/>
    <mergeCell ref="E144:F144"/>
    <mergeCell ref="E152:F152"/>
    <mergeCell ref="E153:F153"/>
    <mergeCell ref="E148:F148"/>
    <mergeCell ref="E149:F149"/>
    <mergeCell ref="E147:F147"/>
    <mergeCell ref="E150:F150"/>
    <mergeCell ref="E151:F151"/>
    <mergeCell ref="E139:F139"/>
    <mergeCell ref="D140:F140"/>
    <mergeCell ref="E105:F105"/>
    <mergeCell ref="E132:F132"/>
    <mergeCell ref="D133:F133"/>
    <mergeCell ref="E122:F122"/>
    <mergeCell ref="E123:F123"/>
    <mergeCell ref="D124:F124"/>
    <mergeCell ref="E134:F134"/>
    <mergeCell ref="E135:F135"/>
    <mergeCell ref="E136:F136"/>
    <mergeCell ref="E137:F137"/>
    <mergeCell ref="E130:F130"/>
    <mergeCell ref="E126:F126"/>
    <mergeCell ref="E127:F127"/>
    <mergeCell ref="E114:F114"/>
    <mergeCell ref="E115:F115"/>
    <mergeCell ref="E131:F131"/>
    <mergeCell ref="E138:F138"/>
    <mergeCell ref="E107:F107"/>
    <mergeCell ref="E128:F128"/>
    <mergeCell ref="E129:F129"/>
    <mergeCell ref="E110:F110"/>
    <mergeCell ref="E111:F111"/>
    <mergeCell ref="E125:F125"/>
    <mergeCell ref="E103:F103"/>
    <mergeCell ref="E88:F88"/>
    <mergeCell ref="E89:F89"/>
    <mergeCell ref="E93:F93"/>
    <mergeCell ref="E86:F86"/>
    <mergeCell ref="E87:F87"/>
    <mergeCell ref="E94:F94"/>
    <mergeCell ref="E95:F95"/>
    <mergeCell ref="D106:F106"/>
    <mergeCell ref="E90:F90"/>
    <mergeCell ref="E91:F91"/>
    <mergeCell ref="E92:F92"/>
    <mergeCell ref="E104:F104"/>
    <mergeCell ref="D112:F112"/>
    <mergeCell ref="E113:F113"/>
    <mergeCell ref="E108:F108"/>
    <mergeCell ref="E109:F109"/>
    <mergeCell ref="D120:F120"/>
    <mergeCell ref="E121:F121"/>
    <mergeCell ref="E118:F118"/>
    <mergeCell ref="E119:F119"/>
    <mergeCell ref="E116:F116"/>
    <mergeCell ref="E117:F117"/>
    <mergeCell ref="E72:F72"/>
    <mergeCell ref="E73:F73"/>
    <mergeCell ref="E75:F75"/>
    <mergeCell ref="E76:F76"/>
    <mergeCell ref="E71:F71"/>
    <mergeCell ref="E77:F77"/>
    <mergeCell ref="D99:F99"/>
    <mergeCell ref="E102:F102"/>
    <mergeCell ref="E100:F100"/>
    <mergeCell ref="E101:F101"/>
    <mergeCell ref="E96:F96"/>
    <mergeCell ref="E97:F97"/>
    <mergeCell ref="E78:F78"/>
    <mergeCell ref="E74:F74"/>
    <mergeCell ref="E79:F79"/>
    <mergeCell ref="E80:F80"/>
    <mergeCell ref="E83:F83"/>
    <mergeCell ref="E98:F98"/>
    <mergeCell ref="E84:F84"/>
    <mergeCell ref="E85:F85"/>
    <mergeCell ref="E81:F81"/>
    <mergeCell ref="E82:F82"/>
    <mergeCell ref="E67:F67"/>
    <mergeCell ref="E68:F68"/>
    <mergeCell ref="E69:F69"/>
    <mergeCell ref="E70:F70"/>
    <mergeCell ref="L58:L59"/>
    <mergeCell ref="M58:M59"/>
    <mergeCell ref="E59:F59"/>
    <mergeCell ref="G58:G59"/>
    <mergeCell ref="H58:H59"/>
    <mergeCell ref="I58:I59"/>
    <mergeCell ref="M65:M66"/>
    <mergeCell ref="E63:F63"/>
    <mergeCell ref="G65:G66"/>
    <mergeCell ref="H65:H66"/>
    <mergeCell ref="I65:I66"/>
    <mergeCell ref="J58:J59"/>
    <mergeCell ref="K58:K59"/>
    <mergeCell ref="Q65:Q66"/>
    <mergeCell ref="O58:O59"/>
    <mergeCell ref="K65:K66"/>
    <mergeCell ref="E64:F64"/>
    <mergeCell ref="O65:O66"/>
    <mergeCell ref="P65:P66"/>
    <mergeCell ref="L65:L66"/>
    <mergeCell ref="J65:J66"/>
    <mergeCell ref="E61:F61"/>
    <mergeCell ref="Q58:Q59"/>
    <mergeCell ref="P58:P59"/>
    <mergeCell ref="N65:N66"/>
    <mergeCell ref="N58:N59"/>
    <mergeCell ref="C45:F45"/>
    <mergeCell ref="C46:F46"/>
    <mergeCell ref="G45:G46"/>
    <mergeCell ref="B65:B66"/>
    <mergeCell ref="C65:C66"/>
    <mergeCell ref="D65:D66"/>
    <mergeCell ref="E65:F65"/>
    <mergeCell ref="E66:F66"/>
    <mergeCell ref="E62:F62"/>
    <mergeCell ref="E60:F60"/>
    <mergeCell ref="E53:F53"/>
    <mergeCell ref="E52:F52"/>
    <mergeCell ref="E55:F55"/>
    <mergeCell ref="E54:F54"/>
    <mergeCell ref="B58:B59"/>
    <mergeCell ref="C58:C59"/>
    <mergeCell ref="D58:D59"/>
    <mergeCell ref="E58:F58"/>
    <mergeCell ref="E57:F57"/>
    <mergeCell ref="E56:F56"/>
    <mergeCell ref="E51:F51"/>
    <mergeCell ref="C47:C48"/>
    <mergeCell ref="P45:P46"/>
    <mergeCell ref="J45:J46"/>
    <mergeCell ref="K45:K46"/>
    <mergeCell ref="L45:L46"/>
    <mergeCell ref="N45:N46"/>
    <mergeCell ref="O45:O46"/>
    <mergeCell ref="I45:I46"/>
    <mergeCell ref="M45:M46"/>
    <mergeCell ref="K47:K48"/>
    <mergeCell ref="J47:J48"/>
    <mergeCell ref="L47:L48"/>
    <mergeCell ref="I47:I48"/>
    <mergeCell ref="Q47:Q48"/>
    <mergeCell ref="O47:O48"/>
    <mergeCell ref="E50:F50"/>
    <mergeCell ref="G47:G48"/>
    <mergeCell ref="P47:P48"/>
    <mergeCell ref="M47:M48"/>
    <mergeCell ref="N47:N48"/>
    <mergeCell ref="H47:H48"/>
    <mergeCell ref="D47:F47"/>
    <mergeCell ref="D48:F48"/>
    <mergeCell ref="D49:F49"/>
    <mergeCell ref="E41:F41"/>
    <mergeCell ref="E42:F42"/>
    <mergeCell ref="E43:F43"/>
    <mergeCell ref="E40:F40"/>
    <mergeCell ref="E39:F39"/>
    <mergeCell ref="B47:B48"/>
    <mergeCell ref="E44:F44"/>
    <mergeCell ref="Q29:Q30"/>
    <mergeCell ref="E38:F38"/>
    <mergeCell ref="G29:G30"/>
    <mergeCell ref="H29:H30"/>
    <mergeCell ref="I29:I30"/>
    <mergeCell ref="J29:J30"/>
    <mergeCell ref="K29:K30"/>
    <mergeCell ref="P29:P30"/>
    <mergeCell ref="L29:L30"/>
    <mergeCell ref="B29:B30"/>
    <mergeCell ref="C29:C30"/>
    <mergeCell ref="D29:D30"/>
    <mergeCell ref="E29:F29"/>
    <mergeCell ref="E30:F30"/>
    <mergeCell ref="B45:B46"/>
    <mergeCell ref="Q45:Q46"/>
    <mergeCell ref="H45:H46"/>
    <mergeCell ref="E27:F27"/>
    <mergeCell ref="E17:F17"/>
    <mergeCell ref="E18:F18"/>
    <mergeCell ref="E23:F23"/>
    <mergeCell ref="E15:F15"/>
    <mergeCell ref="E16:F16"/>
    <mergeCell ref="E24:F24"/>
    <mergeCell ref="N29:N30"/>
    <mergeCell ref="O29:O30"/>
    <mergeCell ref="M15:M16"/>
    <mergeCell ref="H15:H16"/>
    <mergeCell ref="I15:I16"/>
    <mergeCell ref="O15:O16"/>
    <mergeCell ref="M29:M30"/>
    <mergeCell ref="E28:F28"/>
    <mergeCell ref="K195:L195"/>
    <mergeCell ref="K12:K13"/>
    <mergeCell ref="L12:O12"/>
    <mergeCell ref="C15:C16"/>
    <mergeCell ref="D15:D16"/>
    <mergeCell ref="Q12:Q13"/>
    <mergeCell ref="G11:G13"/>
    <mergeCell ref="Q15:Q16"/>
    <mergeCell ref="J15:J16"/>
    <mergeCell ref="K15:K16"/>
    <mergeCell ref="I11:K11"/>
    <mergeCell ref="L11:O11"/>
    <mergeCell ref="I12:J12"/>
    <mergeCell ref="C14:D14"/>
    <mergeCell ref="E14:F14"/>
    <mergeCell ref="B11:D13"/>
    <mergeCell ref="E11:F13"/>
    <mergeCell ref="P15:P16"/>
    <mergeCell ref="N15:N16"/>
    <mergeCell ref="G15:G16"/>
    <mergeCell ref="L15:L16"/>
    <mergeCell ref="P12:P13"/>
    <mergeCell ref="B15:B16"/>
    <mergeCell ref="H11:H13"/>
  </mergeCells>
  <phoneticPr fontId="7" type="noConversion"/>
  <hyperlinks>
    <hyperlink ref="E72" r:id="rId1" display="../sintact 3.0/cache/Legislatie/temp1836114/00093052.htm"/>
    <hyperlink ref="E74" r:id="rId2" display="../sintact 3.0/cache/Legislatie/temp1836114/00093052.htm"/>
    <hyperlink ref="E75" r:id="rId3" display="../sintact 3.0/cache/Legislatie/temp1836114/00093052.htm"/>
    <hyperlink ref="E77" r:id="rId4" display="../sintact 3.0/cache/Legislatie/temp1836114/00169290.htm"/>
    <hyperlink ref="E96" r:id="rId5" display="../sintact 3.0/cache/Legislatie/temp1836114/00144678.htm"/>
    <hyperlink ref="E114" r:id="rId6" display="../sintact 3.0/cache/Legislatie/temp1836114/00093052.htm"/>
    <hyperlink ref="E115" r:id="rId7" display="../sintact 3.0/cache/Legislatie/temp1836114/00093052.htm"/>
  </hyperlinks>
  <pageMargins left="0.70866141732283472" right="0.70866141732283472" top="0.74803149606299213" bottom="0.74803149606299213" header="0.31496062992125984" footer="0.31496062992125984"/>
  <pageSetup paperSize="9" scale="90" orientation="landscape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anexa 2 an 2017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radpp</cp:lastModifiedBy>
  <cp:lastPrinted>2017-03-14T14:25:52Z</cp:lastPrinted>
  <dcterms:created xsi:type="dcterms:W3CDTF">2016-01-22T07:43:12Z</dcterms:created>
  <dcterms:modified xsi:type="dcterms:W3CDTF">2017-03-17T09:15:54Z</dcterms:modified>
</cp:coreProperties>
</file>