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135" windowWidth="23955" windowHeight="9780"/>
  </bookViews>
  <sheets>
    <sheet name="anexa 2" sheetId="5" r:id="rId1"/>
  </sheets>
  <definedNames>
    <definedName name="_xlnm.Print_Titles" localSheetId="0">'anexa 2'!$12:$14</definedName>
  </definedNames>
  <calcPr calcId="125725"/>
</workbook>
</file>

<file path=xl/calcChain.xml><?xml version="1.0" encoding="utf-8"?>
<calcChain xmlns="http://schemas.openxmlformats.org/spreadsheetml/2006/main">
  <c r="E35" i="5"/>
  <c r="E53"/>
  <c r="D53"/>
  <c r="E37"/>
  <c r="E25"/>
  <c r="E46"/>
  <c r="D46"/>
  <c r="E48"/>
  <c r="D48"/>
  <c r="E87"/>
  <c r="E88"/>
  <c r="E89"/>
  <c r="D87"/>
  <c r="D88"/>
  <c r="D89"/>
  <c r="E99"/>
  <c r="E100"/>
  <c r="D99"/>
  <c r="D100"/>
  <c r="D101"/>
  <c r="E96"/>
  <c r="E97"/>
  <c r="D96"/>
  <c r="D97"/>
  <c r="D98"/>
  <c r="E41" l="1"/>
  <c r="E36"/>
  <c r="E23"/>
  <c r="E22"/>
  <c r="E114"/>
  <c r="E116"/>
  <c r="D30"/>
  <c r="D16"/>
  <c r="E113"/>
  <c r="D131"/>
  <c r="D130" s="1"/>
  <c r="E130"/>
  <c r="E129" s="1"/>
  <c r="E126" s="1"/>
  <c r="E128"/>
  <c r="D125"/>
  <c r="D124" s="1"/>
  <c r="D115" s="1"/>
  <c r="E124"/>
  <c r="E115" s="1"/>
  <c r="D123"/>
  <c r="D122" s="1"/>
  <c r="E122"/>
  <c r="D120"/>
  <c r="D119"/>
  <c r="E118"/>
  <c r="E112" s="1"/>
  <c r="D110"/>
  <c r="D109" s="1"/>
  <c r="D108" s="1"/>
  <c r="E109"/>
  <c r="E108" s="1"/>
  <c r="E107"/>
  <c r="D107" s="1"/>
  <c r="D104" s="1"/>
  <c r="E104" l="1"/>
  <c r="E117"/>
  <c r="D114"/>
  <c r="D116"/>
  <c r="D118"/>
  <c r="D112" s="1"/>
  <c r="D113"/>
  <c r="D121"/>
  <c r="E121"/>
  <c r="E106"/>
  <c r="E103" s="1"/>
  <c r="D106"/>
  <c r="D103" s="1"/>
  <c r="D129"/>
  <c r="D126" s="1"/>
  <c r="D127"/>
  <c r="D128"/>
  <c r="E127"/>
  <c r="E111" l="1"/>
  <c r="D117"/>
  <c r="D111" s="1"/>
  <c r="E105"/>
  <c r="E102" s="1"/>
  <c r="D105"/>
  <c r="D102" s="1"/>
  <c r="D55" l="1"/>
  <c r="E55"/>
  <c r="E81"/>
  <c r="D84"/>
  <c r="E32" l="1"/>
  <c r="E57"/>
  <c r="E50" s="1"/>
  <c r="E59"/>
  <c r="E68"/>
  <c r="E54"/>
  <c r="E47" s="1"/>
  <c r="E85"/>
  <c r="D85" s="1"/>
  <c r="D83"/>
  <c r="D86"/>
  <c r="E39"/>
  <c r="E31"/>
  <c r="E33"/>
  <c r="D79"/>
  <c r="E77"/>
  <c r="E38"/>
  <c r="E26" s="1"/>
  <c r="D26" s="1"/>
  <c r="E20"/>
  <c r="E29" l="1"/>
  <c r="E52"/>
  <c r="E45" s="1"/>
  <c r="E80"/>
  <c r="E132" l="1"/>
  <c r="D38"/>
  <c r="D34"/>
  <c r="D71" l="1"/>
  <c r="E70"/>
  <c r="D70" s="1"/>
  <c r="D27" l="1"/>
  <c r="E40"/>
  <c r="D43"/>
  <c r="E76"/>
  <c r="E61" l="1"/>
  <c r="D61" s="1"/>
  <c r="D62"/>
  <c r="D20" l="1"/>
  <c r="E19"/>
  <c r="D19" s="1"/>
  <c r="E18"/>
  <c r="D18" s="1"/>
  <c r="E17"/>
  <c r="D21"/>
  <c r="D23"/>
  <c r="D22"/>
  <c r="E28"/>
  <c r="D28" s="1"/>
  <c r="E24"/>
  <c r="D24" s="1"/>
  <c r="E15" l="1"/>
  <c r="D17"/>
  <c r="D25"/>
  <c r="D57"/>
  <c r="D50" s="1"/>
  <c r="E56"/>
  <c r="E49" s="1"/>
  <c r="E133" s="1"/>
  <c r="D54"/>
  <c r="D47" s="1"/>
  <c r="D32"/>
  <c r="D33"/>
  <c r="D35"/>
  <c r="D36"/>
  <c r="D37"/>
  <c r="D39"/>
  <c r="D42"/>
  <c r="D60"/>
  <c r="D65"/>
  <c r="D66"/>
  <c r="D69"/>
  <c r="D74"/>
  <c r="D75"/>
  <c r="D76"/>
  <c r="D77"/>
  <c r="D78"/>
  <c r="D82"/>
  <c r="D92"/>
  <c r="D95"/>
  <c r="E94"/>
  <c r="D94" s="1"/>
  <c r="E91"/>
  <c r="D91" s="1"/>
  <c r="E73"/>
  <c r="E72" s="1"/>
  <c r="D15" l="1"/>
  <c r="D72"/>
  <c r="E90"/>
  <c r="D90" s="1"/>
  <c r="D56"/>
  <c r="D49" s="1"/>
  <c r="D52"/>
  <c r="D45" s="1"/>
  <c r="D73"/>
  <c r="E93"/>
  <c r="D93" s="1"/>
  <c r="D81"/>
  <c r="E64"/>
  <c r="D64" s="1"/>
  <c r="D31"/>
  <c r="D29" s="1"/>
  <c r="D41"/>
  <c r="D40" s="1"/>
  <c r="D133" s="1"/>
  <c r="D132" l="1"/>
  <c r="D134"/>
  <c r="D80"/>
  <c r="D68"/>
  <c r="E67"/>
  <c r="D67" s="1"/>
  <c r="E63"/>
  <c r="D63" s="1"/>
  <c r="D51"/>
  <c r="D44" s="1"/>
  <c r="E51"/>
  <c r="E44" s="1"/>
  <c r="E134" s="1"/>
  <c r="D59"/>
  <c r="D58"/>
  <c r="E58"/>
</calcChain>
</file>

<file path=xl/sharedStrings.xml><?xml version="1.0" encoding="utf-8"?>
<sst xmlns="http://schemas.openxmlformats.org/spreadsheetml/2006/main" count="196" uniqueCount="95">
  <si>
    <t>COD</t>
  </si>
  <si>
    <t>VENITURILE SECT. DE FUNCTIONARE</t>
  </si>
  <si>
    <t>VENITURILE SECT. DE DEZVOLTARE</t>
  </si>
  <si>
    <t>SECTIUNEA DE DEZVOLTARE</t>
  </si>
  <si>
    <t>TOTAL VENITURI (S. FUNCT. +S. DEZV.)</t>
  </si>
  <si>
    <t>CONSILIUL JUDETEAN ARGES</t>
  </si>
  <si>
    <t>DENUMIRE INDICATORI</t>
  </si>
  <si>
    <t>INFLUENTE</t>
  </si>
  <si>
    <t xml:space="preserve">LA BUGETUL DE VENITURI SI CHELTUIELI </t>
  </si>
  <si>
    <t xml:space="preserve">TOTAL DEFICIT </t>
  </si>
  <si>
    <t>Cheltuieli de capital</t>
  </si>
  <si>
    <t>I.</t>
  </si>
  <si>
    <t>FINANTAT INTEGRAL  SAU  PARTIAL  DIN VENITURI  PROPRII  PE ANUL 2016</t>
  </si>
  <si>
    <t>AN 2016</t>
  </si>
  <si>
    <t>I.1</t>
  </si>
  <si>
    <t>I.3</t>
  </si>
  <si>
    <t>mii lei</t>
  </si>
  <si>
    <t>SPITALUL JUDETEAN DE URGENTA PITESTI</t>
  </si>
  <si>
    <t>SECTIUNEA DE FUNCTIONARE</t>
  </si>
  <si>
    <t>Cheltuieli cu bunuri si servicii</t>
  </si>
  <si>
    <t>I.4</t>
  </si>
  <si>
    <t>Donatii si sponsorizari</t>
  </si>
  <si>
    <t>SPITALUL DE PNEUMOFTIZIOLOGIE VALEA IASULUI</t>
  </si>
  <si>
    <t>66.10</t>
  </si>
  <si>
    <t>SECTIUNE DE FUNCTIONARE</t>
  </si>
  <si>
    <t>3=4</t>
  </si>
  <si>
    <t>37.10.01</t>
  </si>
  <si>
    <t>I.2</t>
  </si>
  <si>
    <t>Cheltuieli de personal</t>
  </si>
  <si>
    <t>SPITALUL PNF LEORDENI</t>
  </si>
  <si>
    <t>SPITALUL DE PEDIATRIE PITESTI</t>
  </si>
  <si>
    <t>37.10.03</t>
  </si>
  <si>
    <t>37.10.04</t>
  </si>
  <si>
    <t xml:space="preserve">Varsaminte din sectiunea de functionare </t>
  </si>
  <si>
    <t>33.10.31</t>
  </si>
  <si>
    <t>33.10.30</t>
  </si>
  <si>
    <t>Venituri din contractele incheiate cu directiile de sanatate publica din sume alocate de la bugetul de stat</t>
  </si>
  <si>
    <t>Venituri din contractele incheiate cu directiile de sanatate publica din sume alocate din veniturile proprii ale Ministerului Sanatatii</t>
  </si>
  <si>
    <t>33.10.21</t>
  </si>
  <si>
    <t>Venituri din contractele incheiate cu casele de asigurari sociale de sanatate</t>
  </si>
  <si>
    <t>TRIM.IV</t>
  </si>
  <si>
    <t>I.5</t>
  </si>
  <si>
    <t>Varsaminte din sectiunea de functionare pentru finantarea sectiunii de dezvoltare a bugetului local</t>
  </si>
  <si>
    <t>SPITALUL ORASENESC COSTESTI</t>
  </si>
  <si>
    <t>I.6</t>
  </si>
  <si>
    <t>UNITATEA DE ASISTENTA MEDICO-SOCIALA SUICI</t>
  </si>
  <si>
    <t>43.10.09</t>
  </si>
  <si>
    <t>43.10.33</t>
  </si>
  <si>
    <t>39.10.01</t>
  </si>
  <si>
    <t>Subvenţii pentru instituţii publice</t>
  </si>
  <si>
    <t>Venituri din valorificarea unor bunuri ale institutiilor publice</t>
  </si>
  <si>
    <t>Subventii din bugetul fondului national unic de asigurari de sanatate pentru acoperirea cresterilor salariale</t>
  </si>
  <si>
    <t>43.10.14</t>
  </si>
  <si>
    <t>Subventii din bugetele locale pentru finantarea cheltuielilor de capital din domeniul sanatatii</t>
  </si>
  <si>
    <t>I.7</t>
  </si>
  <si>
    <t>I.8</t>
  </si>
  <si>
    <t>UNITATEA DE ASISTENTA MEDICO-SOCIALA DEDULESTI</t>
  </si>
  <si>
    <t>35.10.50</t>
  </si>
  <si>
    <t>Alte amenzi, penalitati si confiscari</t>
  </si>
  <si>
    <t>43.10.10</t>
  </si>
  <si>
    <t>Subvenţii din bugetele locale pentru finanţarea  cheltuielilor curente din domeniul sănătăţii</t>
  </si>
  <si>
    <t>SPITALUL DE RECUPERARE BRADET</t>
  </si>
  <si>
    <t>Burse rezidenti</t>
  </si>
  <si>
    <t>la Hotararea C.J. nr.             /24.11.2016</t>
  </si>
  <si>
    <t>II</t>
  </si>
  <si>
    <t>CULTURA</t>
  </si>
  <si>
    <t>67.10.</t>
  </si>
  <si>
    <t>II.1</t>
  </si>
  <si>
    <t>TEATRUL AL DAVILA PITESTI</t>
  </si>
  <si>
    <t>II.2</t>
  </si>
  <si>
    <t>BIBLIOTECA JUDETEANA DINICU GOLESCU</t>
  </si>
  <si>
    <t>III</t>
  </si>
  <si>
    <t>ASISTENTA SOCIALA</t>
  </si>
  <si>
    <t>68.10.</t>
  </si>
  <si>
    <t>III.1</t>
  </si>
  <si>
    <t>III.2</t>
  </si>
  <si>
    <t>UNITATEA DE ASISTENTA MEDICO - SOCIALA DEDULESTI</t>
  </si>
  <si>
    <t>CENTRUL DE INGRIJIRE SI ASISTENTA PITESTI</t>
  </si>
  <si>
    <t>IV</t>
  </si>
  <si>
    <t>87.10.</t>
  </si>
  <si>
    <t>IV. 1</t>
  </si>
  <si>
    <t>SERVICIUL PUBLIC JUDETEAN DE PAZA SI ORDINE ARGES</t>
  </si>
  <si>
    <t>NR. CRT</t>
  </si>
  <si>
    <t>Anexa nr. 2</t>
  </si>
  <si>
    <t xml:space="preserve">TOTAL CHELTUIELI </t>
  </si>
  <si>
    <t>TOTAL UNITATI MEDICO  - SOCIALE</t>
  </si>
  <si>
    <t xml:space="preserve">DEFICIT SECT.DE FUNCTIONARE </t>
  </si>
  <si>
    <t>DEFICIT SECT.DE DEZVOLTARE</t>
  </si>
  <si>
    <t>33.10.08</t>
  </si>
  <si>
    <t>Venituri din prestări de servicii</t>
  </si>
  <si>
    <t>ALTE ACTIUNI  ECONOMICE</t>
  </si>
  <si>
    <t>UNITATEA DE ASISTENTA MEDICO - SOCIALA CALINESTI</t>
  </si>
  <si>
    <t>UNITATEA DE ASISTENTA MEDICO - SOCIALA RUCAR</t>
  </si>
  <si>
    <t>66.10.</t>
  </si>
  <si>
    <t>TOTAL CHELTUIELI SPITALE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</si>
</sst>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-* #,##0.00\ _l_e_i_-;\-* #,##0.00\ _l_e_i_-;_-* &quot;-&quot;??\ _l_e_i_-;_-@_-"/>
    <numFmt numFmtId="165" formatCode="#,##0_ ;\-#,##0\ "/>
  </numFmts>
  <fonts count="16">
    <font>
      <sz val="10"/>
      <name val="Arial"/>
    </font>
    <font>
      <sz val="11"/>
      <color rgb="FF006100"/>
      <name val="Calibri"/>
      <family val="2"/>
      <charset val="238"/>
      <scheme val="minor"/>
    </font>
    <font>
      <sz val="10"/>
      <name val="Times New Roman"/>
      <family val="1"/>
    </font>
    <font>
      <sz val="10"/>
      <name val="Arial"/>
      <family val="2"/>
    </font>
    <font>
      <sz val="10"/>
      <name val="Times New Roman"/>
      <family val="1"/>
      <charset val="238"/>
    </font>
    <font>
      <sz val="11"/>
      <color rgb="FF9C0006"/>
      <name val="Calibri"/>
      <family val="2"/>
      <scheme val="minor"/>
    </font>
    <font>
      <b/>
      <sz val="10"/>
      <color rgb="FF9C0006"/>
      <name val="Times New Roman"/>
      <family val="1"/>
      <charset val="238"/>
    </font>
    <font>
      <sz val="10"/>
      <color rgb="FF9C0006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name val="Times New Roman"/>
      <family val="1"/>
    </font>
    <font>
      <sz val="11"/>
      <name val="Times New Roman"/>
      <family val="1"/>
      <charset val="238"/>
    </font>
    <font>
      <sz val="10"/>
      <color rgb="FF006100"/>
      <name val="Calibri"/>
      <family val="2"/>
      <charset val="238"/>
      <scheme val="minor"/>
    </font>
    <font>
      <b/>
      <sz val="10"/>
      <color rgb="FF006100"/>
      <name val="Times New Roman"/>
      <family val="1"/>
      <charset val="238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5" fillId="5" borderId="0" applyNumberFormat="0" applyBorder="0" applyAlignment="0" applyProtection="0"/>
    <xf numFmtId="43" fontId="15" fillId="0" borderId="0" applyFont="0" applyFill="0" applyBorder="0" applyAlignment="0" applyProtection="0"/>
  </cellStyleXfs>
  <cellXfs count="110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1" xfId="0" applyFont="1" applyFill="1" applyBorder="1" applyAlignment="1">
      <alignment horizontal="left" wrapText="1"/>
    </xf>
    <xf numFmtId="0" fontId="6" fillId="5" borderId="1" xfId="5" applyFont="1" applyBorder="1" applyAlignment="1">
      <alignment horizontal="center"/>
    </xf>
    <xf numFmtId="0" fontId="6" fillId="5" borderId="1" xfId="5" applyFont="1" applyBorder="1" applyAlignment="1">
      <alignment horizontal="center" wrapText="1"/>
    </xf>
    <xf numFmtId="4" fontId="6" fillId="5" borderId="1" xfId="5" applyNumberFormat="1" applyFont="1" applyBorder="1" applyAlignment="1"/>
    <xf numFmtId="0" fontId="7" fillId="5" borderId="1" xfId="5" applyFont="1" applyBorder="1" applyAlignment="1">
      <alignment horizontal="center"/>
    </xf>
    <xf numFmtId="0" fontId="6" fillId="5" borderId="1" xfId="5" applyFont="1" applyBorder="1" applyAlignment="1">
      <alignment horizontal="left"/>
    </xf>
    <xf numFmtId="0" fontId="7" fillId="5" borderId="1" xfId="5" applyFont="1" applyBorder="1"/>
    <xf numFmtId="0" fontId="8" fillId="0" borderId="1" xfId="0" applyFont="1" applyBorder="1" applyAlignment="1">
      <alignment horizontal="center"/>
    </xf>
    <xf numFmtId="0" fontId="9" fillId="3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/>
    </xf>
    <xf numFmtId="4" fontId="9" fillId="3" borderId="1" xfId="0" applyNumberFormat="1" applyFont="1" applyFill="1" applyBorder="1" applyAlignment="1"/>
    <xf numFmtId="0" fontId="9" fillId="0" borderId="1" xfId="0" applyFont="1" applyBorder="1"/>
    <xf numFmtId="0" fontId="10" fillId="3" borderId="1" xfId="1" applyFont="1" applyFill="1" applyBorder="1" applyAlignment="1">
      <alignment horizontal="left"/>
    </xf>
    <xf numFmtId="4" fontId="4" fillId="3" borderId="1" xfId="0" applyNumberFormat="1" applyFont="1" applyFill="1" applyBorder="1" applyAlignment="1"/>
    <xf numFmtId="0" fontId="4" fillId="3" borderId="1" xfId="0" applyFont="1" applyFill="1" applyBorder="1"/>
    <xf numFmtId="0" fontId="4" fillId="3" borderId="1" xfId="0" applyFont="1" applyFill="1" applyBorder="1" applyAlignment="1">
      <alignment horizontal="center"/>
    </xf>
    <xf numFmtId="4" fontId="4" fillId="3" borderId="1" xfId="1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0" fontId="4" fillId="0" borderId="1" xfId="0" applyFont="1" applyBorder="1"/>
    <xf numFmtId="0" fontId="7" fillId="5" borderId="1" xfId="5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9" fillId="3" borderId="0" xfId="0" applyFont="1" applyFill="1" applyAlignment="1">
      <alignment horizontal="left"/>
    </xf>
    <xf numFmtId="0" fontId="4" fillId="3" borderId="0" xfId="0" applyFont="1" applyFill="1"/>
    <xf numFmtId="0" fontId="4" fillId="0" borderId="0" xfId="0" applyFont="1"/>
    <xf numFmtId="0" fontId="4" fillId="0" borderId="0" xfId="0" applyFont="1" applyBorder="1"/>
    <xf numFmtId="0" fontId="9" fillId="3" borderId="0" xfId="0" applyFont="1" applyFill="1" applyAlignment="1"/>
    <xf numFmtId="0" fontId="4" fillId="0" borderId="0" xfId="0" applyFont="1" applyFill="1"/>
    <xf numFmtId="0" fontId="4" fillId="0" borderId="0" xfId="0" applyFont="1" applyFill="1" applyAlignment="1"/>
    <xf numFmtId="0" fontId="9" fillId="3" borderId="0" xfId="0" applyFont="1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9" fillId="2" borderId="1" xfId="1" applyFont="1" applyBorder="1" applyAlignment="1">
      <alignment horizontal="center" wrapText="1"/>
    </xf>
    <xf numFmtId="0" fontId="9" fillId="2" borderId="1" xfId="1" applyFont="1" applyBorder="1" applyAlignment="1">
      <alignment horizontal="center"/>
    </xf>
    <xf numFmtId="4" fontId="9" fillId="2" borderId="1" xfId="1" applyNumberFormat="1" applyFont="1" applyBorder="1" applyAlignment="1">
      <alignment horizontal="right"/>
    </xf>
    <xf numFmtId="0" fontId="4" fillId="0" borderId="1" xfId="3" applyFont="1" applyFill="1" applyBorder="1" applyAlignment="1">
      <alignment horizontal="left" vertical="center" wrapText="1"/>
    </xf>
    <xf numFmtId="0" fontId="4" fillId="0" borderId="1" xfId="3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right"/>
    </xf>
    <xf numFmtId="2" fontId="4" fillId="0" borderId="1" xfId="0" applyNumberFormat="1" applyFont="1" applyBorder="1"/>
    <xf numFmtId="0" fontId="4" fillId="0" borderId="4" xfId="0" applyFont="1" applyFill="1" applyBorder="1" applyAlignment="1">
      <alignment horizontal="left" wrapText="1"/>
    </xf>
    <xf numFmtId="0" fontId="4" fillId="0" borderId="1" xfId="1" applyFont="1" applyFill="1" applyBorder="1" applyAlignment="1">
      <alignment horizontal="center"/>
    </xf>
    <xf numFmtId="0" fontId="4" fillId="0" borderId="1" xfId="3" applyFont="1" applyFill="1" applyBorder="1" applyAlignment="1">
      <alignment horizontal="left" wrapText="1"/>
    </xf>
    <xf numFmtId="0" fontId="4" fillId="0" borderId="1" xfId="3" applyFont="1" applyFill="1" applyBorder="1" applyAlignment="1">
      <alignment horizontal="center" wrapText="1"/>
    </xf>
    <xf numFmtId="0" fontId="4" fillId="0" borderId="0" xfId="3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left" wrapText="1"/>
    </xf>
    <xf numFmtId="0" fontId="4" fillId="0" borderId="6" xfId="0" applyFont="1" applyFill="1" applyBorder="1" applyAlignment="1"/>
    <xf numFmtId="0" fontId="4" fillId="3" borderId="1" xfId="0" applyFont="1" applyFill="1" applyBorder="1" applyAlignment="1">
      <alignment horizontal="left" wrapText="1"/>
    </xf>
    <xf numFmtId="2" fontId="4" fillId="0" borderId="1" xfId="1" applyNumberFormat="1" applyFont="1" applyFill="1" applyBorder="1" applyAlignment="1">
      <alignment horizontal="right"/>
    </xf>
    <xf numFmtId="0" fontId="4" fillId="0" borderId="5" xfId="0" applyFont="1" applyFill="1" applyBorder="1" applyAlignment="1"/>
    <xf numFmtId="0" fontId="4" fillId="0" borderId="5" xfId="0" applyFont="1" applyFill="1" applyBorder="1" applyAlignment="1">
      <alignment wrapText="1"/>
    </xf>
    <xf numFmtId="0" fontId="4" fillId="0" borderId="2" xfId="0" applyFont="1" applyBorder="1"/>
    <xf numFmtId="164" fontId="9" fillId="2" borderId="1" xfId="1" applyNumberFormat="1" applyFont="1" applyBorder="1" applyAlignment="1">
      <alignment horizontal="center"/>
    </xf>
    <xf numFmtId="4" fontId="9" fillId="2" borderId="1" xfId="1" applyNumberFormat="1" applyFont="1" applyBorder="1" applyAlignment="1">
      <alignment horizontal="center"/>
    </xf>
    <xf numFmtId="4" fontId="9" fillId="2" borderId="2" xfId="1" applyNumberFormat="1" applyFont="1" applyBorder="1" applyAlignment="1"/>
    <xf numFmtId="164" fontId="9" fillId="2" borderId="1" xfId="1" applyNumberFormat="1" applyFont="1" applyBorder="1" applyAlignment="1">
      <alignment horizontal="left"/>
    </xf>
    <xf numFmtId="164" fontId="4" fillId="2" borderId="1" xfId="1" applyNumberFormat="1" applyFont="1" applyBorder="1" applyAlignment="1">
      <alignment horizontal="left"/>
    </xf>
    <xf numFmtId="165" fontId="4" fillId="2" borderId="1" xfId="1" applyNumberFormat="1" applyFont="1" applyBorder="1" applyAlignment="1">
      <alignment horizontal="center"/>
    </xf>
    <xf numFmtId="4" fontId="4" fillId="2" borderId="1" xfId="1" applyNumberFormat="1" applyFont="1" applyBorder="1" applyAlignment="1">
      <alignment horizontal="center"/>
    </xf>
    <xf numFmtId="4" fontId="4" fillId="2" borderId="2" xfId="1" applyNumberFormat="1" applyFont="1" applyBorder="1" applyAlignment="1"/>
    <xf numFmtId="0" fontId="4" fillId="2" borderId="1" xfId="1" applyFont="1" applyBorder="1" applyAlignment="1">
      <alignment horizontal="left" wrapText="1"/>
    </xf>
    <xf numFmtId="0" fontId="9" fillId="2" borderId="1" xfId="1" applyFont="1" applyBorder="1" applyAlignment="1">
      <alignment horizontal="left"/>
    </xf>
    <xf numFmtId="0" fontId="4" fillId="2" borderId="1" xfId="1" applyFont="1" applyBorder="1" applyAlignment="1">
      <alignment horizontal="left"/>
    </xf>
    <xf numFmtId="0" fontId="4" fillId="2" borderId="1" xfId="1" applyFont="1" applyBorder="1" applyAlignment="1">
      <alignment horizontal="center"/>
    </xf>
    <xf numFmtId="0" fontId="9" fillId="3" borderId="1" xfId="1" applyFont="1" applyFill="1" applyBorder="1" applyAlignment="1">
      <alignment horizontal="left" wrapText="1"/>
    </xf>
    <xf numFmtId="4" fontId="9" fillId="0" borderId="1" xfId="1" applyNumberFormat="1" applyFont="1" applyFill="1" applyBorder="1" applyAlignment="1">
      <alignment horizontal="right"/>
    </xf>
    <xf numFmtId="2" fontId="9" fillId="0" borderId="1" xfId="0" applyNumberFormat="1" applyFont="1" applyBorder="1"/>
    <xf numFmtId="0" fontId="9" fillId="3" borderId="1" xfId="0" applyFont="1" applyFill="1" applyBorder="1"/>
    <xf numFmtId="0" fontId="9" fillId="3" borderId="1" xfId="0" applyFont="1" applyFill="1" applyBorder="1" applyAlignment="1">
      <alignment wrapText="1"/>
    </xf>
    <xf numFmtId="0" fontId="13" fillId="2" borderId="1" xfId="1" applyFont="1" applyBorder="1" applyAlignment="1">
      <alignment horizontal="center"/>
    </xf>
    <xf numFmtId="4" fontId="13" fillId="2" borderId="1" xfId="1" applyNumberFormat="1" applyFont="1" applyBorder="1" applyAlignment="1">
      <alignment horizontal="right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/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/>
    <xf numFmtId="0" fontId="14" fillId="2" borderId="1" xfId="1" applyFont="1" applyBorder="1" applyAlignment="1">
      <alignment horizontal="center"/>
    </xf>
    <xf numFmtId="4" fontId="14" fillId="2" borderId="1" xfId="1" applyNumberFormat="1" applyFont="1" applyBorder="1" applyAlignment="1"/>
    <xf numFmtId="0" fontId="14" fillId="2" borderId="1" xfId="1" applyFont="1" applyBorder="1"/>
    <xf numFmtId="0" fontId="14" fillId="2" borderId="1" xfId="1" applyFont="1" applyBorder="1" applyAlignment="1">
      <alignment horizontal="left"/>
    </xf>
    <xf numFmtId="0" fontId="9" fillId="3" borderId="1" xfId="0" applyFont="1" applyFill="1" applyBorder="1" applyAlignment="1">
      <alignment horizontal="left" wrapText="1"/>
    </xf>
    <xf numFmtId="0" fontId="4" fillId="3" borderId="1" xfId="1" applyFont="1" applyFill="1" applyBorder="1" applyAlignment="1">
      <alignment horizontal="center"/>
    </xf>
    <xf numFmtId="0" fontId="4" fillId="3" borderId="1" xfId="1" applyFont="1" applyFill="1" applyBorder="1" applyAlignment="1">
      <alignment horizontal="left" wrapText="1"/>
    </xf>
    <xf numFmtId="4" fontId="4" fillId="3" borderId="1" xfId="1" applyNumberFormat="1" applyFont="1" applyFill="1" applyBorder="1" applyAlignment="1"/>
    <xf numFmtId="0" fontId="5" fillId="5" borderId="1" xfId="5" applyBorder="1"/>
    <xf numFmtId="0" fontId="5" fillId="5" borderId="1" xfId="5" applyBorder="1" applyAlignment="1">
      <alignment horizontal="center" wrapText="1"/>
    </xf>
    <xf numFmtId="164" fontId="5" fillId="5" borderId="1" xfId="5" applyNumberFormat="1" applyBorder="1" applyAlignment="1">
      <alignment horizontal="center"/>
    </xf>
    <xf numFmtId="4" fontId="5" fillId="5" borderId="1" xfId="5" applyNumberFormat="1" applyBorder="1" applyAlignment="1">
      <alignment horizontal="right"/>
    </xf>
    <xf numFmtId="164" fontId="5" fillId="5" borderId="1" xfId="5" applyNumberFormat="1" applyBorder="1" applyAlignment="1">
      <alignment horizontal="left"/>
    </xf>
    <xf numFmtId="165" fontId="5" fillId="5" borderId="1" xfId="5" applyNumberFormat="1" applyBorder="1" applyAlignment="1">
      <alignment horizontal="center"/>
    </xf>
    <xf numFmtId="0" fontId="5" fillId="5" borderId="1" xfId="5" applyBorder="1" applyAlignment="1">
      <alignment horizontal="left" wrapText="1"/>
    </xf>
    <xf numFmtId="0" fontId="5" fillId="5" borderId="1" xfId="5" applyBorder="1" applyAlignment="1">
      <alignment horizontal="left"/>
    </xf>
    <xf numFmtId="0" fontId="5" fillId="5" borderId="1" xfId="5" applyBorder="1" applyAlignment="1">
      <alignment horizontal="center"/>
    </xf>
    <xf numFmtId="0" fontId="1" fillId="2" borderId="1" xfId="1" applyBorder="1" applyAlignment="1">
      <alignment horizontal="center"/>
    </xf>
    <xf numFmtId="0" fontId="1" fillId="2" borderId="1" xfId="1" applyBorder="1"/>
    <xf numFmtId="43" fontId="4" fillId="0" borderId="2" xfId="6" applyFont="1" applyBorder="1"/>
    <xf numFmtId="43" fontId="9" fillId="0" borderId="1" xfId="6" applyFont="1" applyBorder="1"/>
    <xf numFmtId="0" fontId="9" fillId="0" borderId="1" xfId="0" applyFont="1" applyFill="1" applyBorder="1" applyAlignment="1">
      <alignment horizontal="left" wrapText="1"/>
    </xf>
    <xf numFmtId="4" fontId="4" fillId="3" borderId="1" xfId="0" applyNumberFormat="1" applyFont="1" applyFill="1" applyBorder="1"/>
    <xf numFmtId="43" fontId="4" fillId="0" borderId="1" xfId="6" applyFont="1" applyBorder="1"/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</cellXfs>
  <cellStyles count="7">
    <cellStyle name="Bad" xfId="5" builtinId="27"/>
    <cellStyle name="Comma" xfId="6" builtinId="3"/>
    <cellStyle name="Good" xfId="1" builtinId="26"/>
    <cellStyle name="Normal" xfId="0" builtinId="0"/>
    <cellStyle name="Normal 2" xfId="3"/>
    <cellStyle name="Normal 3" xfId="2"/>
    <cellStyle name="Virgulă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4"/>
  <sheetViews>
    <sheetView tabSelected="1" topLeftCell="A7" zoomScaleNormal="100" workbookViewId="0">
      <selection activeCell="K119" sqref="K119"/>
    </sheetView>
  </sheetViews>
  <sheetFormatPr defaultRowHeight="15"/>
  <cols>
    <col min="1" max="1" width="5.28515625" style="29" customWidth="1"/>
    <col min="2" max="2" width="49.140625" style="28" customWidth="1"/>
    <col min="3" max="3" width="11.140625" style="28" customWidth="1"/>
    <col min="4" max="4" width="11.28515625" style="28" customWidth="1"/>
    <col min="5" max="5" width="11.28515625" style="29" customWidth="1"/>
    <col min="6" max="7" width="9.140625" style="25"/>
    <col min="8" max="16384" width="9.140625" style="1"/>
  </cols>
  <sheetData>
    <row r="1" spans="1:13">
      <c r="A1" s="27" t="s">
        <v>5</v>
      </c>
      <c r="B1" s="27"/>
    </row>
    <row r="2" spans="1:13">
      <c r="A2" s="30"/>
      <c r="C2" s="31"/>
      <c r="D2" s="32"/>
    </row>
    <row r="3" spans="1:13">
      <c r="A3" s="30"/>
      <c r="C3" s="31"/>
      <c r="D3" s="32" t="s">
        <v>83</v>
      </c>
    </row>
    <row r="4" spans="1:13">
      <c r="A4" s="30"/>
      <c r="C4" s="33" t="s">
        <v>63</v>
      </c>
      <c r="D4" s="29"/>
      <c r="F4" s="26"/>
    </row>
    <row r="5" spans="1:13">
      <c r="A5" s="30"/>
      <c r="C5" s="31"/>
      <c r="D5" s="31"/>
    </row>
    <row r="6" spans="1:13">
      <c r="A6" s="30"/>
      <c r="B6" s="105" t="s">
        <v>7</v>
      </c>
      <c r="C6" s="105"/>
      <c r="D6" s="105"/>
    </row>
    <row r="7" spans="1:13">
      <c r="A7" s="30"/>
      <c r="B7" s="105" t="s">
        <v>8</v>
      </c>
      <c r="C7" s="105"/>
      <c r="D7" s="105"/>
    </row>
    <row r="8" spans="1:13">
      <c r="A8" s="30"/>
      <c r="B8" s="106" t="s">
        <v>12</v>
      </c>
      <c r="C8" s="106"/>
      <c r="D8" s="106"/>
    </row>
    <row r="9" spans="1:13">
      <c r="A9" s="30"/>
      <c r="B9" s="106"/>
      <c r="C9" s="106"/>
      <c r="D9" s="106"/>
    </row>
    <row r="10" spans="1:13">
      <c r="A10" s="30"/>
      <c r="B10" s="34"/>
      <c r="C10" s="35"/>
      <c r="D10" s="35"/>
    </row>
    <row r="11" spans="1:13">
      <c r="A11" s="30"/>
      <c r="D11" s="36"/>
      <c r="E11" s="29" t="s">
        <v>16</v>
      </c>
    </row>
    <row r="12" spans="1:13" ht="12.75" customHeight="1">
      <c r="A12" s="107" t="s">
        <v>82</v>
      </c>
      <c r="B12" s="103" t="s">
        <v>6</v>
      </c>
      <c r="C12" s="103" t="s">
        <v>0</v>
      </c>
      <c r="D12" s="108" t="s">
        <v>13</v>
      </c>
      <c r="E12" s="103" t="s">
        <v>40</v>
      </c>
    </row>
    <row r="13" spans="1:13" ht="27.75" customHeight="1">
      <c r="A13" s="107"/>
      <c r="B13" s="104"/>
      <c r="C13" s="104"/>
      <c r="D13" s="109"/>
      <c r="E13" s="104"/>
    </row>
    <row r="14" spans="1:13" ht="18" customHeight="1">
      <c r="A14" s="20">
        <v>0</v>
      </c>
      <c r="B14" s="12">
        <v>1</v>
      </c>
      <c r="C14" s="12">
        <v>2</v>
      </c>
      <c r="D14" s="12" t="s">
        <v>25</v>
      </c>
      <c r="E14" s="12">
        <v>4</v>
      </c>
      <c r="J14" s="2"/>
      <c r="K14" s="2"/>
      <c r="L14" s="2"/>
      <c r="M14" s="2"/>
    </row>
    <row r="15" spans="1:13" ht="27" customHeight="1">
      <c r="A15" s="22"/>
      <c r="B15" s="37" t="s">
        <v>4</v>
      </c>
      <c r="C15" s="38"/>
      <c r="D15" s="39">
        <f>D16+D17+D18+D19+D20+D21+D22+D23+D24+D25+D26+D27+D28</f>
        <v>4971.6399999999994</v>
      </c>
      <c r="E15" s="39">
        <f>E16+E17+E18+E19+E20+E21+E22+E23+E24+E25+E26+E27+E28</f>
        <v>4971.6399999999994</v>
      </c>
      <c r="J15" s="2"/>
      <c r="K15" s="2"/>
      <c r="L15" s="2"/>
      <c r="M15" s="2"/>
    </row>
    <row r="16" spans="1:13" ht="27" customHeight="1">
      <c r="A16" s="22"/>
      <c r="B16" s="85" t="s">
        <v>89</v>
      </c>
      <c r="C16" s="84" t="s">
        <v>88</v>
      </c>
      <c r="D16" s="19">
        <f>E16</f>
        <v>-90</v>
      </c>
      <c r="E16" s="19">
        <v>-90</v>
      </c>
      <c r="J16" s="2"/>
      <c r="K16" s="2"/>
      <c r="L16" s="2"/>
      <c r="M16" s="2"/>
    </row>
    <row r="17" spans="1:13" ht="33.75" customHeight="1">
      <c r="A17" s="22"/>
      <c r="B17" s="40" t="s">
        <v>39</v>
      </c>
      <c r="C17" s="41" t="s">
        <v>38</v>
      </c>
      <c r="D17" s="42">
        <f>E17</f>
        <v>1193.9199999999998</v>
      </c>
      <c r="E17" s="43">
        <f t="shared" ref="E17:E19" si="0">E31</f>
        <v>1193.9199999999998</v>
      </c>
      <c r="J17" s="2"/>
      <c r="K17" s="2"/>
      <c r="L17" s="2"/>
      <c r="M17" s="2"/>
    </row>
    <row r="18" spans="1:13" ht="34.5" customHeight="1">
      <c r="A18" s="22"/>
      <c r="B18" s="44" t="s">
        <v>36</v>
      </c>
      <c r="C18" s="45" t="s">
        <v>35</v>
      </c>
      <c r="D18" s="42">
        <f t="shared" ref="D18:D28" si="1">E18</f>
        <v>907</v>
      </c>
      <c r="E18" s="43">
        <f t="shared" si="0"/>
        <v>907</v>
      </c>
      <c r="J18" s="2"/>
      <c r="K18" s="2"/>
      <c r="L18" s="2"/>
      <c r="M18" s="2"/>
    </row>
    <row r="19" spans="1:13" ht="49.5" customHeight="1">
      <c r="A19" s="22"/>
      <c r="B19" s="46" t="s">
        <v>37</v>
      </c>
      <c r="C19" s="47" t="s">
        <v>34</v>
      </c>
      <c r="D19" s="42">
        <f t="shared" si="1"/>
        <v>150</v>
      </c>
      <c r="E19" s="43">
        <f t="shared" si="0"/>
        <v>150</v>
      </c>
      <c r="J19" s="2"/>
      <c r="K19" s="2"/>
      <c r="L19" s="2"/>
      <c r="M19" s="2"/>
    </row>
    <row r="20" spans="1:13" ht="20.25" customHeight="1">
      <c r="A20" s="22"/>
      <c r="B20" s="46" t="s">
        <v>58</v>
      </c>
      <c r="C20" s="48" t="s">
        <v>57</v>
      </c>
      <c r="D20" s="42">
        <f t="shared" si="1"/>
        <v>0.6</v>
      </c>
      <c r="E20" s="43">
        <f>E34</f>
        <v>0.6</v>
      </c>
      <c r="J20" s="2"/>
      <c r="K20" s="2"/>
      <c r="L20" s="2"/>
      <c r="M20" s="2"/>
    </row>
    <row r="21" spans="1:13" ht="19.5" customHeight="1">
      <c r="A21" s="22"/>
      <c r="B21" s="46" t="s">
        <v>21</v>
      </c>
      <c r="C21" s="45" t="s">
        <v>26</v>
      </c>
      <c r="D21" s="42">
        <f t="shared" si="1"/>
        <v>9.49</v>
      </c>
      <c r="E21" s="43">
        <v>9.49</v>
      </c>
      <c r="J21" s="2"/>
      <c r="K21" s="2"/>
      <c r="L21" s="2"/>
      <c r="M21" s="2"/>
    </row>
    <row r="22" spans="1:13" ht="30" customHeight="1">
      <c r="A22" s="22"/>
      <c r="B22" s="3" t="s">
        <v>42</v>
      </c>
      <c r="C22" s="45" t="s">
        <v>31</v>
      </c>
      <c r="D22" s="42">
        <f t="shared" si="1"/>
        <v>-52.93</v>
      </c>
      <c r="E22" s="43">
        <f>-36.93-16</f>
        <v>-52.93</v>
      </c>
      <c r="J22" s="2"/>
      <c r="K22" s="2"/>
      <c r="L22" s="2"/>
      <c r="M22" s="2"/>
    </row>
    <row r="23" spans="1:13" ht="19.5" customHeight="1">
      <c r="A23" s="22"/>
      <c r="B23" s="49" t="s">
        <v>33</v>
      </c>
      <c r="C23" s="45" t="s">
        <v>32</v>
      </c>
      <c r="D23" s="42">
        <f t="shared" si="1"/>
        <v>52.93</v>
      </c>
      <c r="E23" s="22">
        <f>36.93+16</f>
        <v>52.93</v>
      </c>
      <c r="J23" s="2"/>
      <c r="K23" s="2"/>
      <c r="L23" s="2"/>
      <c r="M23" s="2"/>
    </row>
    <row r="24" spans="1:13" ht="26.25" customHeight="1">
      <c r="A24" s="22"/>
      <c r="B24" s="3" t="s">
        <v>50</v>
      </c>
      <c r="C24" s="45" t="s">
        <v>48</v>
      </c>
      <c r="D24" s="42">
        <f t="shared" si="1"/>
        <v>1.07</v>
      </c>
      <c r="E24" s="22">
        <f>E42</f>
        <v>1.07</v>
      </c>
      <c r="J24" s="2"/>
      <c r="K24" s="2"/>
      <c r="L24" s="2"/>
      <c r="M24" s="2"/>
    </row>
    <row r="25" spans="1:13" ht="21.75" customHeight="1">
      <c r="A25" s="22"/>
      <c r="B25" s="50" t="s">
        <v>49</v>
      </c>
      <c r="C25" s="47" t="s">
        <v>46</v>
      </c>
      <c r="D25" s="42">
        <f t="shared" si="1"/>
        <v>843</v>
      </c>
      <c r="E25" s="43">
        <f>475+43+207+28+90</f>
        <v>843</v>
      </c>
      <c r="J25" s="2"/>
      <c r="K25" s="2"/>
      <c r="L25" s="2"/>
      <c r="M25" s="2"/>
    </row>
    <row r="26" spans="1:13" ht="36" customHeight="1">
      <c r="A26" s="22"/>
      <c r="B26" s="3" t="s">
        <v>60</v>
      </c>
      <c r="C26" s="47" t="s">
        <v>59</v>
      </c>
      <c r="D26" s="42">
        <f t="shared" si="1"/>
        <v>160</v>
      </c>
      <c r="E26" s="43">
        <f>E38</f>
        <v>160</v>
      </c>
      <c r="J26" s="2"/>
      <c r="K26" s="2"/>
      <c r="L26" s="2"/>
      <c r="M26" s="2"/>
    </row>
    <row r="27" spans="1:13" ht="33" customHeight="1">
      <c r="A27" s="22"/>
      <c r="B27" s="51" t="s">
        <v>53</v>
      </c>
      <c r="C27" s="47" t="s">
        <v>52</v>
      </c>
      <c r="D27" s="42">
        <f t="shared" si="1"/>
        <v>399</v>
      </c>
      <c r="E27" s="43">
        <v>399</v>
      </c>
      <c r="J27" s="2"/>
      <c r="K27" s="2"/>
      <c r="L27" s="2"/>
      <c r="M27" s="2"/>
    </row>
    <row r="28" spans="1:13" ht="30.75" customHeight="1">
      <c r="A28" s="22"/>
      <c r="B28" s="49" t="s">
        <v>51</v>
      </c>
      <c r="C28" s="47" t="s">
        <v>47</v>
      </c>
      <c r="D28" s="42">
        <f t="shared" si="1"/>
        <v>1397.56</v>
      </c>
      <c r="E28" s="43">
        <f>E39</f>
        <v>1397.56</v>
      </c>
      <c r="J28" s="2"/>
      <c r="K28" s="2"/>
      <c r="L28" s="2"/>
      <c r="M28" s="2"/>
    </row>
    <row r="29" spans="1:13" ht="30.75" customHeight="1">
      <c r="A29" s="22"/>
      <c r="B29" s="37" t="s">
        <v>1</v>
      </c>
      <c r="C29" s="38"/>
      <c r="D29" s="39">
        <f>D30+D31+D32+D33+D34+D35+D36+D37+D38+D39</f>
        <v>4518.6399999999994</v>
      </c>
      <c r="E29" s="39">
        <f>E30+E31+E32+E33+E34+E35+E36+E37+E38+E39</f>
        <v>4518.6399999999994</v>
      </c>
      <c r="J29" s="2"/>
      <c r="K29" s="2"/>
      <c r="L29" s="2"/>
      <c r="M29" s="2"/>
    </row>
    <row r="30" spans="1:13" ht="30.75" customHeight="1">
      <c r="A30" s="22"/>
      <c r="B30" s="85" t="s">
        <v>89</v>
      </c>
      <c r="C30" s="84" t="s">
        <v>88</v>
      </c>
      <c r="D30" s="19">
        <f>E30</f>
        <v>-90</v>
      </c>
      <c r="E30" s="86">
        <v>-90</v>
      </c>
      <c r="J30" s="2"/>
      <c r="K30" s="2"/>
      <c r="L30" s="2"/>
      <c r="M30" s="2"/>
    </row>
    <row r="31" spans="1:13" ht="31.5" customHeight="1">
      <c r="A31" s="22"/>
      <c r="B31" s="40" t="s">
        <v>39</v>
      </c>
      <c r="C31" s="41" t="s">
        <v>38</v>
      </c>
      <c r="D31" s="52">
        <f>E31</f>
        <v>1193.9199999999998</v>
      </c>
      <c r="E31" s="43">
        <f>709.67-876+813.66-60.2+606.79</f>
        <v>1193.9199999999998</v>
      </c>
      <c r="J31" s="2"/>
      <c r="K31" s="2"/>
      <c r="L31" s="2"/>
      <c r="M31" s="2"/>
    </row>
    <row r="32" spans="1:13" ht="25.5" customHeight="1">
      <c r="A32" s="22"/>
      <c r="B32" s="44" t="s">
        <v>36</v>
      </c>
      <c r="C32" s="45" t="s">
        <v>35</v>
      </c>
      <c r="D32" s="52">
        <f t="shared" ref="D32:D39" si="2">E32</f>
        <v>907</v>
      </c>
      <c r="E32" s="43">
        <f>-28+979-44</f>
        <v>907</v>
      </c>
      <c r="J32" s="2"/>
      <c r="K32" s="2"/>
      <c r="L32" s="2"/>
      <c r="M32" s="2"/>
    </row>
    <row r="33" spans="1:13" ht="42.75" customHeight="1">
      <c r="A33" s="22"/>
      <c r="B33" s="46" t="s">
        <v>37</v>
      </c>
      <c r="C33" s="47" t="s">
        <v>34</v>
      </c>
      <c r="D33" s="52">
        <f t="shared" si="2"/>
        <v>150</v>
      </c>
      <c r="E33" s="43">
        <f>28+39+36+47</f>
        <v>150</v>
      </c>
      <c r="J33" s="2"/>
      <c r="K33" s="2"/>
      <c r="L33" s="2"/>
      <c r="M33" s="2"/>
    </row>
    <row r="34" spans="1:13" ht="24.75" customHeight="1">
      <c r="A34" s="22"/>
      <c r="B34" s="46" t="s">
        <v>58</v>
      </c>
      <c r="C34" s="47" t="s">
        <v>57</v>
      </c>
      <c r="D34" s="52">
        <f t="shared" si="2"/>
        <v>0.6</v>
      </c>
      <c r="E34" s="43">
        <v>0.6</v>
      </c>
      <c r="J34" s="2"/>
      <c r="K34" s="2"/>
      <c r="L34" s="2"/>
      <c r="M34" s="2"/>
    </row>
    <row r="35" spans="1:13" ht="19.5" customHeight="1">
      <c r="A35" s="22"/>
      <c r="B35" s="46" t="s">
        <v>21</v>
      </c>
      <c r="C35" s="47" t="s">
        <v>26</v>
      </c>
      <c r="D35" s="52">
        <f t="shared" si="2"/>
        <v>9.49</v>
      </c>
      <c r="E35" s="43">
        <f>1+8.49</f>
        <v>9.49</v>
      </c>
    </row>
    <row r="36" spans="1:13" ht="35.25" customHeight="1">
      <c r="A36" s="22"/>
      <c r="B36" s="3" t="s">
        <v>42</v>
      </c>
      <c r="C36" s="47" t="s">
        <v>31</v>
      </c>
      <c r="D36" s="52">
        <f t="shared" si="2"/>
        <v>-52.93</v>
      </c>
      <c r="E36" s="43">
        <f>-36.93-16</f>
        <v>-52.93</v>
      </c>
    </row>
    <row r="37" spans="1:13" ht="24" customHeight="1">
      <c r="A37" s="22"/>
      <c r="B37" s="53" t="s">
        <v>49</v>
      </c>
      <c r="C37" s="47" t="s">
        <v>46</v>
      </c>
      <c r="D37" s="52">
        <f t="shared" si="2"/>
        <v>843</v>
      </c>
      <c r="E37" s="43">
        <f>475+43+207+28+90</f>
        <v>843</v>
      </c>
    </row>
    <row r="38" spans="1:13" ht="35.25" customHeight="1">
      <c r="A38" s="22"/>
      <c r="B38" s="3" t="s">
        <v>60</v>
      </c>
      <c r="C38" s="47" t="s">
        <v>59</v>
      </c>
      <c r="D38" s="52">
        <f t="shared" si="2"/>
        <v>160</v>
      </c>
      <c r="E38" s="43">
        <f>200-40</f>
        <v>160</v>
      </c>
    </row>
    <row r="39" spans="1:13" ht="37.5" customHeight="1">
      <c r="A39" s="22"/>
      <c r="B39" s="49" t="s">
        <v>51</v>
      </c>
      <c r="C39" s="47" t="s">
        <v>47</v>
      </c>
      <c r="D39" s="52">
        <f t="shared" si="2"/>
        <v>1397.56</v>
      </c>
      <c r="E39" s="43">
        <f>120.13+876+135+140.1+60.2+66.13</f>
        <v>1397.56</v>
      </c>
    </row>
    <row r="40" spans="1:13" ht="24" customHeight="1">
      <c r="A40" s="22"/>
      <c r="B40" s="37" t="s">
        <v>2</v>
      </c>
      <c r="C40" s="38"/>
      <c r="D40" s="39">
        <f>D41+D42+D43</f>
        <v>453</v>
      </c>
      <c r="E40" s="39">
        <f>E41+E42+E43</f>
        <v>453</v>
      </c>
    </row>
    <row r="41" spans="1:13" ht="20.25" customHeight="1">
      <c r="A41" s="22"/>
      <c r="B41" s="49" t="s">
        <v>33</v>
      </c>
      <c r="C41" s="45" t="s">
        <v>32</v>
      </c>
      <c r="D41" s="42">
        <f>E41</f>
        <v>52.93</v>
      </c>
      <c r="E41" s="22">
        <f>36.93+16</f>
        <v>52.93</v>
      </c>
    </row>
    <row r="42" spans="1:13" ht="24.75" customHeight="1">
      <c r="A42" s="22"/>
      <c r="B42" s="54" t="s">
        <v>50</v>
      </c>
      <c r="C42" s="45" t="s">
        <v>48</v>
      </c>
      <c r="D42" s="42">
        <f>E42</f>
        <v>1.07</v>
      </c>
      <c r="E42" s="55">
        <v>1.07</v>
      </c>
    </row>
    <row r="43" spans="1:13" ht="38.25" customHeight="1">
      <c r="A43" s="22"/>
      <c r="B43" s="51" t="s">
        <v>53</v>
      </c>
      <c r="C43" s="47" t="s">
        <v>52</v>
      </c>
      <c r="D43" s="42">
        <f>E43</f>
        <v>399</v>
      </c>
      <c r="E43" s="98">
        <v>399</v>
      </c>
    </row>
    <row r="44" spans="1:13" ht="25.5" customHeight="1">
      <c r="A44" s="87"/>
      <c r="B44" s="88" t="s">
        <v>84</v>
      </c>
      <c r="C44" s="89">
        <v>50.1</v>
      </c>
      <c r="D44" s="90">
        <f>D51+D87+D102+D111+D126</f>
        <v>4971.6399999999994</v>
      </c>
      <c r="E44" s="90">
        <f>E51+E87+E102+E111+E126</f>
        <v>4971.6399999999994</v>
      </c>
    </row>
    <row r="45" spans="1:13" ht="23.25" customHeight="1">
      <c r="A45" s="87"/>
      <c r="B45" s="91" t="s">
        <v>24</v>
      </c>
      <c r="C45" s="89"/>
      <c r="D45" s="90">
        <f>D52+D88+D103+D112+D127</f>
        <v>4518.6399999999994</v>
      </c>
      <c r="E45" s="90">
        <f>E52+E88+E103+E112+E127</f>
        <v>4518.6399999999994</v>
      </c>
    </row>
    <row r="46" spans="1:13" ht="26.25" customHeight="1">
      <c r="A46" s="87"/>
      <c r="B46" s="91" t="s">
        <v>28</v>
      </c>
      <c r="C46" s="92">
        <v>10</v>
      </c>
      <c r="D46" s="90">
        <f>D53+D113</f>
        <v>775.16</v>
      </c>
      <c r="E46" s="90">
        <f>E53+E113</f>
        <v>775.16</v>
      </c>
    </row>
    <row r="47" spans="1:13" ht="24.75" customHeight="1">
      <c r="A47" s="87"/>
      <c r="B47" s="93" t="s">
        <v>19</v>
      </c>
      <c r="C47" s="92">
        <v>20</v>
      </c>
      <c r="D47" s="90">
        <f>D54+D89+D104+D114+D128</f>
        <v>3750.85</v>
      </c>
      <c r="E47" s="90">
        <f>E54+E89+E104+E114+E128</f>
        <v>3750.85</v>
      </c>
    </row>
    <row r="48" spans="1:13" ht="23.25" customHeight="1">
      <c r="A48" s="87"/>
      <c r="B48" s="93" t="s">
        <v>62</v>
      </c>
      <c r="C48" s="92">
        <v>59</v>
      </c>
      <c r="D48" s="90">
        <f>D55</f>
        <v>-7.37</v>
      </c>
      <c r="E48" s="90">
        <f>E55</f>
        <v>-7.37</v>
      </c>
    </row>
    <row r="49" spans="1:5" ht="23.25" customHeight="1">
      <c r="A49" s="87"/>
      <c r="B49" s="94" t="s">
        <v>3</v>
      </c>
      <c r="C49" s="95"/>
      <c r="D49" s="90">
        <f>D56+D115</f>
        <v>453</v>
      </c>
      <c r="E49" s="90">
        <f>E56+E115</f>
        <v>453</v>
      </c>
    </row>
    <row r="50" spans="1:5" ht="21.75" customHeight="1">
      <c r="A50" s="87"/>
      <c r="B50" s="94" t="s">
        <v>10</v>
      </c>
      <c r="C50" s="95">
        <v>70</v>
      </c>
      <c r="D50" s="90">
        <f>D57+D116</f>
        <v>453</v>
      </c>
      <c r="E50" s="90">
        <f>E57+E116</f>
        <v>453</v>
      </c>
    </row>
    <row r="51" spans="1:5" ht="19.5" customHeight="1">
      <c r="A51" s="96" t="s">
        <v>11</v>
      </c>
      <c r="B51" s="37" t="s">
        <v>94</v>
      </c>
      <c r="C51" s="56" t="s">
        <v>23</v>
      </c>
      <c r="D51" s="57">
        <f>D52+D56</f>
        <v>4218.6399999999994</v>
      </c>
      <c r="E51" s="58">
        <f>E52+E56</f>
        <v>4218.6399999999994</v>
      </c>
    </row>
    <row r="52" spans="1:5" ht="19.5" customHeight="1">
      <c r="A52" s="96"/>
      <c r="B52" s="59" t="s">
        <v>24</v>
      </c>
      <c r="C52" s="56"/>
      <c r="D52" s="57">
        <f>E52</f>
        <v>3781.64</v>
      </c>
      <c r="E52" s="58">
        <f>E53+E54+E55</f>
        <v>3781.64</v>
      </c>
    </row>
    <row r="53" spans="1:5" ht="19.5" customHeight="1">
      <c r="A53" s="96"/>
      <c r="B53" s="60" t="s">
        <v>28</v>
      </c>
      <c r="C53" s="61">
        <v>10</v>
      </c>
      <c r="D53" s="62">
        <f>D65+D74+D78+D82</f>
        <v>747.16</v>
      </c>
      <c r="E53" s="62">
        <f>E65+E74+E78+E82</f>
        <v>747.16</v>
      </c>
    </row>
    <row r="54" spans="1:5" ht="19.5" customHeight="1">
      <c r="A54" s="96"/>
      <c r="B54" s="64" t="s">
        <v>19</v>
      </c>
      <c r="C54" s="61">
        <v>20</v>
      </c>
      <c r="D54" s="62">
        <f t="shared" ref="D54:D57" si="3">E54</f>
        <v>3041.85</v>
      </c>
      <c r="E54" s="63">
        <f>E60+E66+E69+E75+E79+E83</f>
        <v>3041.85</v>
      </c>
    </row>
    <row r="55" spans="1:5" ht="19.5" customHeight="1">
      <c r="A55" s="96"/>
      <c r="B55" s="64" t="s">
        <v>62</v>
      </c>
      <c r="C55" s="61">
        <v>59</v>
      </c>
      <c r="D55" s="62">
        <f t="shared" si="3"/>
        <v>-7.37</v>
      </c>
      <c r="E55" s="63">
        <f>E84</f>
        <v>-7.37</v>
      </c>
    </row>
    <row r="56" spans="1:5" ht="17.25" customHeight="1">
      <c r="A56" s="97"/>
      <c r="B56" s="65" t="s">
        <v>3</v>
      </c>
      <c r="C56" s="38"/>
      <c r="D56" s="57">
        <f t="shared" si="3"/>
        <v>437</v>
      </c>
      <c r="E56" s="58">
        <f>E57</f>
        <v>437</v>
      </c>
    </row>
    <row r="57" spans="1:5" ht="18.75" customHeight="1">
      <c r="A57" s="97"/>
      <c r="B57" s="66" t="s">
        <v>10</v>
      </c>
      <c r="C57" s="67">
        <v>70</v>
      </c>
      <c r="D57" s="62">
        <f t="shared" si="3"/>
        <v>437</v>
      </c>
      <c r="E57" s="63">
        <f>E62+E71+E86</f>
        <v>437</v>
      </c>
    </row>
    <row r="58" spans="1:5" ht="24.75" customHeight="1">
      <c r="A58" s="20" t="s">
        <v>14</v>
      </c>
      <c r="B58" s="68" t="s">
        <v>17</v>
      </c>
      <c r="C58" s="12" t="s">
        <v>23</v>
      </c>
      <c r="D58" s="69">
        <f>E59+D61</f>
        <v>1267</v>
      </c>
      <c r="E58" s="70">
        <f>E59+E61</f>
        <v>1267</v>
      </c>
    </row>
    <row r="59" spans="1:5" ht="22.5" customHeight="1">
      <c r="A59" s="22"/>
      <c r="B59" s="21" t="s">
        <v>18</v>
      </c>
      <c r="C59" s="18"/>
      <c r="D59" s="42">
        <f t="shared" ref="D59:D95" si="4">E59</f>
        <v>1018</v>
      </c>
      <c r="E59" s="102">
        <f>E60</f>
        <v>1018</v>
      </c>
    </row>
    <row r="60" spans="1:5" ht="18" customHeight="1">
      <c r="A60" s="22"/>
      <c r="B60" s="17" t="s">
        <v>19</v>
      </c>
      <c r="C60" s="18">
        <v>20</v>
      </c>
      <c r="D60" s="42">
        <f t="shared" si="4"/>
        <v>1018</v>
      </c>
      <c r="E60" s="102">
        <v>1018</v>
      </c>
    </row>
    <row r="61" spans="1:5" ht="18" customHeight="1">
      <c r="A61" s="22"/>
      <c r="B61" s="21" t="s">
        <v>3</v>
      </c>
      <c r="C61" s="18"/>
      <c r="D61" s="42">
        <f t="shared" si="4"/>
        <v>249</v>
      </c>
      <c r="E61" s="43">
        <f>E62</f>
        <v>249</v>
      </c>
    </row>
    <row r="62" spans="1:5" ht="18" customHeight="1">
      <c r="A62" s="22"/>
      <c r="B62" s="17" t="s">
        <v>10</v>
      </c>
      <c r="C62" s="18">
        <v>70</v>
      </c>
      <c r="D62" s="42">
        <f t="shared" si="4"/>
        <v>249</v>
      </c>
      <c r="E62" s="43">
        <v>249</v>
      </c>
    </row>
    <row r="63" spans="1:5" ht="18" customHeight="1">
      <c r="A63" s="20" t="s">
        <v>27</v>
      </c>
      <c r="B63" s="71" t="s">
        <v>30</v>
      </c>
      <c r="C63" s="12" t="s">
        <v>23</v>
      </c>
      <c r="D63" s="69">
        <f t="shared" si="4"/>
        <v>1030.4000000000001</v>
      </c>
      <c r="E63" s="14">
        <f>E64</f>
        <v>1030.4000000000001</v>
      </c>
    </row>
    <row r="64" spans="1:5" ht="18" customHeight="1">
      <c r="A64" s="22"/>
      <c r="B64" s="21" t="s">
        <v>18</v>
      </c>
      <c r="C64" s="18"/>
      <c r="D64" s="42">
        <f t="shared" si="4"/>
        <v>1030.4000000000001</v>
      </c>
      <c r="E64" s="22">
        <f>E65+E66</f>
        <v>1030.4000000000001</v>
      </c>
    </row>
    <row r="65" spans="1:5" ht="18" customHeight="1">
      <c r="A65" s="22"/>
      <c r="B65" s="17" t="s">
        <v>28</v>
      </c>
      <c r="C65" s="18">
        <v>10</v>
      </c>
      <c r="D65" s="42">
        <f t="shared" si="4"/>
        <v>170.13</v>
      </c>
      <c r="E65" s="22">
        <v>170.13</v>
      </c>
    </row>
    <row r="66" spans="1:5" ht="18" customHeight="1">
      <c r="A66" s="22"/>
      <c r="B66" s="17" t="s">
        <v>19</v>
      </c>
      <c r="C66" s="18">
        <v>20</v>
      </c>
      <c r="D66" s="42">
        <f t="shared" si="4"/>
        <v>860.27</v>
      </c>
      <c r="E66" s="43">
        <v>860.27</v>
      </c>
    </row>
    <row r="67" spans="1:5" ht="18" customHeight="1">
      <c r="A67" s="20" t="s">
        <v>15</v>
      </c>
      <c r="B67" s="71" t="s">
        <v>43</v>
      </c>
      <c r="C67" s="12" t="s">
        <v>23</v>
      </c>
      <c r="D67" s="69">
        <f t="shared" si="4"/>
        <v>110</v>
      </c>
      <c r="E67" s="70">
        <f>E68+E70</f>
        <v>110</v>
      </c>
    </row>
    <row r="68" spans="1:5" ht="18" customHeight="1">
      <c r="A68" s="22"/>
      <c r="B68" s="21" t="s">
        <v>18</v>
      </c>
      <c r="C68" s="18"/>
      <c r="D68" s="42">
        <f t="shared" si="4"/>
        <v>-40</v>
      </c>
      <c r="E68" s="43">
        <f>E69</f>
        <v>-40</v>
      </c>
    </row>
    <row r="69" spans="1:5" ht="18" customHeight="1">
      <c r="A69" s="22"/>
      <c r="B69" s="17" t="s">
        <v>19</v>
      </c>
      <c r="C69" s="18">
        <v>20</v>
      </c>
      <c r="D69" s="42">
        <f t="shared" si="4"/>
        <v>-40</v>
      </c>
      <c r="E69" s="43">
        <v>-40</v>
      </c>
    </row>
    <row r="70" spans="1:5" ht="18" customHeight="1">
      <c r="A70" s="22"/>
      <c r="B70" s="21" t="s">
        <v>3</v>
      </c>
      <c r="C70" s="18"/>
      <c r="D70" s="42">
        <f t="shared" si="4"/>
        <v>150</v>
      </c>
      <c r="E70" s="43">
        <f>E71</f>
        <v>150</v>
      </c>
    </row>
    <row r="71" spans="1:5" ht="18" customHeight="1">
      <c r="A71" s="22"/>
      <c r="B71" s="17" t="s">
        <v>10</v>
      </c>
      <c r="C71" s="18">
        <v>70</v>
      </c>
      <c r="D71" s="42">
        <f t="shared" si="4"/>
        <v>150</v>
      </c>
      <c r="E71" s="43">
        <v>150</v>
      </c>
    </row>
    <row r="72" spans="1:5" ht="27" customHeight="1">
      <c r="A72" s="20" t="s">
        <v>20</v>
      </c>
      <c r="B72" s="72" t="s">
        <v>22</v>
      </c>
      <c r="C72" s="12" t="s">
        <v>23</v>
      </c>
      <c r="D72" s="69">
        <f t="shared" si="4"/>
        <v>1001.76</v>
      </c>
      <c r="E72" s="70">
        <f>E73</f>
        <v>1001.76</v>
      </c>
    </row>
    <row r="73" spans="1:5" ht="18.75" customHeight="1">
      <c r="A73" s="22"/>
      <c r="B73" s="21" t="s">
        <v>18</v>
      </c>
      <c r="C73" s="18"/>
      <c r="D73" s="42">
        <f t="shared" si="4"/>
        <v>1001.76</v>
      </c>
      <c r="E73" s="43">
        <f>E74+E75</f>
        <v>1001.76</v>
      </c>
    </row>
    <row r="74" spans="1:5" ht="18.75" customHeight="1">
      <c r="A74" s="22"/>
      <c r="B74" s="17" t="s">
        <v>28</v>
      </c>
      <c r="C74" s="18">
        <v>10</v>
      </c>
      <c r="D74" s="42">
        <f t="shared" si="4"/>
        <v>390.66</v>
      </c>
      <c r="E74" s="43">
        <v>390.66</v>
      </c>
    </row>
    <row r="75" spans="1:5" ht="19.5" customHeight="1">
      <c r="A75" s="22"/>
      <c r="B75" s="17" t="s">
        <v>19</v>
      </c>
      <c r="C75" s="18">
        <v>20</v>
      </c>
      <c r="D75" s="42">
        <f t="shared" si="4"/>
        <v>611.1</v>
      </c>
      <c r="E75" s="43">
        <v>611.1</v>
      </c>
    </row>
    <row r="76" spans="1:5" ht="18" customHeight="1">
      <c r="A76" s="20" t="s">
        <v>41</v>
      </c>
      <c r="B76" s="71" t="s">
        <v>29</v>
      </c>
      <c r="C76" s="12" t="s">
        <v>23</v>
      </c>
      <c r="D76" s="69">
        <f t="shared" si="4"/>
        <v>171</v>
      </c>
      <c r="E76" s="70">
        <f>E77</f>
        <v>171</v>
      </c>
    </row>
    <row r="77" spans="1:5" ht="18" customHeight="1">
      <c r="A77" s="22"/>
      <c r="B77" s="21" t="s">
        <v>18</v>
      </c>
      <c r="C77" s="18"/>
      <c r="D77" s="42">
        <f t="shared" si="4"/>
        <v>171</v>
      </c>
      <c r="E77" s="43">
        <f>E78+E79</f>
        <v>171</v>
      </c>
    </row>
    <row r="78" spans="1:5" ht="18" customHeight="1">
      <c r="A78" s="22"/>
      <c r="B78" s="17" t="s">
        <v>28</v>
      </c>
      <c r="C78" s="18">
        <v>10</v>
      </c>
      <c r="D78" s="42">
        <f t="shared" si="4"/>
        <v>135</v>
      </c>
      <c r="E78" s="43">
        <v>135</v>
      </c>
    </row>
    <row r="79" spans="1:5" ht="18" customHeight="1">
      <c r="A79" s="22"/>
      <c r="B79" s="17" t="s">
        <v>19</v>
      </c>
      <c r="C79" s="18">
        <v>20</v>
      </c>
      <c r="D79" s="42">
        <f t="shared" si="4"/>
        <v>36</v>
      </c>
      <c r="E79" s="43">
        <v>36</v>
      </c>
    </row>
    <row r="80" spans="1:5" ht="18" customHeight="1">
      <c r="A80" s="20" t="s">
        <v>44</v>
      </c>
      <c r="B80" s="71" t="s">
        <v>61</v>
      </c>
      <c r="C80" s="12" t="s">
        <v>23</v>
      </c>
      <c r="D80" s="69">
        <f t="shared" si="4"/>
        <v>638.48</v>
      </c>
      <c r="E80" s="14">
        <f>E81+E85</f>
        <v>638.48</v>
      </c>
    </row>
    <row r="81" spans="1:5" ht="18" customHeight="1">
      <c r="A81" s="22"/>
      <c r="B81" s="21" t="s">
        <v>18</v>
      </c>
      <c r="C81" s="18"/>
      <c r="D81" s="42">
        <f t="shared" si="4"/>
        <v>600.48</v>
      </c>
      <c r="E81" s="22">
        <f>E82+E83+E84</f>
        <v>600.48</v>
      </c>
    </row>
    <row r="82" spans="1:5" ht="18" customHeight="1">
      <c r="A82" s="22"/>
      <c r="B82" s="17" t="s">
        <v>28</v>
      </c>
      <c r="C82" s="18">
        <v>10</v>
      </c>
      <c r="D82" s="42">
        <f t="shared" si="4"/>
        <v>51.37</v>
      </c>
      <c r="E82" s="22">
        <v>51.37</v>
      </c>
    </row>
    <row r="83" spans="1:5" ht="18" customHeight="1">
      <c r="A83" s="22"/>
      <c r="B83" s="17" t="s">
        <v>19</v>
      </c>
      <c r="C83" s="18">
        <v>20</v>
      </c>
      <c r="D83" s="42">
        <f t="shared" si="4"/>
        <v>556.48</v>
      </c>
      <c r="E83" s="22">
        <v>556.48</v>
      </c>
    </row>
    <row r="84" spans="1:5" ht="18" customHeight="1">
      <c r="A84" s="22"/>
      <c r="B84" s="17" t="s">
        <v>62</v>
      </c>
      <c r="C84" s="18">
        <v>59</v>
      </c>
      <c r="D84" s="42">
        <f t="shared" si="4"/>
        <v>-7.37</v>
      </c>
      <c r="E84" s="22">
        <v>-7.37</v>
      </c>
    </row>
    <row r="85" spans="1:5" ht="18" customHeight="1">
      <c r="A85" s="22"/>
      <c r="B85" s="21" t="s">
        <v>3</v>
      </c>
      <c r="C85" s="18"/>
      <c r="D85" s="42">
        <f t="shared" si="4"/>
        <v>38</v>
      </c>
      <c r="E85" s="102">
        <f>E86</f>
        <v>38</v>
      </c>
    </row>
    <row r="86" spans="1:5" ht="18" customHeight="1">
      <c r="A86" s="22"/>
      <c r="B86" s="17" t="s">
        <v>10</v>
      </c>
      <c r="C86" s="18">
        <v>70</v>
      </c>
      <c r="D86" s="42">
        <f t="shared" si="4"/>
        <v>38</v>
      </c>
      <c r="E86" s="102">
        <v>38</v>
      </c>
    </row>
    <row r="87" spans="1:5" ht="24" customHeight="1">
      <c r="A87" s="22"/>
      <c r="B87" s="73" t="s">
        <v>85</v>
      </c>
      <c r="C87" s="96" t="s">
        <v>23</v>
      </c>
      <c r="D87" s="74">
        <f t="shared" ref="D87:E89" si="5">D90+D93+D96+D99</f>
        <v>207</v>
      </c>
      <c r="E87" s="74">
        <f t="shared" si="5"/>
        <v>207</v>
      </c>
    </row>
    <row r="88" spans="1:5" ht="22.5" customHeight="1">
      <c r="A88" s="22"/>
      <c r="B88" s="73" t="s">
        <v>18</v>
      </c>
      <c r="C88" s="96"/>
      <c r="D88" s="74">
        <f t="shared" si="5"/>
        <v>207</v>
      </c>
      <c r="E88" s="74">
        <f t="shared" si="5"/>
        <v>207</v>
      </c>
    </row>
    <row r="89" spans="1:5" ht="23.25" customHeight="1">
      <c r="A89" s="22"/>
      <c r="B89" s="73" t="s">
        <v>19</v>
      </c>
      <c r="C89" s="96">
        <v>20</v>
      </c>
      <c r="D89" s="74">
        <f t="shared" si="5"/>
        <v>207</v>
      </c>
      <c r="E89" s="74">
        <f t="shared" si="5"/>
        <v>207</v>
      </c>
    </row>
    <row r="90" spans="1:5" ht="29.25" customHeight="1">
      <c r="A90" s="20" t="s">
        <v>54</v>
      </c>
      <c r="B90" s="75" t="s">
        <v>45</v>
      </c>
      <c r="C90" s="12" t="s">
        <v>93</v>
      </c>
      <c r="D90" s="69">
        <f t="shared" si="4"/>
        <v>117</v>
      </c>
      <c r="E90" s="70">
        <f>E91</f>
        <v>117</v>
      </c>
    </row>
    <row r="91" spans="1:5" ht="18" customHeight="1">
      <c r="A91" s="24"/>
      <c r="B91" s="77" t="s">
        <v>18</v>
      </c>
      <c r="C91" s="76"/>
      <c r="D91" s="42">
        <f t="shared" si="4"/>
        <v>117</v>
      </c>
      <c r="E91" s="43">
        <f>E92</f>
        <v>117</v>
      </c>
    </row>
    <row r="92" spans="1:5" ht="18" customHeight="1">
      <c r="A92" s="24"/>
      <c r="B92" s="17" t="s">
        <v>19</v>
      </c>
      <c r="C92" s="18">
        <v>20</v>
      </c>
      <c r="D92" s="42">
        <f t="shared" si="4"/>
        <v>117</v>
      </c>
      <c r="E92" s="43">
        <v>117</v>
      </c>
    </row>
    <row r="93" spans="1:5" ht="28.5" customHeight="1">
      <c r="A93" s="20" t="s">
        <v>55</v>
      </c>
      <c r="B93" s="100" t="s">
        <v>56</v>
      </c>
      <c r="C93" s="12" t="s">
        <v>93</v>
      </c>
      <c r="D93" s="69">
        <f t="shared" si="4"/>
        <v>40</v>
      </c>
      <c r="E93" s="70">
        <f>E94</f>
        <v>40</v>
      </c>
    </row>
    <row r="94" spans="1:5" ht="18" customHeight="1">
      <c r="A94" s="22"/>
      <c r="B94" s="77" t="s">
        <v>18</v>
      </c>
      <c r="C94" s="78"/>
      <c r="D94" s="42">
        <f t="shared" si="4"/>
        <v>40</v>
      </c>
      <c r="E94" s="43">
        <f>E95</f>
        <v>40</v>
      </c>
    </row>
    <row r="95" spans="1:5" ht="18" customHeight="1">
      <c r="A95" s="22"/>
      <c r="B95" s="17" t="s">
        <v>19</v>
      </c>
      <c r="C95" s="18">
        <v>20</v>
      </c>
      <c r="D95" s="42">
        <f t="shared" si="4"/>
        <v>40</v>
      </c>
      <c r="E95" s="43">
        <v>40</v>
      </c>
    </row>
    <row r="96" spans="1:5" ht="28.5" customHeight="1">
      <c r="A96" s="20">
        <v>1.9</v>
      </c>
      <c r="B96" s="83" t="s">
        <v>91</v>
      </c>
      <c r="C96" s="12" t="s">
        <v>93</v>
      </c>
      <c r="D96" s="69">
        <f>D97</f>
        <v>10</v>
      </c>
      <c r="E96" s="69">
        <f>E97</f>
        <v>10</v>
      </c>
    </row>
    <row r="97" spans="1:5" ht="18" customHeight="1">
      <c r="A97" s="14"/>
      <c r="B97" s="15" t="s">
        <v>18</v>
      </c>
      <c r="C97" s="12"/>
      <c r="D97" s="42">
        <f>D98</f>
        <v>10</v>
      </c>
      <c r="E97" s="42">
        <f>E98</f>
        <v>10</v>
      </c>
    </row>
    <row r="98" spans="1:5" ht="18" customHeight="1">
      <c r="A98" s="14"/>
      <c r="B98" s="17" t="s">
        <v>19</v>
      </c>
      <c r="C98" s="18">
        <v>20</v>
      </c>
      <c r="D98" s="42">
        <f>E98</f>
        <v>10</v>
      </c>
      <c r="E98" s="43">
        <v>10</v>
      </c>
    </row>
    <row r="99" spans="1:5" ht="21" customHeight="1">
      <c r="A99" s="99">
        <v>1.1000000000000001</v>
      </c>
      <c r="B99" s="83" t="s">
        <v>92</v>
      </c>
      <c r="C99" s="12" t="s">
        <v>93</v>
      </c>
      <c r="D99" s="69">
        <f>D100</f>
        <v>40</v>
      </c>
      <c r="E99" s="69">
        <f>E100</f>
        <v>40</v>
      </c>
    </row>
    <row r="100" spans="1:5" ht="18" customHeight="1">
      <c r="A100" s="22"/>
      <c r="B100" s="15" t="s">
        <v>18</v>
      </c>
      <c r="C100" s="12"/>
      <c r="D100" s="42">
        <f>D101</f>
        <v>40</v>
      </c>
      <c r="E100" s="42">
        <f>E101</f>
        <v>40</v>
      </c>
    </row>
    <row r="101" spans="1:5" ht="18" customHeight="1">
      <c r="A101" s="22"/>
      <c r="B101" s="17" t="s">
        <v>19</v>
      </c>
      <c r="C101" s="18">
        <v>20</v>
      </c>
      <c r="D101" s="42">
        <f>E101</f>
        <v>40</v>
      </c>
      <c r="E101" s="43">
        <v>40</v>
      </c>
    </row>
    <row r="102" spans="1:5" ht="19.5" customHeight="1">
      <c r="A102" s="4" t="s">
        <v>64</v>
      </c>
      <c r="B102" s="5" t="s">
        <v>65</v>
      </c>
      <c r="C102" s="4" t="s">
        <v>66</v>
      </c>
      <c r="D102" s="6">
        <f t="shared" ref="D102:E104" si="6">D105+D108</f>
        <v>518</v>
      </c>
      <c r="E102" s="6">
        <f t="shared" si="6"/>
        <v>518</v>
      </c>
    </row>
    <row r="103" spans="1:5" ht="20.25" customHeight="1">
      <c r="A103" s="7"/>
      <c r="B103" s="8" t="s">
        <v>18</v>
      </c>
      <c r="C103" s="4"/>
      <c r="D103" s="6">
        <f t="shared" si="6"/>
        <v>518</v>
      </c>
      <c r="E103" s="6">
        <f t="shared" si="6"/>
        <v>518</v>
      </c>
    </row>
    <row r="104" spans="1:5" ht="21" customHeight="1">
      <c r="A104" s="7"/>
      <c r="B104" s="9" t="s">
        <v>19</v>
      </c>
      <c r="C104" s="7">
        <v>20</v>
      </c>
      <c r="D104" s="6">
        <f t="shared" si="6"/>
        <v>518</v>
      </c>
      <c r="E104" s="6">
        <f t="shared" si="6"/>
        <v>518</v>
      </c>
    </row>
    <row r="105" spans="1:5" ht="23.25" customHeight="1">
      <c r="A105" s="10" t="s">
        <v>67</v>
      </c>
      <c r="B105" s="11" t="s">
        <v>68</v>
      </c>
      <c r="C105" s="12" t="s">
        <v>66</v>
      </c>
      <c r="D105" s="13">
        <f>D106</f>
        <v>475</v>
      </c>
      <c r="E105" s="13">
        <f>E106</f>
        <v>475</v>
      </c>
    </row>
    <row r="106" spans="1:5" ht="24.75" customHeight="1">
      <c r="A106" s="14"/>
      <c r="B106" s="15" t="s">
        <v>18</v>
      </c>
      <c r="C106" s="12"/>
      <c r="D106" s="16">
        <f>D107</f>
        <v>475</v>
      </c>
      <c r="E106" s="16">
        <f>E107</f>
        <v>475</v>
      </c>
    </row>
    <row r="107" spans="1:5" ht="21" customHeight="1">
      <c r="A107" s="14"/>
      <c r="B107" s="17" t="s">
        <v>19</v>
      </c>
      <c r="C107" s="18">
        <v>20</v>
      </c>
      <c r="D107" s="16">
        <f>E107</f>
        <v>475</v>
      </c>
      <c r="E107" s="19">
        <f>410+65</f>
        <v>475</v>
      </c>
    </row>
    <row r="108" spans="1:5" ht="24" customHeight="1">
      <c r="A108" s="20" t="s">
        <v>69</v>
      </c>
      <c r="B108" s="12" t="s">
        <v>70</v>
      </c>
      <c r="C108" s="12" t="s">
        <v>66</v>
      </c>
      <c r="D108" s="13">
        <f>D109</f>
        <v>43</v>
      </c>
      <c r="E108" s="13">
        <f>E109</f>
        <v>43</v>
      </c>
    </row>
    <row r="109" spans="1:5" ht="18" customHeight="1">
      <c r="A109" s="22"/>
      <c r="B109" s="15" t="s">
        <v>18</v>
      </c>
      <c r="C109" s="18"/>
      <c r="D109" s="16">
        <f>D110</f>
        <v>43</v>
      </c>
      <c r="E109" s="16">
        <f>E110</f>
        <v>43</v>
      </c>
    </row>
    <row r="110" spans="1:5" ht="21" customHeight="1">
      <c r="A110" s="22"/>
      <c r="B110" s="17" t="s">
        <v>19</v>
      </c>
      <c r="C110" s="18">
        <v>20</v>
      </c>
      <c r="D110" s="16">
        <f>E110</f>
        <v>43</v>
      </c>
      <c r="E110" s="19">
        <v>43</v>
      </c>
    </row>
    <row r="111" spans="1:5" ht="27.75" customHeight="1">
      <c r="A111" s="4" t="s">
        <v>71</v>
      </c>
      <c r="B111" s="5" t="s">
        <v>72</v>
      </c>
      <c r="C111" s="4" t="s">
        <v>73</v>
      </c>
      <c r="D111" s="6">
        <f>D117+D121</f>
        <v>118</v>
      </c>
      <c r="E111" s="6">
        <f>E117+E121</f>
        <v>118</v>
      </c>
    </row>
    <row r="112" spans="1:5" ht="20.25" customHeight="1">
      <c r="A112" s="7"/>
      <c r="B112" s="8" t="s">
        <v>18</v>
      </c>
      <c r="C112" s="4"/>
      <c r="D112" s="6">
        <f>D118+D122</f>
        <v>102</v>
      </c>
      <c r="E112" s="6">
        <f>E118+E122</f>
        <v>102</v>
      </c>
    </row>
    <row r="113" spans="1:5" ht="19.5" customHeight="1">
      <c r="A113" s="7"/>
      <c r="B113" s="23" t="s">
        <v>28</v>
      </c>
      <c r="C113" s="7">
        <v>10</v>
      </c>
      <c r="D113" s="6">
        <f>D119</f>
        <v>28</v>
      </c>
      <c r="E113" s="6">
        <f>E119</f>
        <v>28</v>
      </c>
    </row>
    <row r="114" spans="1:5" ht="18.75" customHeight="1">
      <c r="A114" s="7"/>
      <c r="B114" s="9" t="s">
        <v>19</v>
      </c>
      <c r="C114" s="7">
        <v>20</v>
      </c>
      <c r="D114" s="6">
        <f>D120+D123</f>
        <v>74</v>
      </c>
      <c r="E114" s="6">
        <f>E120+E123</f>
        <v>74</v>
      </c>
    </row>
    <row r="115" spans="1:5" ht="19.5" customHeight="1">
      <c r="A115" s="7"/>
      <c r="B115" s="23" t="s">
        <v>3</v>
      </c>
      <c r="C115" s="7"/>
      <c r="D115" s="6">
        <f>D124</f>
        <v>16</v>
      </c>
      <c r="E115" s="6">
        <f>E124</f>
        <v>16</v>
      </c>
    </row>
    <row r="116" spans="1:5" ht="18.75" customHeight="1">
      <c r="A116" s="7"/>
      <c r="B116" s="9" t="s">
        <v>10</v>
      </c>
      <c r="C116" s="7">
        <v>70</v>
      </c>
      <c r="D116" s="6">
        <f>D125</f>
        <v>16</v>
      </c>
      <c r="E116" s="6">
        <f>E125</f>
        <v>16</v>
      </c>
    </row>
    <row r="117" spans="1:5" ht="26.25">
      <c r="A117" s="20" t="s">
        <v>74</v>
      </c>
      <c r="B117" s="11" t="s">
        <v>76</v>
      </c>
      <c r="C117" s="12" t="s">
        <v>73</v>
      </c>
      <c r="D117" s="13">
        <f>D118</f>
        <v>118</v>
      </c>
      <c r="E117" s="13">
        <f>E118</f>
        <v>118</v>
      </c>
    </row>
    <row r="118" spans="1:5" ht="18" customHeight="1">
      <c r="A118" s="14"/>
      <c r="B118" s="15" t="s">
        <v>18</v>
      </c>
      <c r="C118" s="12"/>
      <c r="D118" s="16">
        <f>D119+D120</f>
        <v>118</v>
      </c>
      <c r="E118" s="16">
        <f>E119+E120</f>
        <v>118</v>
      </c>
    </row>
    <row r="119" spans="1:5" ht="19.5" customHeight="1">
      <c r="A119" s="14"/>
      <c r="B119" s="21" t="s">
        <v>28</v>
      </c>
      <c r="C119" s="18">
        <v>10</v>
      </c>
      <c r="D119" s="16">
        <f>E119</f>
        <v>28</v>
      </c>
      <c r="E119" s="16">
        <v>28</v>
      </c>
    </row>
    <row r="120" spans="1:5" ht="19.5" customHeight="1">
      <c r="A120" s="14"/>
      <c r="B120" s="17" t="s">
        <v>19</v>
      </c>
      <c r="C120" s="18">
        <v>20</v>
      </c>
      <c r="D120" s="16">
        <f>E120</f>
        <v>90</v>
      </c>
      <c r="E120" s="16">
        <v>90</v>
      </c>
    </row>
    <row r="121" spans="1:5" ht="21.75" customHeight="1">
      <c r="A121" s="20" t="s">
        <v>75</v>
      </c>
      <c r="B121" s="12" t="s">
        <v>77</v>
      </c>
      <c r="C121" s="12" t="s">
        <v>73</v>
      </c>
      <c r="D121" s="13">
        <f>D122+D124</f>
        <v>0</v>
      </c>
      <c r="E121" s="13">
        <f>E122+E124</f>
        <v>0</v>
      </c>
    </row>
    <row r="122" spans="1:5" ht="18.75" customHeight="1">
      <c r="A122" s="22"/>
      <c r="B122" s="15" t="s">
        <v>18</v>
      </c>
      <c r="C122" s="18"/>
      <c r="D122" s="16">
        <f>D123</f>
        <v>-16</v>
      </c>
      <c r="E122" s="16">
        <f>E123</f>
        <v>-16</v>
      </c>
    </row>
    <row r="123" spans="1:5" ht="20.25" customHeight="1">
      <c r="A123" s="22"/>
      <c r="B123" s="17" t="s">
        <v>19</v>
      </c>
      <c r="C123" s="18">
        <v>20</v>
      </c>
      <c r="D123" s="16">
        <f>E123</f>
        <v>-16</v>
      </c>
      <c r="E123" s="16">
        <v>-16</v>
      </c>
    </row>
    <row r="124" spans="1:5" ht="17.25" customHeight="1">
      <c r="A124" s="22"/>
      <c r="B124" s="21" t="s">
        <v>3</v>
      </c>
      <c r="C124" s="18"/>
      <c r="D124" s="16">
        <f>D125</f>
        <v>16</v>
      </c>
      <c r="E124" s="16">
        <f>E125</f>
        <v>16</v>
      </c>
    </row>
    <row r="125" spans="1:5" ht="18.75" customHeight="1">
      <c r="A125" s="22"/>
      <c r="B125" s="17" t="s">
        <v>10</v>
      </c>
      <c r="C125" s="18">
        <v>70</v>
      </c>
      <c r="D125" s="16">
        <f>E125</f>
        <v>16</v>
      </c>
      <c r="E125" s="16">
        <v>16</v>
      </c>
    </row>
    <row r="126" spans="1:5" ht="20.25" customHeight="1">
      <c r="A126" s="79" t="s">
        <v>78</v>
      </c>
      <c r="B126" s="79" t="s">
        <v>90</v>
      </c>
      <c r="C126" s="79" t="s">
        <v>79</v>
      </c>
      <c r="D126" s="80">
        <f t="shared" ref="D126:E128" si="7">D129</f>
        <v>-90</v>
      </c>
      <c r="E126" s="80">
        <f t="shared" si="7"/>
        <v>-90</v>
      </c>
    </row>
    <row r="127" spans="1:5" ht="21" customHeight="1">
      <c r="A127" s="81"/>
      <c r="B127" s="82" t="s">
        <v>18</v>
      </c>
      <c r="C127" s="79"/>
      <c r="D127" s="80">
        <f t="shared" si="7"/>
        <v>-90</v>
      </c>
      <c r="E127" s="80">
        <f t="shared" si="7"/>
        <v>-90</v>
      </c>
    </row>
    <row r="128" spans="1:5" ht="20.25" customHeight="1">
      <c r="A128" s="81"/>
      <c r="B128" s="81" t="s">
        <v>19</v>
      </c>
      <c r="C128" s="79">
        <v>20</v>
      </c>
      <c r="D128" s="80">
        <f t="shared" si="7"/>
        <v>-90</v>
      </c>
      <c r="E128" s="80">
        <f t="shared" si="7"/>
        <v>-90</v>
      </c>
    </row>
    <row r="129" spans="1:5" ht="35.25" customHeight="1">
      <c r="A129" s="24" t="s">
        <v>80</v>
      </c>
      <c r="B129" s="83" t="s">
        <v>81</v>
      </c>
      <c r="C129" s="12" t="s">
        <v>79</v>
      </c>
      <c r="D129" s="13">
        <f t="shared" ref="D129:E130" si="8">D130</f>
        <v>-90</v>
      </c>
      <c r="E129" s="13">
        <f t="shared" si="8"/>
        <v>-90</v>
      </c>
    </row>
    <row r="130" spans="1:5" ht="18.75" customHeight="1">
      <c r="A130" s="22"/>
      <c r="B130" s="15" t="s">
        <v>18</v>
      </c>
      <c r="C130" s="18"/>
      <c r="D130" s="16">
        <f t="shared" si="8"/>
        <v>-90</v>
      </c>
      <c r="E130" s="16">
        <f t="shared" si="8"/>
        <v>-90</v>
      </c>
    </row>
    <row r="131" spans="1:5" ht="17.25" customHeight="1">
      <c r="A131" s="22"/>
      <c r="B131" s="17" t="s">
        <v>19</v>
      </c>
      <c r="C131" s="18">
        <v>20</v>
      </c>
      <c r="D131" s="16">
        <f>E131</f>
        <v>-90</v>
      </c>
      <c r="E131" s="16">
        <v>-90</v>
      </c>
    </row>
    <row r="132" spans="1:5" ht="17.25" customHeight="1">
      <c r="A132" s="22"/>
      <c r="B132" s="12" t="s">
        <v>86</v>
      </c>
      <c r="C132" s="17"/>
      <c r="D132" s="101">
        <f>D29-D45</f>
        <v>0</v>
      </c>
      <c r="E132" s="101">
        <f>E29-E45</f>
        <v>0</v>
      </c>
    </row>
    <row r="133" spans="1:5" ht="17.25" customHeight="1">
      <c r="A133" s="22"/>
      <c r="B133" s="12" t="s">
        <v>87</v>
      </c>
      <c r="C133" s="17"/>
      <c r="D133" s="101">
        <f>D40-D49</f>
        <v>0</v>
      </c>
      <c r="E133" s="101">
        <f>E40-E49</f>
        <v>0</v>
      </c>
    </row>
    <row r="134" spans="1:5" ht="16.5" customHeight="1">
      <c r="A134" s="22"/>
      <c r="B134" s="12" t="s">
        <v>9</v>
      </c>
      <c r="C134" s="17"/>
      <c r="D134" s="101">
        <f>D15-D44</f>
        <v>0</v>
      </c>
      <c r="E134" s="101">
        <f>E15-E44</f>
        <v>0</v>
      </c>
    </row>
  </sheetData>
  <mergeCells count="9">
    <mergeCell ref="A12:A13"/>
    <mergeCell ref="B12:B13"/>
    <mergeCell ref="C12:C13"/>
    <mergeCell ref="D12:D13"/>
    <mergeCell ref="E12:E13"/>
    <mergeCell ref="B6:D6"/>
    <mergeCell ref="B7:D7"/>
    <mergeCell ref="B8:D8"/>
    <mergeCell ref="B9:D9"/>
  </mergeCells>
  <pageMargins left="0.88" right="0.13" top="0.35433070866141703" bottom="0.24" header="0.31496062992126" footer="0.2"/>
  <pageSetup paperSize="9" orientation="portrait" r:id="rId1"/>
  <headerFooter differentOddEven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2</vt:lpstr>
      <vt:lpstr>'anexa 2'!Print_Titles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ligiab</cp:lastModifiedBy>
  <cp:lastPrinted>2016-11-18T10:00:49Z</cp:lastPrinted>
  <dcterms:created xsi:type="dcterms:W3CDTF">2012-01-03T09:20:27Z</dcterms:created>
  <dcterms:modified xsi:type="dcterms:W3CDTF">2016-11-18T10:02:01Z</dcterms:modified>
</cp:coreProperties>
</file>