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1 " sheetId="1" r:id="rId1"/>
  </sheets>
  <definedNames>
    <definedName name="_xlnm.Print_Titles" localSheetId="0">'anexa 1 '!$10:$10</definedName>
  </definedNames>
  <calcPr calcId="125725"/>
</workbook>
</file>

<file path=xl/calcChain.xml><?xml version="1.0" encoding="utf-8"?>
<calcChain xmlns="http://schemas.openxmlformats.org/spreadsheetml/2006/main">
  <c r="E18" i="1"/>
  <c r="E15"/>
  <c r="E66"/>
  <c r="E13"/>
  <c r="E58"/>
  <c r="E12" l="1"/>
  <c r="E67"/>
  <c r="E90"/>
  <c r="E23"/>
  <c r="D58" l="1"/>
  <c r="E56"/>
  <c r="D56" s="1"/>
  <c r="D33"/>
  <c r="D34"/>
  <c r="D35"/>
  <c r="D40"/>
  <c r="D44"/>
  <c r="D48"/>
  <c r="D53"/>
  <c r="D63"/>
  <c r="D67"/>
  <c r="D71"/>
  <c r="D74"/>
  <c r="D78"/>
  <c r="D79"/>
  <c r="D83"/>
  <c r="D84"/>
  <c r="D88"/>
  <c r="D90"/>
  <c r="E39"/>
  <c r="D39" s="1"/>
  <c r="E49"/>
  <c r="D49" s="1"/>
  <c r="E43"/>
  <c r="E42" s="1"/>
  <c r="E41" s="1"/>
  <c r="D41" s="1"/>
  <c r="E82"/>
  <c r="D82" s="1"/>
  <c r="E77"/>
  <c r="D77" s="1"/>
  <c r="E32"/>
  <c r="D42" l="1"/>
  <c r="D43"/>
  <c r="E55"/>
  <c r="D55" s="1"/>
  <c r="E38"/>
  <c r="E37" l="1"/>
  <c r="D37" s="1"/>
  <c r="D38"/>
  <c r="E89"/>
  <c r="D89" s="1"/>
  <c r="E87"/>
  <c r="D87" s="1"/>
  <c r="E17"/>
  <c r="D13"/>
  <c r="D14"/>
  <c r="D16"/>
  <c r="D23"/>
  <c r="E86" l="1"/>
  <c r="D86" s="1"/>
  <c r="E85" l="1"/>
  <c r="D85" s="1"/>
  <c r="D18" l="1"/>
  <c r="D12" l="1"/>
  <c r="D15"/>
  <c r="E70"/>
  <c r="D70" l="1"/>
  <c r="E69"/>
  <c r="E52"/>
  <c r="D52" s="1"/>
  <c r="D69" l="1"/>
  <c r="D66" l="1"/>
  <c r="E62"/>
  <c r="D62" s="1"/>
  <c r="D30"/>
  <c r="D27"/>
  <c r="E61" l="1"/>
  <c r="D61" s="1"/>
  <c r="E60" l="1"/>
  <c r="D60" s="1"/>
  <c r="E73"/>
  <c r="D73" s="1"/>
  <c r="E72" l="1"/>
  <c r="E76"/>
  <c r="D76" s="1"/>
  <c r="D72" l="1"/>
  <c r="E68"/>
  <c r="E75"/>
  <c r="D75" s="1"/>
  <c r="E57"/>
  <c r="E47"/>
  <c r="D47" s="1"/>
  <c r="E29"/>
  <c r="E26"/>
  <c r="E22"/>
  <c r="D22" s="1"/>
  <c r="D17"/>
  <c r="E54" l="1"/>
  <c r="D54" s="1"/>
  <c r="D57"/>
  <c r="E28"/>
  <c r="D28" s="1"/>
  <c r="D29"/>
  <c r="E25"/>
  <c r="D26"/>
  <c r="E31"/>
  <c r="D31" s="1"/>
  <c r="D32"/>
  <c r="E81"/>
  <c r="D81" s="1"/>
  <c r="E65"/>
  <c r="D65" s="1"/>
  <c r="E11"/>
  <c r="D11" s="1"/>
  <c r="E21"/>
  <c r="D21" s="1"/>
  <c r="E46"/>
  <c r="D46" s="1"/>
  <c r="E51"/>
  <c r="D51" s="1"/>
  <c r="E24" l="1"/>
  <c r="D25"/>
  <c r="D24"/>
  <c r="E80"/>
  <c r="D80" s="1"/>
  <c r="E64"/>
  <c r="E59" s="1"/>
  <c r="E20"/>
  <c r="E45"/>
  <c r="D45" s="1"/>
  <c r="E50"/>
  <c r="D50" s="1"/>
  <c r="D64" l="1"/>
  <c r="E36"/>
  <c r="D36" s="1"/>
  <c r="D20"/>
  <c r="D59"/>
  <c r="D68"/>
  <c r="E19" l="1"/>
  <c r="D19" s="1"/>
  <c r="E91" l="1"/>
  <c r="D91" s="1"/>
</calcChain>
</file>

<file path=xl/sharedStrings.xml><?xml version="1.0" encoding="utf-8"?>
<sst xmlns="http://schemas.openxmlformats.org/spreadsheetml/2006/main" count="140" uniqueCount="98">
  <si>
    <t>CONSILIUL JUDETEAN ARGES</t>
  </si>
  <si>
    <t xml:space="preserve">                       ANEXA 1</t>
  </si>
  <si>
    <t>INFLUENTE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</si>
  <si>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</si>
  <si>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mii lei</t>
  </si>
  <si>
    <t>Nr. Crt.</t>
  </si>
  <si>
    <t xml:space="preserve"> DENUMIRE INDICATORI</t>
  </si>
  <si>
    <t>COD</t>
  </si>
  <si>
    <t>TRIM. IV</t>
  </si>
  <si>
    <t>TOTAL  VENITURI (A+B)</t>
  </si>
  <si>
    <t>A</t>
  </si>
  <si>
    <t>SECTIUNEA DE FUNCTIONARE</t>
  </si>
  <si>
    <r>
      <t xml:space="preserve">Cote defalcate din impozitul pe venit  </t>
    </r>
    <r>
      <rPr>
        <b/>
        <sz val="10"/>
        <rFont val="Times New Roman"/>
        <family val="1"/>
        <charset val="238"/>
      </rPr>
      <t>(11.25% )</t>
    </r>
  </si>
  <si>
    <t>.04.02.01</t>
  </si>
  <si>
    <t>Varsaminte din sectiunea de functionare pentru finantarea sectiunii de dezvoltare a bugetului local</t>
  </si>
  <si>
    <t>37.02.03</t>
  </si>
  <si>
    <t>Subvenţii din bugetul de stat pentru finanţarea unităţilor de asistenţă medico-sociale</t>
  </si>
  <si>
    <t>42.02.35</t>
  </si>
  <si>
    <t>B</t>
  </si>
  <si>
    <t xml:space="preserve">SECTIUNEA DE DEZVOLTARE </t>
  </si>
  <si>
    <t>Varsaminte din sectiunea de functionare</t>
  </si>
  <si>
    <t>37.02.04</t>
  </si>
  <si>
    <t>AUTORITATI PUBLICE SI ACTIUNI EXTERNE</t>
  </si>
  <si>
    <t>51.02</t>
  </si>
  <si>
    <t xml:space="preserve">Autoritati executive </t>
  </si>
  <si>
    <t>51.02.01.03</t>
  </si>
  <si>
    <t>INVATAMANT</t>
  </si>
  <si>
    <t>65.02</t>
  </si>
  <si>
    <t>Centrul Scolar de Educatie Incluziva "Sf. Filofteia" Stefanesti</t>
  </si>
  <si>
    <t>65.02.07.04.01</t>
  </si>
  <si>
    <t>Cheltuieli de personal</t>
  </si>
  <si>
    <t>Scoala Speciala pentru Copii cu Deficiente Asociate "Sf. Stelian" Costesti</t>
  </si>
  <si>
    <t>65.02.07.04.03</t>
  </si>
  <si>
    <t>Scoala Gimnaziala Speciala "Marina" Curtea de Arges</t>
  </si>
  <si>
    <t>65.02.07.04.05</t>
  </si>
  <si>
    <t>C</t>
  </si>
  <si>
    <t>SANATATE</t>
  </si>
  <si>
    <t>66.02</t>
  </si>
  <si>
    <t>Unitatea de asistenta medico-sociala Suici</t>
  </si>
  <si>
    <t>66.02.12</t>
  </si>
  <si>
    <t>Transferuri din bugetele locale pentru finantarea unitatilor medico-sociale , din care:</t>
  </si>
  <si>
    <t>51.01.39</t>
  </si>
  <si>
    <t xml:space="preserve">                    pentru cheltuieli de personal</t>
  </si>
  <si>
    <t xml:space="preserve">                    pentru cheltuieli cu bunuri si servicii</t>
  </si>
  <si>
    <t>Alte institutii si actiuni sanitare</t>
  </si>
  <si>
    <t>66.02.50.50</t>
  </si>
  <si>
    <t>SECTIUNEA DE DEZVOLTARE</t>
  </si>
  <si>
    <t>Transferuri pentru finantarea investitiilor la spitale</t>
  </si>
  <si>
    <t>51.02.12</t>
  </si>
  <si>
    <t>D</t>
  </si>
  <si>
    <t>CULTURA , RECREERE SI RELIGIE</t>
  </si>
  <si>
    <t>67.02</t>
  </si>
  <si>
    <t>Teatrul "Al Davila" Pitesti</t>
  </si>
  <si>
    <t>67.02.03.04</t>
  </si>
  <si>
    <t xml:space="preserve">SECTIUNEA DE FUNCTIONARE  </t>
  </si>
  <si>
    <t>Transferuri catre institutii publice , din care:</t>
  </si>
  <si>
    <t>51.01.01</t>
  </si>
  <si>
    <t>E</t>
  </si>
  <si>
    <t>ASISTENTA SOCIALA</t>
  </si>
  <si>
    <t>68.02</t>
  </si>
  <si>
    <t>68.02.06</t>
  </si>
  <si>
    <t>Cheltuieli cu bunuri si servicii</t>
  </si>
  <si>
    <t>68.02.12</t>
  </si>
  <si>
    <t>Unitatea de asistenta medico-sociala Calinesti</t>
  </si>
  <si>
    <t xml:space="preserve">                  pentru cheltuieli de personal</t>
  </si>
  <si>
    <t>F</t>
  </si>
  <si>
    <t xml:space="preserve">LOCUINTE , SERVICII SI DEZVOLTARE PUBLICA </t>
  </si>
  <si>
    <t>70.02</t>
  </si>
  <si>
    <t>Serviciul Public Judetean Salvamont</t>
  </si>
  <si>
    <t>70.02.50</t>
  </si>
  <si>
    <t>EXCEDENT /  DEFICIT</t>
  </si>
  <si>
    <t>LA BUGETUL LOCAL PE ANUL 2016</t>
  </si>
  <si>
    <t xml:space="preserve">Centrul de Ingrijire si Asistenta Bascovele </t>
  </si>
  <si>
    <t xml:space="preserve">Unitatea de asistenta medico-sociala Dedulesti </t>
  </si>
  <si>
    <t xml:space="preserve">Cheltuieli de capital </t>
  </si>
  <si>
    <t>Directia generala de Asistenta Sociala si Protectia Copilului Arges</t>
  </si>
  <si>
    <t>la Hotararea C. J. Arges nr. ______/_______.2016</t>
  </si>
  <si>
    <t>68.02.04</t>
  </si>
  <si>
    <t xml:space="preserve">Biblioteca Judeteana </t>
  </si>
  <si>
    <t>67.02.03.02</t>
  </si>
  <si>
    <t xml:space="preserve">                  pentru cheltuieli cu bunuri si servicii </t>
  </si>
  <si>
    <t xml:space="preserve"> ANUL 2016</t>
  </si>
  <si>
    <t xml:space="preserve">TRANSPORTURI </t>
  </si>
  <si>
    <t>84.02</t>
  </si>
  <si>
    <t xml:space="preserve">Drumuri si poduri </t>
  </si>
  <si>
    <t>84.02.03.01</t>
  </si>
  <si>
    <t>TOTAL CHELTUIELI (A+B+C+D+E+F+G+H )</t>
  </si>
  <si>
    <t xml:space="preserve"> Ajutoare sociale in numerar</t>
  </si>
  <si>
    <t>57,02,01</t>
  </si>
  <si>
    <t xml:space="preserve"> Ajutoare sociale in natura</t>
  </si>
  <si>
    <t>57,02,02</t>
  </si>
  <si>
    <t>51,01,03</t>
  </si>
  <si>
    <t>Sume alocate din cotele defalcate din impozitul pe venit pentru echilibrarea bugetelor locale</t>
  </si>
  <si>
    <t>,04,02,04</t>
  </si>
  <si>
    <t>Unitatea de asistenta medico-sociala Dedulesti</t>
  </si>
  <si>
    <t>Unitatea de asistenta medico-sociala Rucar</t>
  </si>
  <si>
    <t xml:space="preserve">Transferuri - Actiuni de sanatate  </t>
  </si>
  <si>
    <t>G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</si>
</sst>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theme="0"/>
      <name val="Times New Roman"/>
      <family val="1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11" fillId="0" borderId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" fontId="5" fillId="3" borderId="1" xfId="0" applyNumberFormat="1" applyFont="1" applyFill="1" applyBorder="1"/>
    <xf numFmtId="0" fontId="5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2" fontId="2" fillId="0" borderId="2" xfId="0" applyNumberFormat="1" applyFont="1" applyBorder="1"/>
    <xf numFmtId="0" fontId="2" fillId="0" borderId="3" xfId="0" applyFont="1" applyBorder="1" applyAlignment="1">
      <alignment horizontal="center"/>
    </xf>
    <xf numFmtId="4" fontId="2" fillId="4" borderId="1" xfId="0" applyNumberFormat="1" applyFont="1" applyFill="1" applyBorder="1"/>
    <xf numFmtId="0" fontId="0" fillId="4" borderId="0" xfId="0" applyFill="1"/>
    <xf numFmtId="0" fontId="2" fillId="0" borderId="1" xfId="0" applyFont="1" applyBorder="1"/>
    <xf numFmtId="0" fontId="2" fillId="0" borderId="2" xfId="0" applyFont="1" applyBorder="1" applyAlignment="1">
      <alignment wrapText="1"/>
    </xf>
    <xf numFmtId="2" fontId="2" fillId="4" borderId="1" xfId="0" applyNumberFormat="1" applyFont="1" applyFill="1" applyBorder="1"/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/>
    </xf>
    <xf numFmtId="0" fontId="5" fillId="4" borderId="4" xfId="0" applyFont="1" applyFill="1" applyBorder="1" applyAlignment="1">
      <alignment wrapText="1"/>
    </xf>
    <xf numFmtId="4" fontId="5" fillId="4" borderId="1" xfId="0" applyNumberFormat="1" applyFont="1" applyFill="1" applyBorder="1"/>
    <xf numFmtId="0" fontId="5" fillId="4" borderId="1" xfId="0" applyFont="1" applyFill="1" applyBorder="1"/>
    <xf numFmtId="0" fontId="2" fillId="4" borderId="1" xfId="0" applyFont="1" applyFill="1" applyBorder="1"/>
    <xf numFmtId="0" fontId="2" fillId="4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wrapText="1"/>
    </xf>
    <xf numFmtId="0" fontId="5" fillId="3" borderId="1" xfId="0" applyFont="1" applyFill="1" applyBorder="1" applyAlignment="1"/>
    <xf numFmtId="0" fontId="5" fillId="3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0" fontId="5" fillId="4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2" fontId="5" fillId="4" borderId="1" xfId="0" applyNumberFormat="1" applyFont="1" applyFill="1" applyBorder="1"/>
    <xf numFmtId="0" fontId="2" fillId="4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2" fontId="5" fillId="3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4" borderId="2" xfId="0" applyFont="1" applyFill="1" applyBorder="1"/>
    <xf numFmtId="0" fontId="8" fillId="4" borderId="0" xfId="0" applyFont="1" applyFill="1"/>
    <xf numFmtId="2" fontId="0" fillId="4" borderId="0" xfId="0" applyNumberFormat="1" applyFill="1"/>
    <xf numFmtId="0" fontId="2" fillId="4" borderId="4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2" fillId="0" borderId="1" xfId="0" applyNumberFormat="1" applyFont="1" applyFill="1" applyBorder="1"/>
    <xf numFmtId="2" fontId="2" fillId="3" borderId="1" xfId="0" applyNumberFormat="1" applyFont="1" applyFill="1" applyBorder="1"/>
    <xf numFmtId="0" fontId="2" fillId="3" borderId="1" xfId="0" applyFont="1" applyFill="1" applyBorder="1"/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0" fontId="2" fillId="4" borderId="3" xfId="0" applyFont="1" applyFill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4" fontId="5" fillId="6" borderId="1" xfId="0" applyNumberFormat="1" applyFont="1" applyFill="1" applyBorder="1"/>
    <xf numFmtId="2" fontId="2" fillId="6" borderId="1" xfId="0" applyNumberFormat="1" applyFont="1" applyFill="1" applyBorder="1"/>
    <xf numFmtId="0" fontId="5" fillId="6" borderId="1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2" xfId="0" applyFont="1" applyFill="1" applyBorder="1"/>
    <xf numFmtId="0" fontId="5" fillId="6" borderId="2" xfId="0" applyFont="1" applyFill="1" applyBorder="1" applyAlignment="1">
      <alignment wrapText="1"/>
    </xf>
    <xf numFmtId="0" fontId="5" fillId="7" borderId="1" xfId="0" applyFont="1" applyFill="1" applyBorder="1"/>
    <xf numFmtId="0" fontId="2" fillId="7" borderId="1" xfId="0" applyFont="1" applyFill="1" applyBorder="1" applyAlignment="1">
      <alignment wrapText="1"/>
    </xf>
    <xf numFmtId="0" fontId="2" fillId="7" borderId="1" xfId="0" applyFont="1" applyFill="1" applyBorder="1" applyAlignment="1">
      <alignment horizontal="center"/>
    </xf>
    <xf numFmtId="2" fontId="2" fillId="7" borderId="1" xfId="0" applyNumberFormat="1" applyFont="1" applyFill="1" applyBorder="1"/>
    <xf numFmtId="49" fontId="12" fillId="5" borderId="6" xfId="2" applyNumberFormat="1" applyFont="1" applyFill="1" applyBorder="1" applyAlignment="1">
      <alignment horizontal="left" vertical="top"/>
    </xf>
    <xf numFmtId="0" fontId="12" fillId="5" borderId="5" xfId="2" applyFont="1" applyFill="1" applyBorder="1"/>
    <xf numFmtId="0" fontId="10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49" fontId="13" fillId="5" borderId="6" xfId="2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3"/>
  <sheetViews>
    <sheetView tabSelected="1" topLeftCell="A19" workbookViewId="0">
      <selection activeCell="E19" sqref="E19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1.5703125" customWidth="1"/>
    <col min="5" max="5" width="11.140625" customWidth="1"/>
  </cols>
  <sheetData>
    <row r="1" spans="1:5" s="1" customFormat="1" ht="15.75">
      <c r="A1" s="80" t="s">
        <v>0</v>
      </c>
      <c r="B1" s="80"/>
      <c r="C1" s="80"/>
      <c r="D1" s="80"/>
    </row>
    <row r="2" spans="1:5" s="2" customFormat="1" ht="15.75">
      <c r="C2" s="77" t="s">
        <v>1</v>
      </c>
      <c r="D2" s="77"/>
      <c r="E2" s="79"/>
    </row>
    <row r="3" spans="1:5" s="2" customFormat="1" ht="15.75">
      <c r="A3" s="81" t="s">
        <v>76</v>
      </c>
      <c r="B3" s="82"/>
      <c r="C3" s="82"/>
      <c r="D3" s="82"/>
      <c r="E3" s="79"/>
    </row>
    <row r="4" spans="1:5" s="2" customFormat="1" ht="15.75">
      <c r="A4" s="60"/>
      <c r="B4" s="61"/>
      <c r="C4" s="61"/>
      <c r="D4" s="61"/>
      <c r="E4" s="59"/>
    </row>
    <row r="5" spans="1:5" s="2" customFormat="1" ht="15.75">
      <c r="A5" s="3"/>
      <c r="B5" s="4"/>
      <c r="C5" s="4"/>
      <c r="D5" s="4"/>
    </row>
    <row r="6" spans="1:5" s="2" customFormat="1" ht="15.75">
      <c r="A6" s="83" t="s">
        <v>2</v>
      </c>
      <c r="B6" s="78"/>
      <c r="C6" s="78"/>
      <c r="D6" s="78"/>
      <c r="E6" s="79"/>
    </row>
    <row r="7" spans="1:5" s="2" customFormat="1" ht="15.75">
      <c r="A7" s="83" t="s">
        <v>71</v>
      </c>
      <c r="B7" s="78"/>
      <c r="C7" s="78"/>
      <c r="D7" s="78"/>
      <c r="E7" s="79"/>
    </row>
    <row r="8" spans="1:5" s="2" customFormat="1" ht="15.75">
      <c r="A8" s="77" t="s">
        <v>3</v>
      </c>
      <c r="B8" s="78"/>
      <c r="C8" s="78"/>
      <c r="D8" s="78"/>
      <c r="E8" s="79"/>
    </row>
    <row r="9" spans="1:5" ht="15.75">
      <c r="C9" s="5"/>
      <c r="E9" s="6" t="s">
        <v>4</v>
      </c>
    </row>
    <row r="10" spans="1:5" ht="31.5" customHeight="1">
      <c r="A10" s="7" t="s">
        <v>5</v>
      </c>
      <c r="B10" s="8" t="s">
        <v>6</v>
      </c>
      <c r="C10" s="8" t="s">
        <v>7</v>
      </c>
      <c r="D10" s="9" t="s">
        <v>81</v>
      </c>
      <c r="E10" s="8" t="s">
        <v>8</v>
      </c>
    </row>
    <row r="11" spans="1:5" ht="16.5" customHeight="1">
      <c r="A11" s="10"/>
      <c r="B11" s="11" t="s">
        <v>9</v>
      </c>
      <c r="C11" s="11"/>
      <c r="D11" s="12">
        <f>E11</f>
        <v>6176</v>
      </c>
      <c r="E11" s="12">
        <f>E12+E17</f>
        <v>6176</v>
      </c>
    </row>
    <row r="12" spans="1:5" ht="16.5" customHeight="1">
      <c r="A12" s="11" t="s">
        <v>10</v>
      </c>
      <c r="B12" s="13" t="s">
        <v>11</v>
      </c>
      <c r="C12" s="11"/>
      <c r="D12" s="12">
        <f t="shared" ref="D12:D66" si="0">E12</f>
        <v>3431.43</v>
      </c>
      <c r="E12" s="12">
        <f>E15+E13+E16+E14</f>
        <v>3431.43</v>
      </c>
    </row>
    <row r="13" spans="1:5" s="18" customFormat="1" ht="16.5" customHeight="1">
      <c r="A13" s="14">
        <v>1</v>
      </c>
      <c r="B13" s="15" t="s">
        <v>12</v>
      </c>
      <c r="C13" s="16" t="s">
        <v>13</v>
      </c>
      <c r="D13" s="12">
        <f t="shared" si="0"/>
        <v>2054</v>
      </c>
      <c r="E13" s="17">
        <f>1925+5+65+59</f>
        <v>2054</v>
      </c>
    </row>
    <row r="14" spans="1:5" s="18" customFormat="1" ht="25.5" customHeight="1">
      <c r="A14" s="14"/>
      <c r="B14" s="74" t="s">
        <v>92</v>
      </c>
      <c r="C14" s="75" t="s">
        <v>93</v>
      </c>
      <c r="D14" s="12">
        <f t="shared" si="0"/>
        <v>3915</v>
      </c>
      <c r="E14" s="17">
        <v>3915</v>
      </c>
    </row>
    <row r="15" spans="1:5" s="18" customFormat="1" ht="27" customHeight="1">
      <c r="A15" s="14">
        <v>3</v>
      </c>
      <c r="B15" s="20" t="s">
        <v>14</v>
      </c>
      <c r="C15" s="16" t="s">
        <v>15</v>
      </c>
      <c r="D15" s="12">
        <f t="shared" si="0"/>
        <v>-2744.57</v>
      </c>
      <c r="E15" s="21">
        <f>-40-2704.57</f>
        <v>-2744.57</v>
      </c>
    </row>
    <row r="16" spans="1:5" s="18" customFormat="1" ht="27" customHeight="1">
      <c r="A16" s="14">
        <v>6</v>
      </c>
      <c r="B16" s="20" t="s">
        <v>16</v>
      </c>
      <c r="C16" s="16" t="s">
        <v>17</v>
      </c>
      <c r="D16" s="12">
        <f t="shared" si="0"/>
        <v>207</v>
      </c>
      <c r="E16" s="21">
        <v>207</v>
      </c>
    </row>
    <row r="17" spans="1:5" ht="18" customHeight="1">
      <c r="A17" s="11" t="s">
        <v>18</v>
      </c>
      <c r="B17" s="22" t="s">
        <v>19</v>
      </c>
      <c r="C17" s="11"/>
      <c r="D17" s="12">
        <f t="shared" si="0"/>
        <v>2744.57</v>
      </c>
      <c r="E17" s="23">
        <f>E18</f>
        <v>2744.57</v>
      </c>
    </row>
    <row r="18" spans="1:5" s="18" customFormat="1" ht="18" customHeight="1">
      <c r="A18" s="14">
        <v>1</v>
      </c>
      <c r="B18" s="19" t="s">
        <v>20</v>
      </c>
      <c r="C18" s="24" t="s">
        <v>21</v>
      </c>
      <c r="D18" s="12">
        <f t="shared" si="0"/>
        <v>2744.57</v>
      </c>
      <c r="E18" s="21">
        <f>40+2704.57</f>
        <v>2744.57</v>
      </c>
    </row>
    <row r="19" spans="1:5" ht="16.5" customHeight="1">
      <c r="A19" s="22"/>
      <c r="B19" s="25" t="s">
        <v>86</v>
      </c>
      <c r="C19" s="11"/>
      <c r="D19" s="12">
        <f t="shared" si="0"/>
        <v>6176</v>
      </c>
      <c r="E19" s="12">
        <f>E20+E24+E36+E59+E68+E80+E85</f>
        <v>6176</v>
      </c>
    </row>
    <row r="20" spans="1:5" s="18" customFormat="1" ht="18.75" customHeight="1">
      <c r="A20" s="11" t="s">
        <v>10</v>
      </c>
      <c r="B20" s="26" t="s">
        <v>22</v>
      </c>
      <c r="C20" s="11" t="s">
        <v>23</v>
      </c>
      <c r="D20" s="12">
        <f t="shared" si="0"/>
        <v>440.54</v>
      </c>
      <c r="E20" s="12">
        <f>E21</f>
        <v>440.54</v>
      </c>
    </row>
    <row r="21" spans="1:5" s="18" customFormat="1" ht="18.75" customHeight="1">
      <c r="A21" s="27"/>
      <c r="B21" s="28" t="s">
        <v>24</v>
      </c>
      <c r="C21" s="27" t="s">
        <v>25</v>
      </c>
      <c r="D21" s="12">
        <f t="shared" si="0"/>
        <v>440.54</v>
      </c>
      <c r="E21" s="29">
        <f>E22</f>
        <v>440.54</v>
      </c>
    </row>
    <row r="22" spans="1:5" s="18" customFormat="1" ht="18.75" customHeight="1">
      <c r="A22" s="30"/>
      <c r="B22" s="31" t="s">
        <v>46</v>
      </c>
      <c r="C22" s="32"/>
      <c r="D22" s="12">
        <f t="shared" si="0"/>
        <v>440.54</v>
      </c>
      <c r="E22" s="21">
        <f>E23</f>
        <v>440.54</v>
      </c>
    </row>
    <row r="23" spans="1:5" s="18" customFormat="1" ht="18.75" customHeight="1">
      <c r="A23" s="30"/>
      <c r="B23" s="33" t="s">
        <v>74</v>
      </c>
      <c r="C23" s="32">
        <v>70</v>
      </c>
      <c r="D23" s="12">
        <f t="shared" si="0"/>
        <v>440.54</v>
      </c>
      <c r="E23" s="21">
        <f>296.54+144</f>
        <v>440.54</v>
      </c>
    </row>
    <row r="24" spans="1:5" s="18" customFormat="1" ht="18.75" customHeight="1">
      <c r="A24" s="11" t="s">
        <v>18</v>
      </c>
      <c r="B24" s="34" t="s">
        <v>26</v>
      </c>
      <c r="C24" s="35" t="s">
        <v>27</v>
      </c>
      <c r="D24" s="12">
        <f t="shared" si="0"/>
        <v>146</v>
      </c>
      <c r="E24" s="12">
        <f>E25+E28+E31</f>
        <v>146</v>
      </c>
    </row>
    <row r="25" spans="1:5" s="18" customFormat="1" ht="29.25" customHeight="1">
      <c r="A25" s="27"/>
      <c r="B25" s="36" t="s">
        <v>28</v>
      </c>
      <c r="C25" s="37" t="s">
        <v>29</v>
      </c>
      <c r="D25" s="12">
        <f t="shared" si="0"/>
        <v>60</v>
      </c>
      <c r="E25" s="29">
        <f>E26</f>
        <v>60</v>
      </c>
    </row>
    <row r="26" spans="1:5" s="18" customFormat="1" ht="18" customHeight="1">
      <c r="A26" s="27"/>
      <c r="B26" s="31" t="s">
        <v>11</v>
      </c>
      <c r="C26" s="38"/>
      <c r="D26" s="12">
        <f t="shared" si="0"/>
        <v>60</v>
      </c>
      <c r="E26" s="29">
        <f>E27</f>
        <v>60</v>
      </c>
    </row>
    <row r="27" spans="1:5" s="18" customFormat="1" ht="18.75" customHeight="1">
      <c r="A27" s="27"/>
      <c r="B27" s="72" t="s">
        <v>87</v>
      </c>
      <c r="C27" s="14" t="s">
        <v>88</v>
      </c>
      <c r="D27" s="12">
        <f t="shared" si="0"/>
        <v>60</v>
      </c>
      <c r="E27" s="21">
        <v>60</v>
      </c>
    </row>
    <row r="28" spans="1:5" s="18" customFormat="1" ht="27" customHeight="1">
      <c r="A28" s="27"/>
      <c r="B28" s="36" t="s">
        <v>31</v>
      </c>
      <c r="C28" s="37" t="s">
        <v>32</v>
      </c>
      <c r="D28" s="12">
        <f t="shared" si="0"/>
        <v>10</v>
      </c>
      <c r="E28" s="39">
        <f>E29</f>
        <v>10</v>
      </c>
    </row>
    <row r="29" spans="1:5" s="18" customFormat="1" ht="18.75" customHeight="1">
      <c r="A29" s="27"/>
      <c r="B29" s="31" t="s">
        <v>11</v>
      </c>
      <c r="C29" s="37"/>
      <c r="D29" s="12">
        <f t="shared" si="0"/>
        <v>10</v>
      </c>
      <c r="E29" s="21">
        <f>E30</f>
        <v>10</v>
      </c>
    </row>
    <row r="30" spans="1:5" s="18" customFormat="1" ht="18.75" customHeight="1">
      <c r="A30" s="27"/>
      <c r="B30" s="33" t="s">
        <v>30</v>
      </c>
      <c r="C30" s="40">
        <v>10</v>
      </c>
      <c r="D30" s="12">
        <f t="shared" si="0"/>
        <v>10</v>
      </c>
      <c r="E30" s="21">
        <v>10</v>
      </c>
    </row>
    <row r="31" spans="1:5" s="18" customFormat="1" ht="18.75" customHeight="1">
      <c r="A31" s="27"/>
      <c r="B31" s="42" t="s">
        <v>33</v>
      </c>
      <c r="C31" s="37" t="s">
        <v>34</v>
      </c>
      <c r="D31" s="12">
        <f t="shared" si="0"/>
        <v>76</v>
      </c>
      <c r="E31" s="39">
        <f>E32</f>
        <v>76</v>
      </c>
    </row>
    <row r="32" spans="1:5" s="18" customFormat="1" ht="18.75" customHeight="1">
      <c r="A32" s="27"/>
      <c r="B32" s="31" t="s">
        <v>11</v>
      </c>
      <c r="C32" s="14"/>
      <c r="D32" s="12">
        <f t="shared" si="0"/>
        <v>76</v>
      </c>
      <c r="E32" s="21">
        <f>E33+E34+E35</f>
        <v>76</v>
      </c>
    </row>
    <row r="33" spans="1:5" s="18" customFormat="1" ht="18.75" customHeight="1">
      <c r="A33" s="27"/>
      <c r="B33" s="33" t="s">
        <v>30</v>
      </c>
      <c r="C33" s="14">
        <v>10</v>
      </c>
      <c r="D33" s="12">
        <f t="shared" si="0"/>
        <v>43</v>
      </c>
      <c r="E33" s="21">
        <v>43</v>
      </c>
    </row>
    <row r="34" spans="1:5" s="18" customFormat="1" ht="18.75" customHeight="1">
      <c r="A34" s="27"/>
      <c r="B34" s="33" t="s">
        <v>61</v>
      </c>
      <c r="C34" s="14">
        <v>20</v>
      </c>
      <c r="D34" s="12">
        <f t="shared" si="0"/>
        <v>16</v>
      </c>
      <c r="E34" s="21">
        <v>16</v>
      </c>
    </row>
    <row r="35" spans="1:5" s="18" customFormat="1" ht="18.75" customHeight="1">
      <c r="A35" s="27"/>
      <c r="B35" s="73" t="s">
        <v>89</v>
      </c>
      <c r="C35" s="40" t="s">
        <v>90</v>
      </c>
      <c r="D35" s="12">
        <f t="shared" si="0"/>
        <v>17</v>
      </c>
      <c r="E35" s="21">
        <v>17</v>
      </c>
    </row>
    <row r="36" spans="1:5" s="18" customFormat="1" ht="18.75" customHeight="1">
      <c r="A36" s="11" t="s">
        <v>35</v>
      </c>
      <c r="B36" s="44" t="s">
        <v>36</v>
      </c>
      <c r="C36" s="35" t="s">
        <v>37</v>
      </c>
      <c r="D36" s="12">
        <f t="shared" si="0"/>
        <v>766</v>
      </c>
      <c r="E36" s="45">
        <f>E45+E50+E54+E37+E41</f>
        <v>766</v>
      </c>
    </row>
    <row r="37" spans="1:5" s="18" customFormat="1" ht="18.75" customHeight="1">
      <c r="A37" s="27"/>
      <c r="B37" s="46" t="s">
        <v>63</v>
      </c>
      <c r="C37" s="37" t="s">
        <v>39</v>
      </c>
      <c r="D37" s="12">
        <f t="shared" si="0"/>
        <v>10</v>
      </c>
      <c r="E37" s="39">
        <f>E38</f>
        <v>10</v>
      </c>
    </row>
    <row r="38" spans="1:5" s="18" customFormat="1" ht="18.75" customHeight="1">
      <c r="A38" s="27"/>
      <c r="B38" s="31" t="s">
        <v>11</v>
      </c>
      <c r="C38" s="27"/>
      <c r="D38" s="12">
        <f t="shared" si="0"/>
        <v>10</v>
      </c>
      <c r="E38" s="21">
        <f>E39</f>
        <v>10</v>
      </c>
    </row>
    <row r="39" spans="1:5" s="18" customFormat="1" ht="30" customHeight="1">
      <c r="A39" s="27"/>
      <c r="B39" s="38" t="s">
        <v>40</v>
      </c>
      <c r="C39" s="24" t="s">
        <v>41</v>
      </c>
      <c r="D39" s="12">
        <f t="shared" si="0"/>
        <v>10</v>
      </c>
      <c r="E39" s="21">
        <f>E40</f>
        <v>10</v>
      </c>
    </row>
    <row r="40" spans="1:5" s="18" customFormat="1" ht="18.75" customHeight="1">
      <c r="A40" s="27"/>
      <c r="B40" s="33" t="s">
        <v>43</v>
      </c>
      <c r="C40" s="24"/>
      <c r="D40" s="12">
        <f t="shared" si="0"/>
        <v>10</v>
      </c>
      <c r="E40" s="21">
        <v>10</v>
      </c>
    </row>
    <row r="41" spans="1:5" s="18" customFormat="1" ht="18.75" customHeight="1">
      <c r="A41" s="27"/>
      <c r="B41" s="46" t="s">
        <v>94</v>
      </c>
      <c r="C41" s="37" t="s">
        <v>39</v>
      </c>
      <c r="D41" s="12">
        <f t="shared" si="0"/>
        <v>40</v>
      </c>
      <c r="E41" s="39">
        <f>E42</f>
        <v>40</v>
      </c>
    </row>
    <row r="42" spans="1:5" s="18" customFormat="1" ht="18.75" customHeight="1">
      <c r="A42" s="27"/>
      <c r="B42" s="31" t="s">
        <v>11</v>
      </c>
      <c r="C42" s="27"/>
      <c r="D42" s="12">
        <f t="shared" si="0"/>
        <v>40</v>
      </c>
      <c r="E42" s="39">
        <f>E43</f>
        <v>40</v>
      </c>
    </row>
    <row r="43" spans="1:5" s="18" customFormat="1" ht="25.5" customHeight="1">
      <c r="A43" s="27"/>
      <c r="B43" s="38" t="s">
        <v>40</v>
      </c>
      <c r="C43" s="24" t="s">
        <v>41</v>
      </c>
      <c r="D43" s="12">
        <f t="shared" si="0"/>
        <v>40</v>
      </c>
      <c r="E43" s="39">
        <f>E44</f>
        <v>40</v>
      </c>
    </row>
    <row r="44" spans="1:5" s="18" customFormat="1" ht="18.75" customHeight="1">
      <c r="A44" s="27"/>
      <c r="B44" s="33" t="s">
        <v>43</v>
      </c>
      <c r="C44" s="24"/>
      <c r="D44" s="12">
        <f t="shared" si="0"/>
        <v>40</v>
      </c>
      <c r="E44" s="39">
        <v>40</v>
      </c>
    </row>
    <row r="45" spans="1:5" s="18" customFormat="1" ht="18.75" customHeight="1">
      <c r="A45" s="27"/>
      <c r="B45" s="46" t="s">
        <v>38</v>
      </c>
      <c r="C45" s="37" t="s">
        <v>39</v>
      </c>
      <c r="D45" s="12">
        <f t="shared" si="0"/>
        <v>117</v>
      </c>
      <c r="E45" s="39">
        <f>E46</f>
        <v>117</v>
      </c>
    </row>
    <row r="46" spans="1:5" s="18" customFormat="1" ht="18.75" customHeight="1">
      <c r="A46" s="27"/>
      <c r="B46" s="31" t="s">
        <v>11</v>
      </c>
      <c r="C46" s="27"/>
      <c r="D46" s="12">
        <f t="shared" si="0"/>
        <v>117</v>
      </c>
      <c r="E46" s="21">
        <f>E47</f>
        <v>117</v>
      </c>
    </row>
    <row r="47" spans="1:5" s="18" customFormat="1" ht="26.25" customHeight="1">
      <c r="A47" s="27"/>
      <c r="B47" s="38" t="s">
        <v>40</v>
      </c>
      <c r="C47" s="24" t="s">
        <v>41</v>
      </c>
      <c r="D47" s="12">
        <f t="shared" si="0"/>
        <v>117</v>
      </c>
      <c r="E47" s="21">
        <f>E49+E48</f>
        <v>117</v>
      </c>
    </row>
    <row r="48" spans="1:5" s="18" customFormat="1" ht="19.5" customHeight="1">
      <c r="A48" s="27"/>
      <c r="B48" s="33" t="s">
        <v>42</v>
      </c>
      <c r="C48" s="24"/>
      <c r="D48" s="12">
        <f t="shared" si="0"/>
        <v>0</v>
      </c>
      <c r="E48" s="21"/>
    </row>
    <row r="49" spans="1:8" s="18" customFormat="1" ht="18.75" customHeight="1">
      <c r="A49" s="27"/>
      <c r="B49" s="33" t="s">
        <v>43</v>
      </c>
      <c r="C49" s="14"/>
      <c r="D49" s="12">
        <f t="shared" si="0"/>
        <v>117</v>
      </c>
      <c r="E49" s="21">
        <f>117</f>
        <v>117</v>
      </c>
    </row>
    <row r="50" spans="1:8" s="18" customFormat="1" ht="18.75" customHeight="1">
      <c r="A50" s="27"/>
      <c r="B50" s="46" t="s">
        <v>95</v>
      </c>
      <c r="C50" s="37" t="s">
        <v>39</v>
      </c>
      <c r="D50" s="12">
        <f t="shared" si="0"/>
        <v>40</v>
      </c>
      <c r="E50" s="39">
        <f>E51</f>
        <v>40</v>
      </c>
    </row>
    <row r="51" spans="1:8" s="18" customFormat="1" ht="18.75" customHeight="1">
      <c r="A51" s="27"/>
      <c r="B51" s="31" t="s">
        <v>11</v>
      </c>
      <c r="C51" s="27"/>
      <c r="D51" s="12">
        <f t="shared" si="0"/>
        <v>40</v>
      </c>
      <c r="E51" s="21">
        <f>E52</f>
        <v>40</v>
      </c>
    </row>
    <row r="52" spans="1:8" s="18" customFormat="1" ht="27.75" customHeight="1">
      <c r="A52" s="27"/>
      <c r="B52" s="38" t="s">
        <v>40</v>
      </c>
      <c r="C52" s="24" t="s">
        <v>41</v>
      </c>
      <c r="D52" s="12">
        <f t="shared" si="0"/>
        <v>40</v>
      </c>
      <c r="E52" s="21">
        <f>E53</f>
        <v>40</v>
      </c>
    </row>
    <row r="53" spans="1:8" s="18" customFormat="1" ht="18.75" customHeight="1">
      <c r="A53" s="27"/>
      <c r="B53" s="33" t="s">
        <v>43</v>
      </c>
      <c r="C53" s="14"/>
      <c r="D53" s="12">
        <f t="shared" si="0"/>
        <v>40</v>
      </c>
      <c r="E53" s="21">
        <v>40</v>
      </c>
    </row>
    <row r="54" spans="1:8" s="18" customFormat="1" ht="18.75" customHeight="1">
      <c r="A54" s="27"/>
      <c r="B54" s="47" t="s">
        <v>44</v>
      </c>
      <c r="C54" s="37" t="s">
        <v>45</v>
      </c>
      <c r="D54" s="12">
        <f t="shared" si="0"/>
        <v>559</v>
      </c>
      <c r="E54" s="39">
        <f>E57+E55</f>
        <v>559</v>
      </c>
    </row>
    <row r="55" spans="1:8" s="18" customFormat="1" ht="18.75" customHeight="1">
      <c r="A55" s="27"/>
      <c r="B55" s="31" t="s">
        <v>11</v>
      </c>
      <c r="C55" s="37"/>
      <c r="D55" s="12">
        <f t="shared" si="0"/>
        <v>160</v>
      </c>
      <c r="E55" s="39">
        <f>E56</f>
        <v>160</v>
      </c>
    </row>
    <row r="56" spans="1:8" s="18" customFormat="1" ht="18.75" customHeight="1">
      <c r="A56" s="27"/>
      <c r="B56" s="76" t="s">
        <v>96</v>
      </c>
      <c r="C56" s="37" t="s">
        <v>91</v>
      </c>
      <c r="D56" s="12">
        <f t="shared" si="0"/>
        <v>160</v>
      </c>
      <c r="E56" s="39">
        <f>200-40</f>
        <v>160</v>
      </c>
    </row>
    <row r="57" spans="1:8" s="18" customFormat="1" ht="18.75" customHeight="1">
      <c r="A57" s="27"/>
      <c r="B57" s="43" t="s">
        <v>46</v>
      </c>
      <c r="C57" s="37"/>
      <c r="D57" s="12">
        <f t="shared" si="0"/>
        <v>399</v>
      </c>
      <c r="E57" s="21">
        <f>E58</f>
        <v>399</v>
      </c>
      <c r="G57" s="48"/>
    </row>
    <row r="58" spans="1:8" s="18" customFormat="1" ht="18.75" customHeight="1">
      <c r="A58" s="27"/>
      <c r="B58" s="38" t="s">
        <v>47</v>
      </c>
      <c r="C58" s="32" t="s">
        <v>48</v>
      </c>
      <c r="D58" s="12">
        <f t="shared" si="0"/>
        <v>399</v>
      </c>
      <c r="E58" s="21">
        <f>110+80+110+40+59</f>
        <v>399</v>
      </c>
      <c r="F58" s="18">
        <v>62</v>
      </c>
      <c r="G58" s="48"/>
      <c r="H58" s="49"/>
    </row>
    <row r="59" spans="1:8" s="18" customFormat="1" ht="18.75" customHeight="1">
      <c r="A59" s="11" t="s">
        <v>49</v>
      </c>
      <c r="B59" s="26" t="s">
        <v>50</v>
      </c>
      <c r="C59" s="11" t="s">
        <v>51</v>
      </c>
      <c r="D59" s="12">
        <f t="shared" si="0"/>
        <v>518</v>
      </c>
      <c r="E59" s="12">
        <f>+E64+E60</f>
        <v>518</v>
      </c>
    </row>
    <row r="60" spans="1:8" s="18" customFormat="1" ht="18.75" customHeight="1">
      <c r="A60" s="64"/>
      <c r="B60" s="67" t="s">
        <v>78</v>
      </c>
      <c r="C60" s="65" t="s">
        <v>79</v>
      </c>
      <c r="D60" s="12">
        <f t="shared" si="0"/>
        <v>43</v>
      </c>
      <c r="E60" s="62">
        <f>E61</f>
        <v>43</v>
      </c>
    </row>
    <row r="61" spans="1:8" s="18" customFormat="1" ht="18.75" customHeight="1">
      <c r="A61" s="27"/>
      <c r="C61" s="37"/>
      <c r="D61" s="12">
        <f t="shared" si="0"/>
        <v>43</v>
      </c>
      <c r="E61" s="29">
        <f>E62</f>
        <v>43</v>
      </c>
    </row>
    <row r="62" spans="1:8" s="18" customFormat="1" ht="18.75" customHeight="1">
      <c r="A62" s="27"/>
      <c r="B62" s="33" t="s">
        <v>55</v>
      </c>
      <c r="C62" s="32" t="s">
        <v>56</v>
      </c>
      <c r="D62" s="12">
        <f t="shared" si="0"/>
        <v>43</v>
      </c>
      <c r="E62" s="29">
        <f>E63</f>
        <v>43</v>
      </c>
    </row>
    <row r="63" spans="1:8" s="18" customFormat="1" ht="18.75" customHeight="1">
      <c r="A63" s="27"/>
      <c r="B63" s="33" t="s">
        <v>80</v>
      </c>
      <c r="C63" s="27"/>
      <c r="D63" s="12">
        <f t="shared" si="0"/>
        <v>43</v>
      </c>
      <c r="E63" s="29">
        <v>43</v>
      </c>
    </row>
    <row r="64" spans="1:8" s="18" customFormat="1" ht="18.75" customHeight="1">
      <c r="A64" s="64"/>
      <c r="B64" s="66" t="s">
        <v>52</v>
      </c>
      <c r="C64" s="65" t="s">
        <v>53</v>
      </c>
      <c r="D64" s="12">
        <f t="shared" si="0"/>
        <v>475</v>
      </c>
      <c r="E64" s="63">
        <f>E65</f>
        <v>475</v>
      </c>
    </row>
    <row r="65" spans="1:5" s="18" customFormat="1" ht="18.75" customHeight="1">
      <c r="A65" s="27"/>
      <c r="B65" s="38" t="s">
        <v>54</v>
      </c>
      <c r="C65" s="37"/>
      <c r="D65" s="12">
        <f t="shared" si="0"/>
        <v>475</v>
      </c>
      <c r="E65" s="21">
        <f>E66</f>
        <v>475</v>
      </c>
    </row>
    <row r="66" spans="1:5" s="18" customFormat="1" ht="18.75" customHeight="1">
      <c r="A66" s="27"/>
      <c r="B66" s="33" t="s">
        <v>55</v>
      </c>
      <c r="C66" s="32" t="s">
        <v>56</v>
      </c>
      <c r="D66" s="12">
        <f t="shared" si="0"/>
        <v>475</v>
      </c>
      <c r="E66" s="21">
        <f>E67</f>
        <v>475</v>
      </c>
    </row>
    <row r="67" spans="1:5" s="18" customFormat="1" ht="18.75" customHeight="1">
      <c r="A67" s="27"/>
      <c r="B67" s="33" t="s">
        <v>80</v>
      </c>
      <c r="C67" s="37"/>
      <c r="D67" s="12">
        <f t="shared" ref="D67:D90" si="1">E67</f>
        <v>475</v>
      </c>
      <c r="E67" s="21">
        <f>410+65</f>
        <v>475</v>
      </c>
    </row>
    <row r="68" spans="1:5" s="18" customFormat="1" ht="18.75" customHeight="1">
      <c r="A68" s="11" t="s">
        <v>57</v>
      </c>
      <c r="B68" s="26" t="s">
        <v>58</v>
      </c>
      <c r="C68" s="11" t="s">
        <v>59</v>
      </c>
      <c r="D68" s="12">
        <f t="shared" si="1"/>
        <v>1716</v>
      </c>
      <c r="E68" s="12">
        <f>E69+E72+E75</f>
        <v>1716</v>
      </c>
    </row>
    <row r="69" spans="1:5" s="18" customFormat="1" ht="27" customHeight="1">
      <c r="A69" s="27"/>
      <c r="B69" s="36" t="s">
        <v>75</v>
      </c>
      <c r="C69" s="37" t="s">
        <v>60</v>
      </c>
      <c r="D69" s="12">
        <f t="shared" si="1"/>
        <v>1593</v>
      </c>
      <c r="E69" s="29">
        <f>E70</f>
        <v>1593</v>
      </c>
    </row>
    <row r="70" spans="1:5" s="18" customFormat="1" ht="12.75" customHeight="1">
      <c r="A70" s="51"/>
      <c r="B70" s="31" t="s">
        <v>11</v>
      </c>
      <c r="C70" s="38"/>
      <c r="D70" s="12">
        <f t="shared" si="1"/>
        <v>1593</v>
      </c>
      <c r="E70" s="52">
        <f>E71</f>
        <v>1593</v>
      </c>
    </row>
    <row r="71" spans="1:5" s="18" customFormat="1" ht="15.75" customHeight="1">
      <c r="A71" s="51"/>
      <c r="B71" s="33" t="s">
        <v>30</v>
      </c>
      <c r="C71" s="14">
        <v>10</v>
      </c>
      <c r="D71" s="12">
        <f t="shared" si="1"/>
        <v>1593</v>
      </c>
      <c r="E71" s="17">
        <v>1593</v>
      </c>
    </row>
    <row r="72" spans="1:5" s="18" customFormat="1" ht="18.75" customHeight="1">
      <c r="A72" s="51"/>
      <c r="B72" s="36" t="s">
        <v>72</v>
      </c>
      <c r="C72" s="32" t="s">
        <v>77</v>
      </c>
      <c r="D72" s="12">
        <f t="shared" si="1"/>
        <v>5</v>
      </c>
      <c r="E72" s="53">
        <f>E73</f>
        <v>5</v>
      </c>
    </row>
    <row r="73" spans="1:5" s="18" customFormat="1" ht="18.75" customHeight="1">
      <c r="A73" s="51"/>
      <c r="B73" s="31" t="s">
        <v>11</v>
      </c>
      <c r="C73" s="32"/>
      <c r="D73" s="12">
        <f t="shared" si="1"/>
        <v>5</v>
      </c>
      <c r="E73" s="53">
        <f>E74</f>
        <v>5</v>
      </c>
    </row>
    <row r="74" spans="1:5" s="18" customFormat="1" ht="18.75" customHeight="1">
      <c r="A74" s="51"/>
      <c r="B74" s="33" t="s">
        <v>30</v>
      </c>
      <c r="C74" s="32">
        <v>10</v>
      </c>
      <c r="D74" s="12">
        <f t="shared" si="1"/>
        <v>5</v>
      </c>
      <c r="E74" s="53">
        <v>5</v>
      </c>
    </row>
    <row r="75" spans="1:5" s="18" customFormat="1" ht="18.75" customHeight="1">
      <c r="A75" s="51"/>
      <c r="B75" s="46" t="s">
        <v>73</v>
      </c>
      <c r="C75" s="58" t="s">
        <v>62</v>
      </c>
      <c r="D75" s="12">
        <f t="shared" si="1"/>
        <v>118</v>
      </c>
      <c r="E75" s="53">
        <f>E76</f>
        <v>118</v>
      </c>
    </row>
    <row r="76" spans="1:5" s="18" customFormat="1" ht="18.75" customHeight="1">
      <c r="A76" s="51"/>
      <c r="B76" s="50" t="s">
        <v>11</v>
      </c>
      <c r="C76" s="58"/>
      <c r="D76" s="12">
        <f t="shared" si="1"/>
        <v>118</v>
      </c>
      <c r="E76" s="53">
        <f>E77</f>
        <v>118</v>
      </c>
    </row>
    <row r="77" spans="1:5" s="18" customFormat="1" ht="25.5" customHeight="1">
      <c r="A77" s="51"/>
      <c r="B77" s="38" t="s">
        <v>40</v>
      </c>
      <c r="C77" s="58" t="s">
        <v>41</v>
      </c>
      <c r="D77" s="12">
        <f t="shared" si="1"/>
        <v>118</v>
      </c>
      <c r="E77" s="53">
        <f>E78+E79</f>
        <v>118</v>
      </c>
    </row>
    <row r="78" spans="1:5" s="18" customFormat="1" ht="18.75" customHeight="1">
      <c r="A78" s="51"/>
      <c r="B78" s="38" t="s">
        <v>64</v>
      </c>
      <c r="C78" s="58"/>
      <c r="D78" s="12">
        <f t="shared" si="1"/>
        <v>28</v>
      </c>
      <c r="E78" s="53">
        <v>28</v>
      </c>
    </row>
    <row r="79" spans="1:5" s="18" customFormat="1" ht="18.75" customHeight="1">
      <c r="A79" s="51"/>
      <c r="B79" s="33" t="s">
        <v>80</v>
      </c>
      <c r="C79" s="58"/>
      <c r="D79" s="12">
        <f t="shared" si="1"/>
        <v>90</v>
      </c>
      <c r="E79" s="53">
        <v>90</v>
      </c>
    </row>
    <row r="80" spans="1:5" s="18" customFormat="1" ht="16.5" customHeight="1">
      <c r="A80" s="11" t="s">
        <v>65</v>
      </c>
      <c r="B80" s="34" t="s">
        <v>66</v>
      </c>
      <c r="C80" s="11" t="s">
        <v>67</v>
      </c>
      <c r="D80" s="12">
        <f t="shared" si="1"/>
        <v>30</v>
      </c>
      <c r="E80" s="54">
        <f>E81</f>
        <v>30</v>
      </c>
    </row>
    <row r="81" spans="1:7" s="18" customFormat="1" ht="16.5" customHeight="1">
      <c r="A81" s="30"/>
      <c r="B81" s="41" t="s">
        <v>68</v>
      </c>
      <c r="C81" s="37" t="s">
        <v>69</v>
      </c>
      <c r="D81" s="12">
        <f t="shared" si="1"/>
        <v>30</v>
      </c>
      <c r="E81" s="21">
        <f>E82</f>
        <v>30</v>
      </c>
    </row>
    <row r="82" spans="1:7" s="18" customFormat="1" ht="16.5" customHeight="1">
      <c r="A82" s="30"/>
      <c r="B82" s="50" t="s">
        <v>11</v>
      </c>
      <c r="C82" s="37"/>
      <c r="D82" s="12">
        <f t="shared" si="1"/>
        <v>30</v>
      </c>
      <c r="E82" s="21">
        <f>E83+E84</f>
        <v>30</v>
      </c>
    </row>
    <row r="83" spans="1:7" s="18" customFormat="1" ht="16.5" customHeight="1">
      <c r="A83" s="30"/>
      <c r="B83" s="33" t="s">
        <v>30</v>
      </c>
      <c r="C83" s="14">
        <v>10</v>
      </c>
      <c r="D83" s="12">
        <f t="shared" si="1"/>
        <v>21</v>
      </c>
      <c r="E83" s="21">
        <v>21</v>
      </c>
    </row>
    <row r="84" spans="1:7" s="18" customFormat="1" ht="16.5" customHeight="1">
      <c r="A84" s="30"/>
      <c r="B84" s="33" t="s">
        <v>61</v>
      </c>
      <c r="C84" s="14">
        <v>20</v>
      </c>
      <c r="D84" s="12">
        <f t="shared" si="1"/>
        <v>9</v>
      </c>
      <c r="E84" s="21">
        <v>9</v>
      </c>
    </row>
    <row r="85" spans="1:7" s="18" customFormat="1" ht="16.5" customHeight="1">
      <c r="A85" s="68" t="s">
        <v>97</v>
      </c>
      <c r="B85" s="69" t="s">
        <v>82</v>
      </c>
      <c r="C85" s="70" t="s">
        <v>83</v>
      </c>
      <c r="D85" s="12">
        <f t="shared" si="1"/>
        <v>2559.46</v>
      </c>
      <c r="E85" s="71">
        <f>E86</f>
        <v>2559.46</v>
      </c>
    </row>
    <row r="86" spans="1:7" s="18" customFormat="1" ht="16.5" customHeight="1">
      <c r="A86" s="30"/>
      <c r="B86" s="33" t="s">
        <v>84</v>
      </c>
      <c r="C86" s="14" t="s">
        <v>85</v>
      </c>
      <c r="D86" s="12">
        <f t="shared" si="1"/>
        <v>2559.46</v>
      </c>
      <c r="E86" s="21">
        <f>E89+E87</f>
        <v>2559.46</v>
      </c>
    </row>
    <row r="87" spans="1:7" s="18" customFormat="1" ht="16.5" customHeight="1">
      <c r="A87" s="30"/>
      <c r="B87" s="38" t="s">
        <v>54</v>
      </c>
      <c r="C87" s="14"/>
      <c r="D87" s="12">
        <f t="shared" si="1"/>
        <v>654.42999999999995</v>
      </c>
      <c r="E87" s="21">
        <f>E88</f>
        <v>654.42999999999995</v>
      </c>
    </row>
    <row r="88" spans="1:7" s="18" customFormat="1" ht="16.5" customHeight="1">
      <c r="A88" s="30"/>
      <c r="B88" s="33" t="s">
        <v>61</v>
      </c>
      <c r="C88" s="14">
        <v>20</v>
      </c>
      <c r="D88" s="12">
        <f t="shared" si="1"/>
        <v>654.42999999999995</v>
      </c>
      <c r="E88" s="21">
        <v>654.42999999999995</v>
      </c>
    </row>
    <row r="89" spans="1:7" s="18" customFormat="1" ht="16.5" customHeight="1">
      <c r="A89" s="30"/>
      <c r="B89" s="43" t="s">
        <v>46</v>
      </c>
      <c r="C89" s="14"/>
      <c r="D89" s="12">
        <f t="shared" si="1"/>
        <v>1905.0300000000002</v>
      </c>
      <c r="E89" s="21">
        <f>E90</f>
        <v>1905.0300000000002</v>
      </c>
    </row>
    <row r="90" spans="1:7" s="18" customFormat="1" ht="16.5" customHeight="1">
      <c r="A90" s="30"/>
      <c r="B90" s="33" t="s">
        <v>74</v>
      </c>
      <c r="C90" s="14">
        <v>70</v>
      </c>
      <c r="D90" s="12">
        <f t="shared" si="1"/>
        <v>1905.0300000000002</v>
      </c>
      <c r="E90" s="21">
        <f>3000-296.54-654.43-144</f>
        <v>1905.0300000000002</v>
      </c>
    </row>
    <row r="91" spans="1:7" ht="15" customHeight="1">
      <c r="A91" s="55"/>
      <c r="B91" s="22" t="s">
        <v>70</v>
      </c>
      <c r="C91" s="55"/>
      <c r="D91" s="12">
        <f t="shared" ref="D91" si="2">E91</f>
        <v>0</v>
      </c>
      <c r="E91" s="12">
        <f>E11-E19</f>
        <v>0</v>
      </c>
      <c r="F91" s="56"/>
      <c r="G91" s="56"/>
    </row>
    <row r="92" spans="1:7">
      <c r="C92" s="57"/>
    </row>
    <row r="93" spans="1:7" ht="15.75" customHeight="1">
      <c r="C93" s="57"/>
    </row>
  </sheetData>
  <mergeCells count="6">
    <mergeCell ref="A8:E8"/>
    <mergeCell ref="A1:D1"/>
    <mergeCell ref="C2:E2"/>
    <mergeCell ref="A3:E3"/>
    <mergeCell ref="A6:E6"/>
    <mergeCell ref="A7:E7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corina</cp:lastModifiedBy>
  <cp:lastPrinted>2016-11-25T09:12:21Z</cp:lastPrinted>
  <dcterms:created xsi:type="dcterms:W3CDTF">2016-10-13T06:59:53Z</dcterms:created>
  <dcterms:modified xsi:type="dcterms:W3CDTF">2016-11-25T09:12:28Z</dcterms:modified>
</cp:coreProperties>
</file>