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" sheetId="1" r:id="rId1"/>
  </sheets>
  <definedNames>
    <definedName name="_xlnm.Print_Titles" localSheetId="0">'anexa 1 '!$10:$10</definedName>
  </definedNames>
  <calcPr calcId="125725"/>
</workbook>
</file>

<file path=xl/calcChain.xml><?xml version="1.0" encoding="utf-8"?>
<calcChain xmlns="http://schemas.openxmlformats.org/spreadsheetml/2006/main">
  <c r="E20" i="1"/>
  <c r="E15"/>
  <c r="E135"/>
  <c r="E134" s="1"/>
  <c r="D132"/>
  <c r="D133"/>
  <c r="E132"/>
  <c r="E59"/>
  <c r="E19"/>
  <c r="D29"/>
  <c r="E28"/>
  <c r="D28" s="1"/>
  <c r="D13"/>
  <c r="D14"/>
  <c r="D16"/>
  <c r="D17"/>
  <c r="D18"/>
  <c r="D25"/>
  <c r="D36"/>
  <c r="D42"/>
  <c r="D45"/>
  <c r="D48"/>
  <c r="D53"/>
  <c r="D54"/>
  <c r="D66"/>
  <c r="D70"/>
  <c r="D74"/>
  <c r="D78"/>
  <c r="D79"/>
  <c r="D83"/>
  <c r="D87"/>
  <c r="D89"/>
  <c r="D92"/>
  <c r="D95"/>
  <c r="D98"/>
  <c r="D101"/>
  <c r="D104"/>
  <c r="D105"/>
  <c r="D106"/>
  <c r="D110"/>
  <c r="D114"/>
  <c r="D118"/>
  <c r="D122"/>
  <c r="D125"/>
  <c r="D129"/>
  <c r="E131" l="1"/>
  <c r="D134"/>
  <c r="D135"/>
  <c r="E27"/>
  <c r="D27" l="1"/>
  <c r="E26"/>
  <c r="D26" s="1"/>
  <c r="D131"/>
  <c r="E130"/>
  <c r="D130" l="1"/>
  <c r="D20" l="1"/>
  <c r="E12" l="1"/>
  <c r="D12" s="1"/>
  <c r="D15"/>
  <c r="E86"/>
  <c r="D86" s="1"/>
  <c r="E88"/>
  <c r="D88" s="1"/>
  <c r="E91"/>
  <c r="E58"/>
  <c r="E103"/>
  <c r="D103" s="1"/>
  <c r="E123"/>
  <c r="D123" s="1"/>
  <c r="E124"/>
  <c r="D124" s="1"/>
  <c r="E57" l="1"/>
  <c r="D57" s="1"/>
  <c r="D58"/>
  <c r="E90"/>
  <c r="D90" s="1"/>
  <c r="D91"/>
  <c r="E102"/>
  <c r="D102" s="1"/>
  <c r="E75"/>
  <c r="D75" s="1"/>
  <c r="C145"/>
  <c r="C144" s="1"/>
  <c r="C143" s="1"/>
  <c r="C141"/>
  <c r="E61"/>
  <c r="D61" s="1"/>
  <c r="E85" l="1"/>
  <c r="D85" s="1"/>
  <c r="C140"/>
  <c r="C151" s="1"/>
  <c r="E121"/>
  <c r="D121" s="1"/>
  <c r="E82" l="1"/>
  <c r="E73"/>
  <c r="D73" s="1"/>
  <c r="E69"/>
  <c r="E65"/>
  <c r="E39"/>
  <c r="D39" s="1"/>
  <c r="E33"/>
  <c r="D33" s="1"/>
  <c r="E68" l="1"/>
  <c r="D69"/>
  <c r="E64"/>
  <c r="D65"/>
  <c r="E81"/>
  <c r="D81" s="1"/>
  <c r="D82"/>
  <c r="E80" l="1"/>
  <c r="D80" s="1"/>
  <c r="E63"/>
  <c r="D63" s="1"/>
  <c r="D64"/>
  <c r="E67"/>
  <c r="D67" s="1"/>
  <c r="D68"/>
  <c r="E109"/>
  <c r="D109" s="1"/>
  <c r="E113"/>
  <c r="D113" s="1"/>
  <c r="E117"/>
  <c r="D117" s="1"/>
  <c r="E100"/>
  <c r="D100" s="1"/>
  <c r="E97"/>
  <c r="D97" s="1"/>
  <c r="E94"/>
  <c r="D94" s="1"/>
  <c r="E96" l="1"/>
  <c r="D96" s="1"/>
  <c r="E112"/>
  <c r="D112" s="1"/>
  <c r="E116"/>
  <c r="D116" s="1"/>
  <c r="E93"/>
  <c r="D93" s="1"/>
  <c r="E99"/>
  <c r="D99" s="1"/>
  <c r="E108"/>
  <c r="D108" s="1"/>
  <c r="E111" l="1"/>
  <c r="D111" s="1"/>
  <c r="E107"/>
  <c r="D107" s="1"/>
  <c r="E115"/>
  <c r="D115" s="1"/>
  <c r="E128"/>
  <c r="D128" s="1"/>
  <c r="E77"/>
  <c r="D77" s="1"/>
  <c r="E60"/>
  <c r="D60" s="1"/>
  <c r="E52"/>
  <c r="D52" s="1"/>
  <c r="E47"/>
  <c r="D47" s="1"/>
  <c r="E44"/>
  <c r="E41"/>
  <c r="D41" s="1"/>
  <c r="E38"/>
  <c r="E35"/>
  <c r="D35" s="1"/>
  <c r="E32"/>
  <c r="E24"/>
  <c r="D24" s="1"/>
  <c r="D19"/>
  <c r="E37" l="1"/>
  <c r="D37" s="1"/>
  <c r="D38"/>
  <c r="E31"/>
  <c r="D32"/>
  <c r="E43"/>
  <c r="D43" s="1"/>
  <c r="D44"/>
  <c r="D59"/>
  <c r="E127"/>
  <c r="D127" s="1"/>
  <c r="E76"/>
  <c r="D76" s="1"/>
  <c r="E46"/>
  <c r="D46" s="1"/>
  <c r="E72"/>
  <c r="D72" s="1"/>
  <c r="E11"/>
  <c r="D11" s="1"/>
  <c r="E23"/>
  <c r="D23" s="1"/>
  <c r="E34"/>
  <c r="D34" s="1"/>
  <c r="E40"/>
  <c r="D40" s="1"/>
  <c r="E51"/>
  <c r="D51" s="1"/>
  <c r="E56"/>
  <c r="D56" s="1"/>
  <c r="E120"/>
  <c r="D120" s="1"/>
  <c r="D31" l="1"/>
  <c r="E30"/>
  <c r="E126"/>
  <c r="D126" s="1"/>
  <c r="E119"/>
  <c r="D119" s="1"/>
  <c r="E71"/>
  <c r="D71" s="1"/>
  <c r="E22"/>
  <c r="E50"/>
  <c r="D50" s="1"/>
  <c r="E55"/>
  <c r="D55" s="1"/>
  <c r="D30"/>
  <c r="D22" l="1"/>
  <c r="E62"/>
  <c r="D62" s="1"/>
  <c r="E84"/>
  <c r="D84" s="1"/>
  <c r="E49"/>
  <c r="D49" s="1"/>
  <c r="E21" l="1"/>
  <c r="D21" s="1"/>
  <c r="E136" l="1"/>
  <c r="D136" s="1"/>
</calcChain>
</file>

<file path=xl/sharedStrings.xml><?xml version="1.0" encoding="utf-8"?>
<sst xmlns="http://schemas.openxmlformats.org/spreadsheetml/2006/main" count="216" uniqueCount="138">
  <si>
    <t>CONSILIUL JUDETEAN ARGES</t>
  </si>
  <si>
    <t xml:space="preserve">                       ANEXA 1</t>
  </si>
  <si>
    <t>INFLUENTE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</si>
  <si>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</si>
  <si>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</si>
  <si>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</si>
  <si>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</si>
  <si>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</si>
  <si>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>TRIM. IV</t>
  </si>
  <si>
    <t>TOTAL  VENITURI (A+B)</t>
  </si>
  <si>
    <t>A</t>
  </si>
  <si>
    <t>SECTIUNEA DE FUNCTIONARE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</si>
  <si>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>(11.25% )</t>
    </r>
  </si>
  <si>
    <t>.04.02.01</t>
  </si>
  <si>
    <t>Varsaminte din sectiunea de functionare pentru finantarea sectiunii de dezvoltare a bugetului local</t>
  </si>
  <si>
    <t>37.02.03</t>
  </si>
  <si>
    <t>Finantarea drepturilor acordate persoanelor cu handicap</t>
  </si>
  <si>
    <t>42.02.21</t>
  </si>
  <si>
    <t>Subvenţii din bugetul de stat pentru finanţarea unităţilor de asistenţă medico-sociale</t>
  </si>
  <si>
    <t>42.02.35</t>
  </si>
  <si>
    <t>B</t>
  </si>
  <si>
    <t xml:space="preserve">SECTIUNEA DE DEZVOLTARE </t>
  </si>
  <si>
    <t>Varsaminte din sectiunea de functionare</t>
  </si>
  <si>
    <t>37.02.04</t>
  </si>
  <si>
    <t>AUTORITATI PUBLICE SI ACTIUNI EXTERNE</t>
  </si>
  <si>
    <t>51.02</t>
  </si>
  <si>
    <t xml:space="preserve">Autoritati executive </t>
  </si>
  <si>
    <t>51.02.01.03</t>
  </si>
  <si>
    <t>INVATAMANT</t>
  </si>
  <si>
    <t>65.02</t>
  </si>
  <si>
    <t>Centrul Scolar de Educatie Incluziva "Sf. Filofteia" Stefanesti</t>
  </si>
  <si>
    <t>65.02.07.04.01</t>
  </si>
  <si>
    <t>Cheltuieli de personal</t>
  </si>
  <si>
    <t>Centrul Scolar de Educatie Incluziva "Sf. Nicolae" Campulung</t>
  </si>
  <si>
    <t>65.02.07.04.02</t>
  </si>
  <si>
    <t>Scoala Speciala pentru Copii cu Deficiente Asociate "Sf. Stelian" Costesti</t>
  </si>
  <si>
    <t>65.02.07.04.03</t>
  </si>
  <si>
    <t>Gradinita Speciala " Sfanta Elena" Pitesti</t>
  </si>
  <si>
    <t>65.02.07.04.04</t>
  </si>
  <si>
    <t>Scoala Gimnaziala Speciala "Marina" Curtea de Arges</t>
  </si>
  <si>
    <t>65.02.07.04.05</t>
  </si>
  <si>
    <t>Centrul Judetean de Resurse si Asistenta Educationala Arges</t>
  </si>
  <si>
    <t>65.02.11.30</t>
  </si>
  <si>
    <t>C</t>
  </si>
  <si>
    <t>SANATATE</t>
  </si>
  <si>
    <t>66.02</t>
  </si>
  <si>
    <t>Unitatea de asistenta medico-sociala Suici</t>
  </si>
  <si>
    <t>66.02.12</t>
  </si>
  <si>
    <t>Transferuri din bugetele locale pentru finantarea unitatilor medico-sociale , din care:</t>
  </si>
  <si>
    <t>51.01.39</t>
  </si>
  <si>
    <t xml:space="preserve">                    pentru cheltuieli de personal</t>
  </si>
  <si>
    <t xml:space="preserve">                    pentru cheltuieli cu bunuri si servicii</t>
  </si>
  <si>
    <t>Alte institutii si actiuni sanitare</t>
  </si>
  <si>
    <t>66.02.50.50</t>
  </si>
  <si>
    <t>SECTIUNEA DE DEZVOLTARE</t>
  </si>
  <si>
    <t>Transferuri pentru finantarea investitiilor la spitale</t>
  </si>
  <si>
    <t>51.02.12</t>
  </si>
  <si>
    <t>D</t>
  </si>
  <si>
    <t>CULTURA , RECREERE SI RELIGIE</t>
  </si>
  <si>
    <t>67.02</t>
  </si>
  <si>
    <t>Teatrul "Al Davila" Pitesti</t>
  </si>
  <si>
    <t>67.02.03.04</t>
  </si>
  <si>
    <t xml:space="preserve">SECTIUNEA DE FUNCTIONARE  </t>
  </si>
  <si>
    <t>Transferuri catre institutii publice , din care:</t>
  </si>
  <si>
    <t>51.01.01</t>
  </si>
  <si>
    <t>E</t>
  </si>
  <si>
    <t>ASISTENTA SOCIALA</t>
  </si>
  <si>
    <t>68.02</t>
  </si>
  <si>
    <t>Drepturi aferente persoanelor cu handicap</t>
  </si>
  <si>
    <t>68.02.06</t>
  </si>
  <si>
    <t>Cheltuieli cu bunuri si servicii</t>
  </si>
  <si>
    <t>Ajutoare sociale in numerar</t>
  </si>
  <si>
    <t>57.02.01</t>
  </si>
  <si>
    <t>68.02.12</t>
  </si>
  <si>
    <t>Unitatea de asistenta medico-sociala Calinesti</t>
  </si>
  <si>
    <t xml:space="preserve">                  pentru cheltuieli de personal</t>
  </si>
  <si>
    <t>F</t>
  </si>
  <si>
    <t xml:space="preserve">LOCUINTE , SERVICII SI DEZVOLTARE PUBLICA </t>
  </si>
  <si>
    <t>70.02</t>
  </si>
  <si>
    <t>Serviciul Public Judetean Salvamont</t>
  </si>
  <si>
    <t>70.02.50</t>
  </si>
  <si>
    <t>EXCEDENT /  DEFICIT</t>
  </si>
  <si>
    <t>LA BUGETUL LOCAL PE ANUL 2016</t>
  </si>
  <si>
    <t>Unitatea de asistenta medico-sociala Dedulesi</t>
  </si>
  <si>
    <t xml:space="preserve">Scoala Populara de Arte Pitesti </t>
  </si>
  <si>
    <t>51,01,01</t>
  </si>
  <si>
    <t>67,02,03,05</t>
  </si>
  <si>
    <t xml:space="preserve">Centrul de Ingrijire si Asistenta Pitesti </t>
  </si>
  <si>
    <t xml:space="preserve">Centrul de Ingrijire si Asistenta Bascovele </t>
  </si>
  <si>
    <t xml:space="preserve">Unitatea de asistenta medico-sociala Domnesti </t>
  </si>
  <si>
    <t xml:space="preserve">Unitatea de asistenta medico-sociala Dedulesti </t>
  </si>
  <si>
    <t xml:space="preserve">Unitatea de asistenta medico-sociala  Rucar </t>
  </si>
  <si>
    <t xml:space="preserve">Complexul de Locuinte Protejate Tigveni </t>
  </si>
  <si>
    <t>DSECTIUNEA DE DEZVOLTARE</t>
  </si>
  <si>
    <t xml:space="preserve">Cheltuieli de capital </t>
  </si>
  <si>
    <t>Directia generala de Asistenta Sociala si Protectia Copilului Arges</t>
  </si>
  <si>
    <t>Taxe si tarife pentru eliberarea de licente si autorizatii de functionare</t>
  </si>
  <si>
    <t>EXCEDENT</t>
  </si>
  <si>
    <t>TOTAL</t>
  </si>
  <si>
    <t xml:space="preserve">Reparare si modernizare acscensoare Palat Administrativ </t>
  </si>
  <si>
    <t>la Hotararea C. J. Arges nr. ______/_______.2016</t>
  </si>
  <si>
    <t>68.02.04</t>
  </si>
  <si>
    <t>68.02.05.02</t>
  </si>
  <si>
    <t xml:space="preserve">Biblioteca Judeteana </t>
  </si>
  <si>
    <t>67.02.03.02</t>
  </si>
  <si>
    <t xml:space="preserve">                  pentru cheltuieli cu bunuri si servicii </t>
  </si>
  <si>
    <t>Muzeul Judetean Arges</t>
  </si>
  <si>
    <t>67.02.03.03</t>
  </si>
  <si>
    <t>Centrul de Cultura I.C. Bratianu</t>
  </si>
  <si>
    <t>.16.02.03</t>
  </si>
  <si>
    <t xml:space="preserve">Cap. 51,02 - Autoritati executive </t>
  </si>
  <si>
    <t>Cap. 66,02 - Sanatate</t>
  </si>
  <si>
    <t>Spitalul Judetean de Urgenta - Pitesti</t>
  </si>
  <si>
    <t xml:space="preserve"> Procurare UPS  amenajare Camera tehnica</t>
  </si>
  <si>
    <t xml:space="preserve">Proiect tehnic instalatii apa calda si caldura </t>
  </si>
  <si>
    <t>Rampa de acces in policlinica</t>
  </si>
  <si>
    <t xml:space="preserve">Amenajare acces urgenta </t>
  </si>
  <si>
    <t>Spitalul Pneumoftiziologie  Leordeni</t>
  </si>
  <si>
    <t xml:space="preserve">Masina profesionala spalat textile </t>
  </si>
  <si>
    <t>Alte transferuri de capital catre institutiile publice</t>
  </si>
  <si>
    <t>51,02,29</t>
  </si>
  <si>
    <t xml:space="preserve">Centrul de Integrare prin  Terapie Ocupationala Tigveni </t>
  </si>
  <si>
    <t>68,02,05</t>
  </si>
  <si>
    <t xml:space="preserve"> ANUL 2016</t>
  </si>
  <si>
    <t>42,02,28</t>
  </si>
  <si>
    <t>G.</t>
  </si>
  <si>
    <t xml:space="preserve">TRANSPORTURI </t>
  </si>
  <si>
    <t>84.02</t>
  </si>
  <si>
    <t xml:space="preserve">Drumuri si poduri </t>
  </si>
  <si>
    <t>84.02.03.01</t>
  </si>
  <si>
    <t>Subventii primite din Fondul de Interventie</t>
  </si>
  <si>
    <t xml:space="preserve">ALTE SERVICII PUBLICE GENERALE </t>
  </si>
  <si>
    <t>Fond de rezerva bugetara la dispozitia autoritatilor locale</t>
  </si>
  <si>
    <t>54.02.05</t>
  </si>
  <si>
    <t>Fond de rezerva bugetara la dispozitia autorităţilor locale</t>
  </si>
  <si>
    <t>50.04</t>
  </si>
  <si>
    <t>H</t>
  </si>
  <si>
    <t>TOTAL CHELTUIELI (A+B+C+D+E+F+G+H 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</si>
</sst>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theme="0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2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2" fontId="2" fillId="0" borderId="2" xfId="0" applyNumberFormat="1" applyFont="1" applyBorder="1"/>
    <xf numFmtId="0" fontId="2" fillId="0" borderId="3" xfId="0" applyFont="1" applyBorder="1" applyAlignment="1">
      <alignment horizontal="center"/>
    </xf>
    <xf numFmtId="4" fontId="2" fillId="4" borderId="1" xfId="0" applyNumberFormat="1" applyFont="1" applyFill="1" applyBorder="1"/>
    <xf numFmtId="0" fontId="0" fillId="4" borderId="0" xfId="0" applyFill="1"/>
    <xf numFmtId="0" fontId="2" fillId="0" borderId="1" xfId="0" applyFont="1" applyBorder="1"/>
    <xf numFmtId="0" fontId="2" fillId="0" borderId="2" xfId="0" applyFont="1" applyBorder="1" applyAlignment="1">
      <alignment wrapText="1"/>
    </xf>
    <xf numFmtId="2" fontId="2" fillId="4" borderId="1" xfId="0" applyNumberFormat="1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wrapText="1"/>
    </xf>
    <xf numFmtId="4" fontId="5" fillId="4" borderId="1" xfId="0" applyNumberFormat="1" applyFont="1" applyFill="1" applyBorder="1"/>
    <xf numFmtId="0" fontId="5" fillId="4" borderId="1" xfId="0" applyFont="1" applyFill="1" applyBorder="1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left" wrapText="1"/>
    </xf>
    <xf numFmtId="2" fontId="5" fillId="4" borderId="1" xfId="0" applyNumberFormat="1" applyFont="1" applyFill="1" applyBorder="1"/>
    <xf numFmtId="0" fontId="2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4" borderId="2" xfId="0" applyFont="1" applyFill="1" applyBorder="1"/>
    <xf numFmtId="0" fontId="8" fillId="4" borderId="0" xfId="0" applyFont="1" applyFill="1"/>
    <xf numFmtId="2" fontId="0" fillId="4" borderId="0" xfId="0" applyNumberFormat="1" applyFill="1"/>
    <xf numFmtId="0" fontId="2" fillId="4" borderId="4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2" fillId="0" borderId="1" xfId="0" applyNumberFormat="1" applyFont="1" applyFill="1" applyBorder="1"/>
    <xf numFmtId="0" fontId="2" fillId="4" borderId="4" xfId="0" applyFont="1" applyFill="1" applyBorder="1" applyAlignment="1">
      <alignment horizontal="center" wrapText="1"/>
    </xf>
    <xf numFmtId="2" fontId="2" fillId="3" borderId="1" xfId="0" applyNumberFormat="1" applyFont="1" applyFill="1" applyBorder="1"/>
    <xf numFmtId="0" fontId="2" fillId="3" borderId="1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Border="1"/>
    <xf numFmtId="0" fontId="10" fillId="0" borderId="0" xfId="0" applyFont="1" applyBorder="1"/>
    <xf numFmtId="0" fontId="2" fillId="4" borderId="3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wrapText="1"/>
    </xf>
    <xf numFmtId="14" fontId="2" fillId="0" borderId="3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0" fillId="0" borderId="1" xfId="0" applyBorder="1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6" borderId="1" xfId="0" applyFont="1" applyFill="1" applyBorder="1" applyAlignment="1">
      <alignment wrapText="1"/>
    </xf>
    <xf numFmtId="0" fontId="2" fillId="6" borderId="3" xfId="0" applyFont="1" applyFill="1" applyBorder="1" applyAlignment="1">
      <alignment horizontal="center"/>
    </xf>
    <xf numFmtId="4" fontId="5" fillId="6" borderId="1" xfId="0" applyNumberFormat="1" applyFont="1" applyFill="1" applyBorder="1"/>
    <xf numFmtId="2" fontId="2" fillId="6" borderId="1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2" fontId="5" fillId="6" borderId="1" xfId="0" applyNumberFormat="1" applyFont="1" applyFill="1" applyBorder="1"/>
    <xf numFmtId="0" fontId="5" fillId="6" borderId="2" xfId="0" applyFont="1" applyFill="1" applyBorder="1"/>
    <xf numFmtId="0" fontId="5" fillId="6" borderId="2" xfId="0" applyFont="1" applyFill="1" applyBorder="1" applyAlignment="1">
      <alignment wrapText="1"/>
    </xf>
    <xf numFmtId="0" fontId="5" fillId="0" borderId="1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12" fillId="0" borderId="1" xfId="0" applyFont="1" applyFill="1" applyBorder="1"/>
    <xf numFmtId="0" fontId="13" fillId="4" borderId="5" xfId="2" applyFont="1" applyFill="1" applyBorder="1" applyAlignment="1">
      <alignment horizontal="left"/>
    </xf>
    <xf numFmtId="0" fontId="11" fillId="0" borderId="5" xfId="0" applyFont="1" applyFill="1" applyBorder="1" applyAlignment="1"/>
    <xf numFmtId="0" fontId="5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/>
    </xf>
    <xf numFmtId="2" fontId="2" fillId="7" borderId="1" xfId="0" applyNumberFormat="1" applyFont="1" applyFill="1" applyBorder="1"/>
    <xf numFmtId="49" fontId="2" fillId="0" borderId="5" xfId="0" applyNumberFormat="1" applyFont="1" applyFill="1" applyBorder="1" applyAlignment="1"/>
    <xf numFmtId="49" fontId="2" fillId="5" borderId="6" xfId="2" applyNumberFormat="1" applyFont="1" applyFill="1" applyBorder="1" applyAlignment="1">
      <alignment horizontal="left" vertical="top"/>
    </xf>
    <xf numFmtId="0" fontId="2" fillId="7" borderId="3" xfId="0" applyFont="1" applyFill="1" applyBorder="1" applyAlignment="1">
      <alignment horizontal="center"/>
    </xf>
    <xf numFmtId="0" fontId="2" fillId="7" borderId="1" xfId="0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1"/>
  <sheetViews>
    <sheetView tabSelected="1" topLeftCell="A49" workbookViewId="0">
      <selection activeCell="E21" sqref="E21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>
      <c r="A1" s="99" t="s">
        <v>0</v>
      </c>
      <c r="B1" s="99"/>
      <c r="C1" s="99"/>
      <c r="D1" s="99"/>
    </row>
    <row r="2" spans="1:5" s="2" customFormat="1" ht="15.75">
      <c r="C2" s="96" t="s">
        <v>1</v>
      </c>
      <c r="D2" s="96"/>
      <c r="E2" s="98"/>
    </row>
    <row r="3" spans="1:5" s="2" customFormat="1" ht="15.75">
      <c r="A3" s="100" t="s">
        <v>100</v>
      </c>
      <c r="B3" s="101"/>
      <c r="C3" s="101"/>
      <c r="D3" s="101"/>
      <c r="E3" s="98"/>
    </row>
    <row r="4" spans="1:5" s="2" customFormat="1" ht="15.75">
      <c r="A4" s="71"/>
      <c r="B4" s="72"/>
      <c r="C4" s="72"/>
      <c r="D4" s="72"/>
      <c r="E4" s="70"/>
    </row>
    <row r="5" spans="1:5" s="2" customFormat="1" ht="15.75">
      <c r="A5" s="3"/>
      <c r="B5" s="4"/>
      <c r="C5" s="4"/>
      <c r="D5" s="4"/>
    </row>
    <row r="6" spans="1:5" s="2" customFormat="1" ht="15.75">
      <c r="A6" s="102" t="s">
        <v>2</v>
      </c>
      <c r="B6" s="97"/>
      <c r="C6" s="97"/>
      <c r="D6" s="97"/>
      <c r="E6" s="98"/>
    </row>
    <row r="7" spans="1:5" s="2" customFormat="1" ht="15.75">
      <c r="A7" s="102" t="s">
        <v>82</v>
      </c>
      <c r="B7" s="97"/>
      <c r="C7" s="97"/>
      <c r="D7" s="97"/>
      <c r="E7" s="98"/>
    </row>
    <row r="8" spans="1:5" s="2" customFormat="1" ht="15.75">
      <c r="A8" s="96" t="s">
        <v>3</v>
      </c>
      <c r="B8" s="97"/>
      <c r="C8" s="97"/>
      <c r="D8" s="97"/>
      <c r="E8" s="98"/>
    </row>
    <row r="9" spans="1:5" ht="15.75">
      <c r="C9" s="5"/>
      <c r="E9" s="6" t="s">
        <v>4</v>
      </c>
    </row>
    <row r="10" spans="1:5" ht="31.5" customHeight="1">
      <c r="A10" s="7" t="s">
        <v>5</v>
      </c>
      <c r="B10" s="8" t="s">
        <v>6</v>
      </c>
      <c r="C10" s="8" t="s">
        <v>7</v>
      </c>
      <c r="D10" s="9" t="s">
        <v>123</v>
      </c>
      <c r="E10" s="8" t="s">
        <v>8</v>
      </c>
    </row>
    <row r="11" spans="1:5" ht="16.5" customHeight="1">
      <c r="A11" s="10"/>
      <c r="B11" s="11" t="s">
        <v>9</v>
      </c>
      <c r="C11" s="11"/>
      <c r="D11" s="12">
        <f>E11</f>
        <v>8278</v>
      </c>
      <c r="E11" s="12">
        <f>E12+E19</f>
        <v>8278</v>
      </c>
    </row>
    <row r="12" spans="1:5" ht="16.5" customHeight="1">
      <c r="A12" s="11" t="s">
        <v>10</v>
      </c>
      <c r="B12" s="13" t="s">
        <v>11</v>
      </c>
      <c r="C12" s="11"/>
      <c r="D12" s="12">
        <f t="shared" ref="D12:D73" si="0">E12</f>
        <v>7997.4</v>
      </c>
      <c r="E12" s="12">
        <f>E15+E16+E13+E18+E14+E17</f>
        <v>7997.4</v>
      </c>
    </row>
    <row r="13" spans="1:5" s="18" customFormat="1" ht="16.5" customHeight="1">
      <c r="A13" s="14">
        <v>1</v>
      </c>
      <c r="B13" s="15" t="s">
        <v>12</v>
      </c>
      <c r="C13" s="16" t="s">
        <v>13</v>
      </c>
      <c r="D13" s="12">
        <f t="shared" si="0"/>
        <v>2527</v>
      </c>
      <c r="E13" s="17">
        <v>2527</v>
      </c>
    </row>
    <row r="14" spans="1:5" s="18" customFormat="1" ht="25.5" customHeight="1">
      <c r="A14" s="14"/>
      <c r="B14" s="65" t="s">
        <v>96</v>
      </c>
      <c r="C14" s="66" t="s">
        <v>109</v>
      </c>
      <c r="D14" s="12">
        <f t="shared" si="0"/>
        <v>500</v>
      </c>
      <c r="E14" s="17">
        <v>500</v>
      </c>
    </row>
    <row r="15" spans="1:5" s="18" customFormat="1" ht="27" customHeight="1">
      <c r="A15" s="14">
        <v>3</v>
      </c>
      <c r="B15" s="20" t="s">
        <v>14</v>
      </c>
      <c r="C15" s="16" t="s">
        <v>15</v>
      </c>
      <c r="D15" s="12">
        <f t="shared" si="0"/>
        <v>-280.60000000000002</v>
      </c>
      <c r="E15" s="21">
        <f>-20-23-232-5.6</f>
        <v>-280.60000000000002</v>
      </c>
    </row>
    <row r="16" spans="1:5" s="18" customFormat="1" ht="27" customHeight="1">
      <c r="A16" s="14">
        <v>4</v>
      </c>
      <c r="B16" s="20" t="s">
        <v>16</v>
      </c>
      <c r="C16" s="16" t="s">
        <v>17</v>
      </c>
      <c r="D16" s="12">
        <f t="shared" si="0"/>
        <v>4990</v>
      </c>
      <c r="E16" s="21">
        <v>4990</v>
      </c>
    </row>
    <row r="17" spans="1:5" s="18" customFormat="1" ht="16.5" customHeight="1">
      <c r="A17" s="14">
        <v>5</v>
      </c>
      <c r="B17" s="87" t="s">
        <v>130</v>
      </c>
      <c r="C17" s="16" t="s">
        <v>124</v>
      </c>
      <c r="D17" s="12">
        <f t="shared" si="0"/>
        <v>232</v>
      </c>
      <c r="E17" s="21">
        <v>232</v>
      </c>
    </row>
    <row r="18" spans="1:5" s="18" customFormat="1" ht="27" customHeight="1">
      <c r="A18" s="14">
        <v>6</v>
      </c>
      <c r="B18" s="20" t="s">
        <v>18</v>
      </c>
      <c r="C18" s="16" t="s">
        <v>19</v>
      </c>
      <c r="D18" s="12">
        <f t="shared" si="0"/>
        <v>29</v>
      </c>
      <c r="E18" s="21">
        <v>29</v>
      </c>
    </row>
    <row r="19" spans="1:5" ht="18" customHeight="1">
      <c r="A19" s="11" t="s">
        <v>20</v>
      </c>
      <c r="B19" s="22" t="s">
        <v>21</v>
      </c>
      <c r="C19" s="11"/>
      <c r="D19" s="12">
        <f t="shared" si="0"/>
        <v>280.60000000000002</v>
      </c>
      <c r="E19" s="23">
        <f>E20</f>
        <v>280.60000000000002</v>
      </c>
    </row>
    <row r="20" spans="1:5" s="18" customFormat="1" ht="18" customHeight="1">
      <c r="A20" s="14">
        <v>1</v>
      </c>
      <c r="B20" s="19" t="s">
        <v>22</v>
      </c>
      <c r="C20" s="24" t="s">
        <v>23</v>
      </c>
      <c r="D20" s="12">
        <f t="shared" si="0"/>
        <v>280.60000000000002</v>
      </c>
      <c r="E20" s="21">
        <f>20+23+232+5.6</f>
        <v>280.60000000000002</v>
      </c>
    </row>
    <row r="21" spans="1:5" ht="16.5" customHeight="1">
      <c r="A21" s="22"/>
      <c r="B21" s="25" t="s">
        <v>137</v>
      </c>
      <c r="C21" s="11"/>
      <c r="D21" s="12">
        <f t="shared" si="0"/>
        <v>8907</v>
      </c>
      <c r="E21" s="12">
        <f>E22+E30+E49+E62+E84+E126+E130+E26</f>
        <v>8907</v>
      </c>
    </row>
    <row r="22" spans="1:5" s="18" customFormat="1" ht="18.75" customHeight="1">
      <c r="A22" s="11" t="s">
        <v>10</v>
      </c>
      <c r="B22" s="26" t="s">
        <v>24</v>
      </c>
      <c r="C22" s="11" t="s">
        <v>25</v>
      </c>
      <c r="D22" s="12">
        <f t="shared" si="0"/>
        <v>350</v>
      </c>
      <c r="E22" s="12">
        <f>E23</f>
        <v>350</v>
      </c>
    </row>
    <row r="23" spans="1:5" s="18" customFormat="1" ht="18.75" customHeight="1">
      <c r="A23" s="27"/>
      <c r="B23" s="28" t="s">
        <v>26</v>
      </c>
      <c r="C23" s="27" t="s">
        <v>27</v>
      </c>
      <c r="D23" s="12">
        <f t="shared" si="0"/>
        <v>350</v>
      </c>
      <c r="E23" s="29">
        <f>E24</f>
        <v>350</v>
      </c>
    </row>
    <row r="24" spans="1:5" s="18" customFormat="1" ht="18.75" customHeight="1">
      <c r="A24" s="30"/>
      <c r="B24" s="31" t="s">
        <v>54</v>
      </c>
      <c r="C24" s="32"/>
      <c r="D24" s="12">
        <f t="shared" si="0"/>
        <v>350</v>
      </c>
      <c r="E24" s="21">
        <f>E25</f>
        <v>350</v>
      </c>
    </row>
    <row r="25" spans="1:5" s="18" customFormat="1" ht="18.75" customHeight="1">
      <c r="A25" s="30"/>
      <c r="B25" s="33" t="s">
        <v>94</v>
      </c>
      <c r="C25" s="32">
        <v>70</v>
      </c>
      <c r="D25" s="12">
        <f t="shared" si="0"/>
        <v>350</v>
      </c>
      <c r="E25" s="21">
        <v>350</v>
      </c>
    </row>
    <row r="26" spans="1:5" s="18" customFormat="1" ht="18.75" customHeight="1">
      <c r="A26" s="95" t="s">
        <v>20</v>
      </c>
      <c r="B26" s="89" t="s">
        <v>131</v>
      </c>
      <c r="C26" s="94">
        <v>54.02</v>
      </c>
      <c r="D26" s="12">
        <f t="shared" si="0"/>
        <v>-1000</v>
      </c>
      <c r="E26" s="91">
        <f>E27</f>
        <v>-1000</v>
      </c>
    </row>
    <row r="27" spans="1:5" s="18" customFormat="1" ht="18.75" customHeight="1">
      <c r="A27" s="30"/>
      <c r="B27" s="92" t="s">
        <v>132</v>
      </c>
      <c r="C27" s="32" t="s">
        <v>133</v>
      </c>
      <c r="D27" s="12">
        <f t="shared" si="0"/>
        <v>-1000</v>
      </c>
      <c r="E27" s="21">
        <f>E28</f>
        <v>-1000</v>
      </c>
    </row>
    <row r="28" spans="1:5" s="18" customFormat="1" ht="18.75" customHeight="1">
      <c r="A28" s="30"/>
      <c r="B28" s="31" t="s">
        <v>11</v>
      </c>
      <c r="C28" s="32"/>
      <c r="D28" s="12">
        <f t="shared" si="0"/>
        <v>-1000</v>
      </c>
      <c r="E28" s="21">
        <f>E29</f>
        <v>-1000</v>
      </c>
    </row>
    <row r="29" spans="1:5" s="18" customFormat="1" ht="18.75" customHeight="1">
      <c r="A29" s="30"/>
      <c r="B29" s="93" t="s">
        <v>134</v>
      </c>
      <c r="C29" s="32" t="s">
        <v>135</v>
      </c>
      <c r="D29" s="12">
        <f t="shared" si="0"/>
        <v>-1000</v>
      </c>
      <c r="E29" s="21">
        <v>-1000</v>
      </c>
    </row>
    <row r="30" spans="1:5" s="18" customFormat="1" ht="18.75" customHeight="1">
      <c r="A30" s="11" t="s">
        <v>43</v>
      </c>
      <c r="B30" s="34" t="s">
        <v>28</v>
      </c>
      <c r="C30" s="35" t="s">
        <v>29</v>
      </c>
      <c r="D30" s="12">
        <f t="shared" si="0"/>
        <v>2029</v>
      </c>
      <c r="E30" s="12">
        <f>E31+E34+E37+E40+E43+E46</f>
        <v>2029</v>
      </c>
    </row>
    <row r="31" spans="1:5" s="18" customFormat="1" ht="29.25" customHeight="1">
      <c r="A31" s="27"/>
      <c r="B31" s="36" t="s">
        <v>30</v>
      </c>
      <c r="C31" s="37" t="s">
        <v>31</v>
      </c>
      <c r="D31" s="12">
        <f t="shared" si="0"/>
        <v>460</v>
      </c>
      <c r="E31" s="29">
        <f>E32</f>
        <v>460</v>
      </c>
    </row>
    <row r="32" spans="1:5" s="18" customFormat="1" ht="18" customHeight="1">
      <c r="A32" s="27"/>
      <c r="B32" s="31" t="s">
        <v>11</v>
      </c>
      <c r="C32" s="38"/>
      <c r="D32" s="12">
        <f t="shared" si="0"/>
        <v>460</v>
      </c>
      <c r="E32" s="29">
        <f>E33</f>
        <v>460</v>
      </c>
    </row>
    <row r="33" spans="1:5" s="18" customFormat="1" ht="18.75" customHeight="1">
      <c r="A33" s="27"/>
      <c r="B33" s="33" t="s">
        <v>32</v>
      </c>
      <c r="C33" s="14">
        <v>10</v>
      </c>
      <c r="D33" s="12">
        <f t="shared" si="0"/>
        <v>460</v>
      </c>
      <c r="E33" s="21">
        <f>460</f>
        <v>460</v>
      </c>
    </row>
    <row r="34" spans="1:5" s="18" customFormat="1" ht="26.25" customHeight="1">
      <c r="A34" s="27"/>
      <c r="B34" s="39" t="s">
        <v>33</v>
      </c>
      <c r="C34" s="37" t="s">
        <v>34</v>
      </c>
      <c r="D34" s="12">
        <f t="shared" si="0"/>
        <v>165</v>
      </c>
      <c r="E34" s="40">
        <f>E35</f>
        <v>165</v>
      </c>
    </row>
    <row r="35" spans="1:5" s="18" customFormat="1" ht="18.75" customHeight="1">
      <c r="A35" s="27"/>
      <c r="B35" s="31" t="s">
        <v>11</v>
      </c>
      <c r="C35" s="14"/>
      <c r="D35" s="12">
        <f t="shared" si="0"/>
        <v>165</v>
      </c>
      <c r="E35" s="21">
        <f>E36</f>
        <v>165</v>
      </c>
    </row>
    <row r="36" spans="1:5" s="18" customFormat="1" ht="18.75" customHeight="1">
      <c r="A36" s="27"/>
      <c r="B36" s="33" t="s">
        <v>32</v>
      </c>
      <c r="C36" s="41">
        <v>10</v>
      </c>
      <c r="D36" s="12">
        <f t="shared" si="0"/>
        <v>165</v>
      </c>
      <c r="E36" s="21">
        <v>165</v>
      </c>
    </row>
    <row r="37" spans="1:5" s="18" customFormat="1" ht="27" customHeight="1">
      <c r="A37" s="27"/>
      <c r="B37" s="36" t="s">
        <v>35</v>
      </c>
      <c r="C37" s="37" t="s">
        <v>36</v>
      </c>
      <c r="D37" s="12">
        <f t="shared" si="0"/>
        <v>-150</v>
      </c>
      <c r="E37" s="40">
        <f>E38</f>
        <v>-150</v>
      </c>
    </row>
    <row r="38" spans="1:5" s="18" customFormat="1" ht="18.75" customHeight="1">
      <c r="A38" s="27"/>
      <c r="B38" s="31" t="s">
        <v>11</v>
      </c>
      <c r="C38" s="37"/>
      <c r="D38" s="12">
        <f t="shared" si="0"/>
        <v>-150</v>
      </c>
      <c r="E38" s="21">
        <f>E39</f>
        <v>-150</v>
      </c>
    </row>
    <row r="39" spans="1:5" s="18" customFormat="1" ht="18.75" customHeight="1">
      <c r="A39" s="27"/>
      <c r="B39" s="33" t="s">
        <v>32</v>
      </c>
      <c r="C39" s="41">
        <v>10</v>
      </c>
      <c r="D39" s="12">
        <f t="shared" si="0"/>
        <v>-150</v>
      </c>
      <c r="E39" s="21">
        <f>15-165</f>
        <v>-150</v>
      </c>
    </row>
    <row r="40" spans="1:5" s="18" customFormat="1" ht="18.75" customHeight="1">
      <c r="A40" s="27"/>
      <c r="B40" s="42" t="s">
        <v>37</v>
      </c>
      <c r="C40" s="37" t="s">
        <v>38</v>
      </c>
      <c r="D40" s="12">
        <f t="shared" si="0"/>
        <v>291</v>
      </c>
      <c r="E40" s="40">
        <f>E41</f>
        <v>291</v>
      </c>
    </row>
    <row r="41" spans="1:5" s="18" customFormat="1" ht="18.75" customHeight="1">
      <c r="A41" s="27"/>
      <c r="B41" s="31" t="s">
        <v>11</v>
      </c>
      <c r="C41" s="37"/>
      <c r="D41" s="12">
        <f t="shared" si="0"/>
        <v>291</v>
      </c>
      <c r="E41" s="21">
        <f>E42</f>
        <v>291</v>
      </c>
    </row>
    <row r="42" spans="1:5" s="18" customFormat="1" ht="18.75" customHeight="1">
      <c r="A42" s="27"/>
      <c r="B42" s="33" t="s">
        <v>32</v>
      </c>
      <c r="C42" s="41">
        <v>10</v>
      </c>
      <c r="D42" s="12">
        <f t="shared" si="0"/>
        <v>291</v>
      </c>
      <c r="E42" s="21">
        <v>291</v>
      </c>
    </row>
    <row r="43" spans="1:5" s="18" customFormat="1" ht="18.75" customHeight="1">
      <c r="A43" s="27"/>
      <c r="B43" s="43" t="s">
        <v>39</v>
      </c>
      <c r="C43" s="37" t="s">
        <v>40</v>
      </c>
      <c r="D43" s="12">
        <f t="shared" si="0"/>
        <v>350</v>
      </c>
      <c r="E43" s="40">
        <f>E44</f>
        <v>350</v>
      </c>
    </row>
    <row r="44" spans="1:5" s="18" customFormat="1" ht="18.75" customHeight="1">
      <c r="A44" s="27"/>
      <c r="B44" s="31" t="s">
        <v>11</v>
      </c>
      <c r="C44" s="14"/>
      <c r="D44" s="12">
        <f t="shared" si="0"/>
        <v>350</v>
      </c>
      <c r="E44" s="21">
        <f>E45</f>
        <v>350</v>
      </c>
    </row>
    <row r="45" spans="1:5" s="18" customFormat="1" ht="18.75" customHeight="1">
      <c r="A45" s="27"/>
      <c r="B45" s="33" t="s">
        <v>32</v>
      </c>
      <c r="C45" s="41">
        <v>10</v>
      </c>
      <c r="D45" s="12">
        <f t="shared" si="0"/>
        <v>350</v>
      </c>
      <c r="E45" s="21">
        <v>350</v>
      </c>
    </row>
    <row r="46" spans="1:5" s="18" customFormat="1" ht="27.75" customHeight="1">
      <c r="A46" s="27"/>
      <c r="B46" s="42" t="s">
        <v>41</v>
      </c>
      <c r="C46" s="44" t="s">
        <v>42</v>
      </c>
      <c r="D46" s="12">
        <f t="shared" si="0"/>
        <v>913</v>
      </c>
      <c r="E46" s="40">
        <f>E47</f>
        <v>913</v>
      </c>
    </row>
    <row r="47" spans="1:5" s="18" customFormat="1" ht="18.75" customHeight="1">
      <c r="A47" s="27"/>
      <c r="B47" s="31" t="s">
        <v>11</v>
      </c>
      <c r="C47" s="14"/>
      <c r="D47" s="12">
        <f t="shared" si="0"/>
        <v>913</v>
      </c>
      <c r="E47" s="21">
        <f>E48</f>
        <v>913</v>
      </c>
    </row>
    <row r="48" spans="1:5" s="18" customFormat="1" ht="18.75" customHeight="1">
      <c r="A48" s="27"/>
      <c r="B48" s="33" t="s">
        <v>32</v>
      </c>
      <c r="C48" s="41">
        <v>10</v>
      </c>
      <c r="D48" s="12">
        <f t="shared" si="0"/>
        <v>913</v>
      </c>
      <c r="E48" s="21">
        <v>913</v>
      </c>
    </row>
    <row r="49" spans="1:8" s="18" customFormat="1" ht="18.75" customHeight="1">
      <c r="A49" s="11" t="s">
        <v>57</v>
      </c>
      <c r="B49" s="46" t="s">
        <v>44</v>
      </c>
      <c r="C49" s="35" t="s">
        <v>45</v>
      </c>
      <c r="D49" s="12">
        <f t="shared" si="0"/>
        <v>308</v>
      </c>
      <c r="E49" s="47">
        <f>E50+E55+E59</f>
        <v>308</v>
      </c>
    </row>
    <row r="50" spans="1:8" s="18" customFormat="1" ht="18.75" customHeight="1">
      <c r="A50" s="27"/>
      <c r="B50" s="48" t="s">
        <v>46</v>
      </c>
      <c r="C50" s="37" t="s">
        <v>47</v>
      </c>
      <c r="D50" s="12">
        <f t="shared" si="0"/>
        <v>-25</v>
      </c>
      <c r="E50" s="40">
        <f>E51</f>
        <v>-25</v>
      </c>
    </row>
    <row r="51" spans="1:8" s="18" customFormat="1" ht="18.75" customHeight="1">
      <c r="A51" s="27"/>
      <c r="B51" s="31" t="s">
        <v>11</v>
      </c>
      <c r="C51" s="27"/>
      <c r="D51" s="12">
        <f t="shared" si="0"/>
        <v>-25</v>
      </c>
      <c r="E51" s="21">
        <f>E52</f>
        <v>-25</v>
      </c>
    </row>
    <row r="52" spans="1:8" s="18" customFormat="1" ht="26.25" customHeight="1">
      <c r="A52" s="27"/>
      <c r="B52" s="38" t="s">
        <v>48</v>
      </c>
      <c r="C52" s="24" t="s">
        <v>49</v>
      </c>
      <c r="D52" s="12">
        <f t="shared" si="0"/>
        <v>-25</v>
      </c>
      <c r="E52" s="21">
        <f>E54+E53</f>
        <v>-25</v>
      </c>
    </row>
    <row r="53" spans="1:8" s="18" customFormat="1" ht="19.5" customHeight="1">
      <c r="A53" s="27"/>
      <c r="B53" s="33" t="s">
        <v>50</v>
      </c>
      <c r="C53" s="24"/>
      <c r="D53" s="12">
        <f t="shared" si="0"/>
        <v>-25</v>
      </c>
      <c r="E53" s="21">
        <v>-25</v>
      </c>
    </row>
    <row r="54" spans="1:8" s="18" customFormat="1" ht="18.75" customHeight="1">
      <c r="A54" s="27"/>
      <c r="B54" s="33" t="s">
        <v>51</v>
      </c>
      <c r="C54" s="14"/>
      <c r="D54" s="12">
        <f t="shared" si="0"/>
        <v>0</v>
      </c>
      <c r="E54" s="21">
        <v>0</v>
      </c>
    </row>
    <row r="55" spans="1:8" s="18" customFormat="1" ht="18.75" customHeight="1">
      <c r="A55" s="27"/>
      <c r="B55" s="48" t="s">
        <v>83</v>
      </c>
      <c r="C55" s="37" t="s">
        <v>47</v>
      </c>
      <c r="D55" s="12">
        <f t="shared" si="0"/>
        <v>54</v>
      </c>
      <c r="E55" s="40">
        <f>E56</f>
        <v>54</v>
      </c>
    </row>
    <row r="56" spans="1:8" s="18" customFormat="1" ht="18.75" customHeight="1">
      <c r="A56" s="27"/>
      <c r="B56" s="31" t="s">
        <v>11</v>
      </c>
      <c r="C56" s="27"/>
      <c r="D56" s="12">
        <f t="shared" si="0"/>
        <v>54</v>
      </c>
      <c r="E56" s="21">
        <f>E57</f>
        <v>54</v>
      </c>
    </row>
    <row r="57" spans="1:8" s="18" customFormat="1" ht="27.75" customHeight="1">
      <c r="A57" s="27"/>
      <c r="B57" s="38" t="s">
        <v>48</v>
      </c>
      <c r="C57" s="24" t="s">
        <v>49</v>
      </c>
      <c r="D57" s="12">
        <f t="shared" si="0"/>
        <v>54</v>
      </c>
      <c r="E57" s="21">
        <f>E58</f>
        <v>54</v>
      </c>
    </row>
    <row r="58" spans="1:8" s="18" customFormat="1" ht="18.75" customHeight="1">
      <c r="A58" s="27"/>
      <c r="B58" s="33" t="s">
        <v>50</v>
      </c>
      <c r="C58" s="14"/>
      <c r="D58" s="12">
        <f t="shared" si="0"/>
        <v>54</v>
      </c>
      <c r="E58" s="21">
        <f>29+25</f>
        <v>54</v>
      </c>
    </row>
    <row r="59" spans="1:8" s="18" customFormat="1" ht="18.75" customHeight="1">
      <c r="A59" s="27"/>
      <c r="B59" s="49" t="s">
        <v>52</v>
      </c>
      <c r="C59" s="37" t="s">
        <v>53</v>
      </c>
      <c r="D59" s="12">
        <f t="shared" si="0"/>
        <v>279</v>
      </c>
      <c r="E59" s="40">
        <f>E60</f>
        <v>279</v>
      </c>
    </row>
    <row r="60" spans="1:8" s="18" customFormat="1" ht="18.75" customHeight="1">
      <c r="A60" s="27"/>
      <c r="B60" s="45" t="s">
        <v>54</v>
      </c>
      <c r="C60" s="37"/>
      <c r="D60" s="12">
        <f t="shared" si="0"/>
        <v>279</v>
      </c>
      <c r="E60" s="21">
        <f>E61</f>
        <v>279</v>
      </c>
      <c r="G60" s="50"/>
    </row>
    <row r="61" spans="1:8" s="18" customFormat="1" ht="18.75" customHeight="1">
      <c r="A61" s="27"/>
      <c r="B61" s="38" t="s">
        <v>55</v>
      </c>
      <c r="C61" s="32" t="s">
        <v>56</v>
      </c>
      <c r="D61" s="12">
        <f t="shared" si="0"/>
        <v>279</v>
      </c>
      <c r="E61" s="21">
        <f>26+31+170+10+42</f>
        <v>279</v>
      </c>
      <c r="F61" s="18">
        <v>62</v>
      </c>
      <c r="G61" s="50"/>
      <c r="H61" s="51"/>
    </row>
    <row r="62" spans="1:8" s="18" customFormat="1" ht="18.75" customHeight="1">
      <c r="A62" s="11" t="s">
        <v>65</v>
      </c>
      <c r="B62" s="26" t="s">
        <v>58</v>
      </c>
      <c r="C62" s="11" t="s">
        <v>59</v>
      </c>
      <c r="D62" s="12">
        <f t="shared" si="0"/>
        <v>667</v>
      </c>
      <c r="E62" s="12">
        <f>E76+E71+E63+E67+E80</f>
        <v>667</v>
      </c>
    </row>
    <row r="63" spans="1:8" s="18" customFormat="1" ht="18.75" customHeight="1">
      <c r="A63" s="77"/>
      <c r="B63" s="81" t="s">
        <v>103</v>
      </c>
      <c r="C63" s="78" t="s">
        <v>104</v>
      </c>
      <c r="D63" s="12">
        <f t="shared" si="0"/>
        <v>65</v>
      </c>
      <c r="E63" s="75">
        <f>E64</f>
        <v>65</v>
      </c>
    </row>
    <row r="64" spans="1:8" s="18" customFormat="1" ht="18.75" customHeight="1">
      <c r="A64" s="27"/>
      <c r="C64" s="37"/>
      <c r="D64" s="12">
        <f t="shared" si="0"/>
        <v>65</v>
      </c>
      <c r="E64" s="29">
        <f>E65</f>
        <v>65</v>
      </c>
    </row>
    <row r="65" spans="1:5" s="18" customFormat="1" ht="18.75" customHeight="1">
      <c r="A65" s="27"/>
      <c r="B65" s="33" t="s">
        <v>63</v>
      </c>
      <c r="C65" s="32" t="s">
        <v>64</v>
      </c>
      <c r="D65" s="12">
        <f t="shared" si="0"/>
        <v>65</v>
      </c>
      <c r="E65" s="29">
        <f>E66</f>
        <v>65</v>
      </c>
    </row>
    <row r="66" spans="1:5" s="18" customFormat="1" ht="18.75" customHeight="1">
      <c r="A66" s="27"/>
      <c r="B66" s="33" t="s">
        <v>105</v>
      </c>
      <c r="C66" s="27"/>
      <c r="D66" s="12">
        <f t="shared" si="0"/>
        <v>65</v>
      </c>
      <c r="E66" s="29">
        <v>65</v>
      </c>
    </row>
    <row r="67" spans="1:5" s="18" customFormat="1" ht="18.75" customHeight="1">
      <c r="A67" s="77"/>
      <c r="B67" s="81" t="s">
        <v>106</v>
      </c>
      <c r="C67" s="78" t="s">
        <v>107</v>
      </c>
      <c r="D67" s="12">
        <f t="shared" si="0"/>
        <v>55</v>
      </c>
      <c r="E67" s="75">
        <f>E68</f>
        <v>55</v>
      </c>
    </row>
    <row r="68" spans="1:5" s="18" customFormat="1" ht="18.75" customHeight="1">
      <c r="A68" s="27"/>
      <c r="B68" s="38" t="s">
        <v>62</v>
      </c>
      <c r="C68" s="37"/>
      <c r="D68" s="12">
        <f t="shared" si="0"/>
        <v>55</v>
      </c>
      <c r="E68" s="29">
        <f>E69</f>
        <v>55</v>
      </c>
    </row>
    <row r="69" spans="1:5" s="18" customFormat="1" ht="18.75" customHeight="1">
      <c r="A69" s="27"/>
      <c r="B69" s="33" t="s">
        <v>63</v>
      </c>
      <c r="C69" s="32" t="s">
        <v>64</v>
      </c>
      <c r="D69" s="12">
        <f t="shared" si="0"/>
        <v>55</v>
      </c>
      <c r="E69" s="29">
        <f>E70</f>
        <v>55</v>
      </c>
    </row>
    <row r="70" spans="1:5" s="18" customFormat="1" ht="18.75" customHeight="1">
      <c r="A70" s="27"/>
      <c r="B70" s="33" t="s">
        <v>105</v>
      </c>
      <c r="C70" s="27"/>
      <c r="D70" s="12">
        <f t="shared" si="0"/>
        <v>55</v>
      </c>
      <c r="E70" s="29">
        <v>55</v>
      </c>
    </row>
    <row r="71" spans="1:5" s="18" customFormat="1" ht="18.75" customHeight="1">
      <c r="A71" s="77"/>
      <c r="B71" s="80" t="s">
        <v>60</v>
      </c>
      <c r="C71" s="78" t="s">
        <v>61</v>
      </c>
      <c r="D71" s="12">
        <f t="shared" si="0"/>
        <v>431.4</v>
      </c>
      <c r="E71" s="76">
        <f>E72</f>
        <v>431.4</v>
      </c>
    </row>
    <row r="72" spans="1:5" s="18" customFormat="1" ht="18.75" customHeight="1">
      <c r="A72" s="27"/>
      <c r="B72" s="38" t="s">
        <v>62</v>
      </c>
      <c r="C72" s="37"/>
      <c r="D72" s="12">
        <f t="shared" si="0"/>
        <v>431.4</v>
      </c>
      <c r="E72" s="21">
        <f>E73</f>
        <v>431.4</v>
      </c>
    </row>
    <row r="73" spans="1:5" s="18" customFormat="1" ht="18.75" customHeight="1">
      <c r="A73" s="27"/>
      <c r="B73" s="33" t="s">
        <v>63</v>
      </c>
      <c r="C73" s="32" t="s">
        <v>64</v>
      </c>
      <c r="D73" s="12">
        <f t="shared" si="0"/>
        <v>431.4</v>
      </c>
      <c r="E73" s="21">
        <f>E74+E75</f>
        <v>431.4</v>
      </c>
    </row>
    <row r="74" spans="1:5" s="18" customFormat="1" ht="18.75" customHeight="1">
      <c r="A74" s="27"/>
      <c r="B74" s="33" t="s">
        <v>75</v>
      </c>
      <c r="C74" s="27"/>
      <c r="D74" s="12">
        <f t="shared" ref="D74:D135" si="1">E74</f>
        <v>191.4</v>
      </c>
      <c r="E74" s="21">
        <v>191.4</v>
      </c>
    </row>
    <row r="75" spans="1:5" s="18" customFormat="1" ht="18.75" customHeight="1">
      <c r="A75" s="27"/>
      <c r="B75" s="33" t="s">
        <v>105</v>
      </c>
      <c r="C75" s="37"/>
      <c r="D75" s="12">
        <f t="shared" si="1"/>
        <v>240</v>
      </c>
      <c r="E75" s="21">
        <f>200+74-40+6</f>
        <v>240</v>
      </c>
    </row>
    <row r="76" spans="1:5" s="18" customFormat="1" ht="18.75" customHeight="1">
      <c r="A76" s="77"/>
      <c r="B76" s="73" t="s">
        <v>84</v>
      </c>
      <c r="C76" s="78" t="s">
        <v>86</v>
      </c>
      <c r="D76" s="12">
        <f t="shared" si="1"/>
        <v>35.6</v>
      </c>
      <c r="E76" s="79">
        <f>E77</f>
        <v>35.6</v>
      </c>
    </row>
    <row r="77" spans="1:5" s="18" customFormat="1" ht="18.75" customHeight="1">
      <c r="A77" s="27"/>
      <c r="B77" s="52" t="s">
        <v>11</v>
      </c>
      <c r="C77" s="37"/>
      <c r="D77" s="12">
        <f t="shared" si="1"/>
        <v>35.6</v>
      </c>
      <c r="E77" s="21">
        <f>E78</f>
        <v>35.6</v>
      </c>
    </row>
    <row r="78" spans="1:5" s="18" customFormat="1" ht="18.75" customHeight="1">
      <c r="A78" s="27"/>
      <c r="B78" s="33" t="s">
        <v>63</v>
      </c>
      <c r="C78" s="32" t="s">
        <v>85</v>
      </c>
      <c r="D78" s="12">
        <f t="shared" si="1"/>
        <v>35.6</v>
      </c>
      <c r="E78" s="21">
        <v>35.6</v>
      </c>
    </row>
    <row r="79" spans="1:5" s="18" customFormat="1" ht="18.75" customHeight="1">
      <c r="A79" s="27"/>
      <c r="B79" s="33" t="s">
        <v>75</v>
      </c>
      <c r="C79" s="32"/>
      <c r="D79" s="12">
        <f t="shared" si="1"/>
        <v>35.6</v>
      </c>
      <c r="E79" s="21">
        <v>35.6</v>
      </c>
    </row>
    <row r="80" spans="1:5" s="18" customFormat="1" ht="18.75" customHeight="1">
      <c r="A80" s="77"/>
      <c r="B80" s="73" t="s">
        <v>108</v>
      </c>
      <c r="C80" s="74"/>
      <c r="D80" s="12">
        <f t="shared" si="1"/>
        <v>80</v>
      </c>
      <c r="E80" s="76">
        <f>E81</f>
        <v>80</v>
      </c>
    </row>
    <row r="81" spans="1:5" s="18" customFormat="1" ht="18.75" customHeight="1">
      <c r="A81" s="27"/>
      <c r="B81" s="52" t="s">
        <v>11</v>
      </c>
      <c r="C81" s="37"/>
      <c r="D81" s="12">
        <f t="shared" si="1"/>
        <v>80</v>
      </c>
      <c r="E81" s="21">
        <f>E82</f>
        <v>80</v>
      </c>
    </row>
    <row r="82" spans="1:5" s="18" customFormat="1" ht="18.75" customHeight="1">
      <c r="A82" s="27"/>
      <c r="B82" s="33" t="s">
        <v>63</v>
      </c>
      <c r="C82" s="32" t="s">
        <v>85</v>
      </c>
      <c r="D82" s="12">
        <f t="shared" si="1"/>
        <v>80</v>
      </c>
      <c r="E82" s="21">
        <f>E83</f>
        <v>80</v>
      </c>
    </row>
    <row r="83" spans="1:5" s="18" customFormat="1" ht="18.75" customHeight="1">
      <c r="A83" s="27"/>
      <c r="B83" s="33" t="s">
        <v>105</v>
      </c>
      <c r="C83" s="32"/>
      <c r="D83" s="12">
        <f t="shared" si="1"/>
        <v>80</v>
      </c>
      <c r="E83" s="21">
        <v>80</v>
      </c>
    </row>
    <row r="84" spans="1:5" s="18" customFormat="1" ht="18.75" customHeight="1">
      <c r="A84" s="11" t="s">
        <v>76</v>
      </c>
      <c r="B84" s="26" t="s">
        <v>66</v>
      </c>
      <c r="C84" s="11" t="s">
        <v>67</v>
      </c>
      <c r="D84" s="12">
        <f t="shared" si="1"/>
        <v>5191</v>
      </c>
      <c r="E84" s="12">
        <f>E85+E93+E96+E99+E107+E111+E115+E119</f>
        <v>5191</v>
      </c>
    </row>
    <row r="85" spans="1:5" s="18" customFormat="1" ht="27" customHeight="1">
      <c r="A85" s="27"/>
      <c r="B85" s="36" t="s">
        <v>95</v>
      </c>
      <c r="C85" s="37" t="s">
        <v>69</v>
      </c>
      <c r="D85" s="12">
        <f t="shared" si="1"/>
        <v>4990</v>
      </c>
      <c r="E85" s="29">
        <f>E86+E88+E90</f>
        <v>4990</v>
      </c>
    </row>
    <row r="86" spans="1:5" s="18" customFormat="1" ht="12.75" customHeight="1">
      <c r="A86" s="53"/>
      <c r="B86" s="31" t="s">
        <v>11</v>
      </c>
      <c r="C86" s="38"/>
      <c r="D86" s="12">
        <f t="shared" si="1"/>
        <v>-23</v>
      </c>
      <c r="E86" s="55">
        <f>E87</f>
        <v>-23</v>
      </c>
    </row>
    <row r="87" spans="1:5" s="18" customFormat="1" ht="15.75" customHeight="1">
      <c r="A87" s="53"/>
      <c r="B87" s="33" t="s">
        <v>70</v>
      </c>
      <c r="C87" s="14">
        <v>20</v>
      </c>
      <c r="D87" s="12">
        <f t="shared" si="1"/>
        <v>-23</v>
      </c>
      <c r="E87" s="56">
        <v>-23</v>
      </c>
    </row>
    <row r="88" spans="1:5" s="18" customFormat="1" ht="18" customHeight="1">
      <c r="A88" s="27"/>
      <c r="B88" s="31" t="s">
        <v>93</v>
      </c>
      <c r="C88" s="32"/>
      <c r="D88" s="12">
        <f t="shared" si="1"/>
        <v>23</v>
      </c>
      <c r="E88" s="29">
        <f>E89</f>
        <v>23</v>
      </c>
    </row>
    <row r="89" spans="1:5" s="18" customFormat="1" ht="17.25" customHeight="1">
      <c r="A89" s="27"/>
      <c r="B89" s="33" t="s">
        <v>94</v>
      </c>
      <c r="C89" s="32">
        <v>70</v>
      </c>
      <c r="D89" s="12">
        <f t="shared" si="1"/>
        <v>23</v>
      </c>
      <c r="E89" s="29">
        <v>23</v>
      </c>
    </row>
    <row r="90" spans="1:5" s="18" customFormat="1" ht="18.75" customHeight="1">
      <c r="A90" s="53"/>
      <c r="B90" s="48" t="s">
        <v>68</v>
      </c>
      <c r="C90" s="54" t="s">
        <v>69</v>
      </c>
      <c r="D90" s="12">
        <f t="shared" si="1"/>
        <v>4990</v>
      </c>
      <c r="E90" s="55">
        <f>E91</f>
        <v>4990</v>
      </c>
    </row>
    <row r="91" spans="1:5" s="18" customFormat="1" ht="18.75" customHeight="1">
      <c r="A91" s="53"/>
      <c r="B91" s="31" t="s">
        <v>11</v>
      </c>
      <c r="C91" s="54"/>
      <c r="D91" s="12">
        <f t="shared" si="1"/>
        <v>4990</v>
      </c>
      <c r="E91" s="55">
        <f>E92</f>
        <v>4990</v>
      </c>
    </row>
    <row r="92" spans="1:5" s="18" customFormat="1" ht="18.75" customHeight="1">
      <c r="A92" s="53"/>
      <c r="B92" s="33" t="s">
        <v>71</v>
      </c>
      <c r="C92" s="32" t="s">
        <v>72</v>
      </c>
      <c r="D92" s="12">
        <f t="shared" si="1"/>
        <v>4990</v>
      </c>
      <c r="E92" s="55">
        <v>4990</v>
      </c>
    </row>
    <row r="93" spans="1:5" s="18" customFormat="1" ht="18.75" customHeight="1">
      <c r="A93" s="53"/>
      <c r="B93" s="36" t="s">
        <v>87</v>
      </c>
      <c r="C93" s="32" t="s">
        <v>101</v>
      </c>
      <c r="D93" s="12">
        <f t="shared" si="1"/>
        <v>86</v>
      </c>
      <c r="E93" s="56">
        <f>E94</f>
        <v>86</v>
      </c>
    </row>
    <row r="94" spans="1:5" s="18" customFormat="1" ht="18.75" customHeight="1">
      <c r="A94" s="53"/>
      <c r="B94" s="31" t="s">
        <v>11</v>
      </c>
      <c r="C94" s="32"/>
      <c r="D94" s="12">
        <f t="shared" si="1"/>
        <v>86</v>
      </c>
      <c r="E94" s="56">
        <f>E95</f>
        <v>86</v>
      </c>
    </row>
    <row r="95" spans="1:5" s="18" customFormat="1" ht="18.75" customHeight="1">
      <c r="A95" s="53"/>
      <c r="B95" s="33" t="s">
        <v>32</v>
      </c>
      <c r="C95" s="32">
        <v>10</v>
      </c>
      <c r="D95" s="12">
        <f t="shared" si="1"/>
        <v>86</v>
      </c>
      <c r="E95" s="56">
        <v>86</v>
      </c>
    </row>
    <row r="96" spans="1:5" s="18" customFormat="1" ht="18.75" customHeight="1">
      <c r="A96" s="53"/>
      <c r="B96" s="36" t="s">
        <v>88</v>
      </c>
      <c r="C96" s="32" t="s">
        <v>101</v>
      </c>
      <c r="D96" s="12">
        <f t="shared" si="1"/>
        <v>20</v>
      </c>
      <c r="E96" s="56">
        <f>E97</f>
        <v>20</v>
      </c>
    </row>
    <row r="97" spans="1:5" s="18" customFormat="1" ht="18.75" customHeight="1">
      <c r="A97" s="53"/>
      <c r="B97" s="31" t="s">
        <v>11</v>
      </c>
      <c r="C97" s="32"/>
      <c r="D97" s="12">
        <f t="shared" si="1"/>
        <v>20</v>
      </c>
      <c r="E97" s="56">
        <f>E98</f>
        <v>20</v>
      </c>
    </row>
    <row r="98" spans="1:5" s="18" customFormat="1" ht="18.75" customHeight="1">
      <c r="A98" s="53"/>
      <c r="B98" s="33" t="s">
        <v>32</v>
      </c>
      <c r="C98" s="32">
        <v>10</v>
      </c>
      <c r="D98" s="12">
        <f t="shared" si="1"/>
        <v>20</v>
      </c>
      <c r="E98" s="56">
        <v>20</v>
      </c>
    </row>
    <row r="99" spans="1:5" s="18" customFormat="1" ht="18.75" customHeight="1">
      <c r="A99" s="53"/>
      <c r="B99" s="36" t="s">
        <v>92</v>
      </c>
      <c r="C99" s="32" t="s">
        <v>102</v>
      </c>
      <c r="D99" s="12">
        <f t="shared" si="1"/>
        <v>15</v>
      </c>
      <c r="E99" s="56">
        <f>E100</f>
        <v>15</v>
      </c>
    </row>
    <row r="100" spans="1:5" s="18" customFormat="1" ht="18.75" customHeight="1">
      <c r="A100" s="53"/>
      <c r="B100" s="31" t="s">
        <v>11</v>
      </c>
      <c r="C100" s="32"/>
      <c r="D100" s="12">
        <f t="shared" si="1"/>
        <v>15</v>
      </c>
      <c r="E100" s="56">
        <f>E101</f>
        <v>15</v>
      </c>
    </row>
    <row r="101" spans="1:5" s="18" customFormat="1" ht="18.75" customHeight="1">
      <c r="A101" s="53"/>
      <c r="B101" s="33" t="s">
        <v>32</v>
      </c>
      <c r="C101" s="32">
        <v>10</v>
      </c>
      <c r="D101" s="12">
        <f t="shared" si="1"/>
        <v>15</v>
      </c>
      <c r="E101" s="56">
        <v>15</v>
      </c>
    </row>
    <row r="102" spans="1:5" s="18" customFormat="1" ht="18.75" customHeight="1">
      <c r="A102" s="53"/>
      <c r="B102" s="36" t="s">
        <v>121</v>
      </c>
      <c r="C102" s="32" t="s">
        <v>122</v>
      </c>
      <c r="D102" s="12">
        <f t="shared" si="1"/>
        <v>0</v>
      </c>
      <c r="E102" s="56">
        <f>E103+E105</f>
        <v>0</v>
      </c>
    </row>
    <row r="103" spans="1:5" s="18" customFormat="1" ht="18.75" customHeight="1">
      <c r="A103" s="53"/>
      <c r="B103" s="52" t="s">
        <v>11</v>
      </c>
      <c r="C103" s="32"/>
      <c r="D103" s="12">
        <f t="shared" si="1"/>
        <v>-20</v>
      </c>
      <c r="E103" s="56">
        <f>E104</f>
        <v>-20</v>
      </c>
    </row>
    <row r="104" spans="1:5" s="18" customFormat="1" ht="18.75" customHeight="1">
      <c r="A104" s="53"/>
      <c r="B104" s="33" t="s">
        <v>70</v>
      </c>
      <c r="C104" s="32">
        <v>20</v>
      </c>
      <c r="D104" s="12">
        <f t="shared" si="1"/>
        <v>-20</v>
      </c>
      <c r="E104" s="56">
        <v>-20</v>
      </c>
    </row>
    <row r="105" spans="1:5" s="18" customFormat="1" ht="18.75" customHeight="1">
      <c r="A105" s="53"/>
      <c r="B105" s="31" t="s">
        <v>54</v>
      </c>
      <c r="C105" s="32"/>
      <c r="D105" s="12">
        <f t="shared" si="1"/>
        <v>20</v>
      </c>
      <c r="E105" s="56">
        <v>20</v>
      </c>
    </row>
    <row r="106" spans="1:5" s="18" customFormat="1" ht="18.75" customHeight="1">
      <c r="A106" s="53"/>
      <c r="B106" s="33" t="s">
        <v>94</v>
      </c>
      <c r="C106" s="32">
        <v>70</v>
      </c>
      <c r="D106" s="12">
        <f t="shared" si="1"/>
        <v>20</v>
      </c>
      <c r="E106" s="56">
        <v>20</v>
      </c>
    </row>
    <row r="107" spans="1:5" s="18" customFormat="1" ht="18.75" customHeight="1">
      <c r="A107" s="53"/>
      <c r="B107" s="48" t="s">
        <v>74</v>
      </c>
      <c r="C107" s="37" t="s">
        <v>73</v>
      </c>
      <c r="D107" s="12">
        <f t="shared" si="1"/>
        <v>47</v>
      </c>
      <c r="E107" s="56">
        <f>E108</f>
        <v>47</v>
      </c>
    </row>
    <row r="108" spans="1:5" s="18" customFormat="1" ht="18.75" customHeight="1">
      <c r="A108" s="53"/>
      <c r="B108" s="52" t="s">
        <v>11</v>
      </c>
      <c r="C108" s="57"/>
      <c r="D108" s="12">
        <f t="shared" si="1"/>
        <v>47</v>
      </c>
      <c r="E108" s="56">
        <f>E109</f>
        <v>47</v>
      </c>
    </row>
    <row r="109" spans="1:5" s="18" customFormat="1" ht="27.75" customHeight="1">
      <c r="A109" s="53"/>
      <c r="B109" s="38" t="s">
        <v>48</v>
      </c>
      <c r="C109" s="24" t="s">
        <v>49</v>
      </c>
      <c r="D109" s="12">
        <f t="shared" si="1"/>
        <v>47</v>
      </c>
      <c r="E109" s="56">
        <f>E110</f>
        <v>47</v>
      </c>
    </row>
    <row r="110" spans="1:5" s="18" customFormat="1" ht="18.75" customHeight="1">
      <c r="A110" s="53"/>
      <c r="B110" s="38" t="s">
        <v>75</v>
      </c>
      <c r="C110" s="41"/>
      <c r="D110" s="12">
        <f t="shared" si="1"/>
        <v>47</v>
      </c>
      <c r="E110" s="56">
        <v>47</v>
      </c>
    </row>
    <row r="111" spans="1:5" s="18" customFormat="1" ht="18.75" customHeight="1">
      <c r="A111" s="53"/>
      <c r="B111" s="48" t="s">
        <v>89</v>
      </c>
      <c r="C111" s="37" t="s">
        <v>73</v>
      </c>
      <c r="D111" s="12">
        <f t="shared" si="1"/>
        <v>-138</v>
      </c>
      <c r="E111" s="56">
        <f>E112</f>
        <v>-138</v>
      </c>
    </row>
    <row r="112" spans="1:5" s="18" customFormat="1" ht="18.75" customHeight="1">
      <c r="A112" s="53"/>
      <c r="B112" s="52" t="s">
        <v>11</v>
      </c>
      <c r="C112" s="57"/>
      <c r="D112" s="12">
        <f t="shared" si="1"/>
        <v>-138</v>
      </c>
      <c r="E112" s="56">
        <f>E113</f>
        <v>-138</v>
      </c>
    </row>
    <row r="113" spans="1:5" s="18" customFormat="1" ht="26.25" customHeight="1">
      <c r="A113" s="53"/>
      <c r="B113" s="38" t="s">
        <v>48</v>
      </c>
      <c r="C113" s="24" t="s">
        <v>49</v>
      </c>
      <c r="D113" s="12">
        <f t="shared" si="1"/>
        <v>-138</v>
      </c>
      <c r="E113" s="56">
        <f>E114</f>
        <v>-138</v>
      </c>
    </row>
    <row r="114" spans="1:5" s="18" customFormat="1" ht="18.75" customHeight="1">
      <c r="A114" s="53"/>
      <c r="B114" s="38" t="s">
        <v>75</v>
      </c>
      <c r="C114" s="41"/>
      <c r="D114" s="12">
        <f t="shared" si="1"/>
        <v>-138</v>
      </c>
      <c r="E114" s="56">
        <v>-138</v>
      </c>
    </row>
    <row r="115" spans="1:5" s="18" customFormat="1" ht="18.75" customHeight="1">
      <c r="A115" s="53"/>
      <c r="B115" s="48" t="s">
        <v>90</v>
      </c>
      <c r="C115" s="64" t="s">
        <v>73</v>
      </c>
      <c r="D115" s="12">
        <f t="shared" si="1"/>
        <v>52</v>
      </c>
      <c r="E115" s="56">
        <f>E116</f>
        <v>52</v>
      </c>
    </row>
    <row r="116" spans="1:5" s="18" customFormat="1" ht="18.75" customHeight="1">
      <c r="A116" s="53"/>
      <c r="B116" s="52" t="s">
        <v>11</v>
      </c>
      <c r="C116" s="64"/>
      <c r="D116" s="12">
        <f t="shared" si="1"/>
        <v>52</v>
      </c>
      <c r="E116" s="56">
        <f>E117</f>
        <v>52</v>
      </c>
    </row>
    <row r="117" spans="1:5" s="18" customFormat="1" ht="25.5" customHeight="1">
      <c r="A117" s="53"/>
      <c r="B117" s="38" t="s">
        <v>48</v>
      </c>
      <c r="C117" s="64" t="s">
        <v>49</v>
      </c>
      <c r="D117" s="12">
        <f t="shared" si="1"/>
        <v>52</v>
      </c>
      <c r="E117" s="56">
        <f>E118</f>
        <v>52</v>
      </c>
    </row>
    <row r="118" spans="1:5" s="18" customFormat="1" ht="18.75" customHeight="1">
      <c r="A118" s="53"/>
      <c r="B118" s="38" t="s">
        <v>75</v>
      </c>
      <c r="C118" s="64"/>
      <c r="D118" s="12">
        <f t="shared" si="1"/>
        <v>52</v>
      </c>
      <c r="E118" s="56">
        <v>52</v>
      </c>
    </row>
    <row r="119" spans="1:5" s="18" customFormat="1" ht="16.5" customHeight="1">
      <c r="A119" s="30"/>
      <c r="B119" s="48" t="s">
        <v>91</v>
      </c>
      <c r="C119" s="37" t="s">
        <v>73</v>
      </c>
      <c r="D119" s="12">
        <f t="shared" si="1"/>
        <v>119</v>
      </c>
      <c r="E119" s="40">
        <f>E120+E124</f>
        <v>119</v>
      </c>
    </row>
    <row r="120" spans="1:5" s="18" customFormat="1" ht="16.5" customHeight="1">
      <c r="A120" s="30"/>
      <c r="B120" s="52" t="s">
        <v>11</v>
      </c>
      <c r="C120" s="57"/>
      <c r="D120" s="12">
        <f t="shared" si="1"/>
        <v>113.4</v>
      </c>
      <c r="E120" s="21">
        <f>E121</f>
        <v>113.4</v>
      </c>
    </row>
    <row r="121" spans="1:5" s="18" customFormat="1" ht="30.75" customHeight="1">
      <c r="A121" s="30"/>
      <c r="B121" s="38" t="s">
        <v>48</v>
      </c>
      <c r="C121" s="24" t="s">
        <v>49</v>
      </c>
      <c r="D121" s="12">
        <f t="shared" si="1"/>
        <v>113.4</v>
      </c>
      <c r="E121" s="21">
        <f>E122+E123</f>
        <v>113.4</v>
      </c>
    </row>
    <row r="122" spans="1:5" s="18" customFormat="1" ht="16.5" customHeight="1">
      <c r="A122" s="30"/>
      <c r="B122" s="38" t="s">
        <v>75</v>
      </c>
      <c r="C122" s="41"/>
      <c r="D122" s="12">
        <f t="shared" si="1"/>
        <v>68</v>
      </c>
      <c r="E122" s="21">
        <v>68</v>
      </c>
    </row>
    <row r="123" spans="1:5" s="18" customFormat="1" ht="16.5" customHeight="1">
      <c r="A123" s="30"/>
      <c r="B123" s="33" t="s">
        <v>105</v>
      </c>
      <c r="C123" s="41"/>
      <c r="D123" s="12">
        <f t="shared" si="1"/>
        <v>45.4</v>
      </c>
      <c r="E123" s="21">
        <f>11+40-5.6</f>
        <v>45.4</v>
      </c>
    </row>
    <row r="124" spans="1:5" s="18" customFormat="1" ht="16.5" customHeight="1">
      <c r="A124" s="30"/>
      <c r="B124" s="45" t="s">
        <v>54</v>
      </c>
      <c r="C124" s="41"/>
      <c r="D124" s="12">
        <f t="shared" si="1"/>
        <v>5.6</v>
      </c>
      <c r="E124" s="21">
        <f>E125</f>
        <v>5.6</v>
      </c>
    </row>
    <row r="125" spans="1:5" s="18" customFormat="1" ht="16.5" customHeight="1">
      <c r="A125" s="30"/>
      <c r="B125" s="86" t="s">
        <v>119</v>
      </c>
      <c r="C125" s="41" t="s">
        <v>120</v>
      </c>
      <c r="D125" s="12">
        <f t="shared" si="1"/>
        <v>5.6</v>
      </c>
      <c r="E125" s="21">
        <v>5.6</v>
      </c>
    </row>
    <row r="126" spans="1:5" s="18" customFormat="1" ht="16.5" customHeight="1">
      <c r="A126" s="11" t="s">
        <v>125</v>
      </c>
      <c r="B126" s="34" t="s">
        <v>77</v>
      </c>
      <c r="C126" s="11" t="s">
        <v>78</v>
      </c>
      <c r="D126" s="12">
        <f t="shared" si="1"/>
        <v>130</v>
      </c>
      <c r="E126" s="58">
        <f>E127</f>
        <v>130</v>
      </c>
    </row>
    <row r="127" spans="1:5" s="18" customFormat="1" ht="16.5" customHeight="1">
      <c r="A127" s="30"/>
      <c r="B127" s="42" t="s">
        <v>79</v>
      </c>
      <c r="C127" s="37" t="s">
        <v>80</v>
      </c>
      <c r="D127" s="12">
        <f t="shared" si="1"/>
        <v>130</v>
      </c>
      <c r="E127" s="21">
        <f>E128</f>
        <v>130</v>
      </c>
    </row>
    <row r="128" spans="1:5" s="18" customFormat="1" ht="16.5" customHeight="1">
      <c r="A128" s="30"/>
      <c r="B128" s="52" t="s">
        <v>11</v>
      </c>
      <c r="C128" s="37"/>
      <c r="D128" s="12">
        <f t="shared" si="1"/>
        <v>130</v>
      </c>
      <c r="E128" s="21">
        <f>E129</f>
        <v>130</v>
      </c>
    </row>
    <row r="129" spans="1:7" s="18" customFormat="1" ht="16.5" customHeight="1">
      <c r="A129" s="30"/>
      <c r="B129" s="33" t="s">
        <v>32</v>
      </c>
      <c r="C129" s="14">
        <v>10</v>
      </c>
      <c r="D129" s="12">
        <f t="shared" si="1"/>
        <v>130</v>
      </c>
      <c r="E129" s="21">
        <v>130</v>
      </c>
    </row>
    <row r="130" spans="1:7" s="18" customFormat="1" ht="16.5" customHeight="1">
      <c r="A130" s="88" t="s">
        <v>136</v>
      </c>
      <c r="B130" s="89" t="s">
        <v>126</v>
      </c>
      <c r="C130" s="90" t="s">
        <v>127</v>
      </c>
      <c r="D130" s="12">
        <f t="shared" si="1"/>
        <v>1232</v>
      </c>
      <c r="E130" s="91">
        <f>E131</f>
        <v>1232</v>
      </c>
    </row>
    <row r="131" spans="1:7" s="18" customFormat="1" ht="16.5" customHeight="1">
      <c r="A131" s="30"/>
      <c r="B131" s="33" t="s">
        <v>128</v>
      </c>
      <c r="C131" s="14" t="s">
        <v>129</v>
      </c>
      <c r="D131" s="12">
        <f t="shared" si="1"/>
        <v>1232</v>
      </c>
      <c r="E131" s="21">
        <f>E134+E132</f>
        <v>1232</v>
      </c>
    </row>
    <row r="132" spans="1:7" s="18" customFormat="1" ht="16.5" customHeight="1">
      <c r="A132" s="30"/>
      <c r="B132" s="38" t="s">
        <v>62</v>
      </c>
      <c r="C132" s="14"/>
      <c r="D132" s="12">
        <f t="shared" si="1"/>
        <v>1000</v>
      </c>
      <c r="E132" s="21">
        <f>E133</f>
        <v>1000</v>
      </c>
    </row>
    <row r="133" spans="1:7" s="18" customFormat="1" ht="16.5" customHeight="1">
      <c r="A133" s="30"/>
      <c r="B133" s="33" t="s">
        <v>70</v>
      </c>
      <c r="C133" s="14"/>
      <c r="D133" s="12">
        <f t="shared" si="1"/>
        <v>1000</v>
      </c>
      <c r="E133" s="21">
        <v>1000</v>
      </c>
    </row>
    <row r="134" spans="1:7" s="18" customFormat="1" ht="16.5" customHeight="1">
      <c r="A134" s="30"/>
      <c r="B134" s="45" t="s">
        <v>54</v>
      </c>
      <c r="C134" s="14"/>
      <c r="D134" s="12">
        <f t="shared" si="1"/>
        <v>232</v>
      </c>
      <c r="E134" s="21">
        <f>E135</f>
        <v>232</v>
      </c>
    </row>
    <row r="135" spans="1:7" s="18" customFormat="1" ht="16.5" customHeight="1">
      <c r="A135" s="30"/>
      <c r="B135" s="33" t="s">
        <v>94</v>
      </c>
      <c r="C135" s="14">
        <v>70</v>
      </c>
      <c r="D135" s="12">
        <f t="shared" si="1"/>
        <v>232</v>
      </c>
      <c r="E135" s="21">
        <f>232</f>
        <v>232</v>
      </c>
    </row>
    <row r="136" spans="1:7" ht="15" customHeight="1">
      <c r="A136" s="59"/>
      <c r="B136" s="22" t="s">
        <v>81</v>
      </c>
      <c r="C136" s="59"/>
      <c r="D136" s="12">
        <f t="shared" ref="D136" si="2">E136</f>
        <v>-629</v>
      </c>
      <c r="E136" s="12">
        <f>E11-E21</f>
        <v>-629</v>
      </c>
      <c r="F136" s="60"/>
      <c r="G136" s="60"/>
    </row>
    <row r="137" spans="1:7">
      <c r="C137" s="61"/>
    </row>
    <row r="138" spans="1:7" ht="15.75" customHeight="1">
      <c r="C138" s="61"/>
    </row>
    <row r="139" spans="1:7" s="62" customFormat="1">
      <c r="B139" s="63"/>
      <c r="C139" s="62" t="s">
        <v>4</v>
      </c>
    </row>
    <row r="140" spans="1:7" s="62" customFormat="1">
      <c r="B140" s="67" t="s">
        <v>97</v>
      </c>
      <c r="C140" s="68">
        <f>C141+C143</f>
        <v>629</v>
      </c>
    </row>
    <row r="141" spans="1:7" s="62" customFormat="1">
      <c r="B141" s="67" t="s">
        <v>110</v>
      </c>
      <c r="C141" s="68">
        <f>C142</f>
        <v>350</v>
      </c>
    </row>
    <row r="142" spans="1:7" s="62" customFormat="1">
      <c r="B142" s="19" t="s">
        <v>99</v>
      </c>
      <c r="C142" s="68">
        <v>350</v>
      </c>
    </row>
    <row r="143" spans="1:7" s="62" customFormat="1">
      <c r="B143" s="67" t="s">
        <v>111</v>
      </c>
      <c r="C143" s="68">
        <f>C144+C149</f>
        <v>279</v>
      </c>
    </row>
    <row r="144" spans="1:7" s="62" customFormat="1">
      <c r="B144" s="82" t="s">
        <v>112</v>
      </c>
      <c r="C144" s="19">
        <f>C145+C146+C148+C147</f>
        <v>237</v>
      </c>
    </row>
    <row r="145" spans="2:3" s="62" customFormat="1">
      <c r="B145" s="83" t="s">
        <v>113</v>
      </c>
      <c r="C145" s="69">
        <f>170</f>
        <v>170</v>
      </c>
    </row>
    <row r="146" spans="2:3" s="62" customFormat="1">
      <c r="B146" s="83" t="s">
        <v>114</v>
      </c>
      <c r="C146" s="69">
        <v>10</v>
      </c>
    </row>
    <row r="147" spans="2:3" s="62" customFormat="1">
      <c r="B147" s="83" t="s">
        <v>115</v>
      </c>
      <c r="C147" s="69">
        <v>26</v>
      </c>
    </row>
    <row r="148" spans="2:3" s="62" customFormat="1">
      <c r="B148" s="83" t="s">
        <v>116</v>
      </c>
      <c r="C148" s="84">
        <v>31</v>
      </c>
    </row>
    <row r="149" spans="2:3" s="62" customFormat="1">
      <c r="B149" s="82" t="s">
        <v>117</v>
      </c>
      <c r="C149" s="84">
        <v>42</v>
      </c>
    </row>
    <row r="150" spans="2:3">
      <c r="B150" s="83" t="s">
        <v>118</v>
      </c>
      <c r="C150" s="85">
        <v>42</v>
      </c>
    </row>
    <row r="151" spans="2:3">
      <c r="B151" s="69" t="s">
        <v>98</v>
      </c>
      <c r="C151" s="69">
        <f>C140</f>
        <v>629</v>
      </c>
    </row>
  </sheetData>
  <mergeCells count="6">
    <mergeCell ref="A8:E8"/>
    <mergeCell ref="A1:D1"/>
    <mergeCell ref="C2:E2"/>
    <mergeCell ref="A3:E3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2016-10-20T11:19:04Z</cp:lastPrinted>
  <dcterms:created xsi:type="dcterms:W3CDTF">2016-10-13T06:59:53Z</dcterms:created>
  <dcterms:modified xsi:type="dcterms:W3CDTF">2016-10-24T08:12:35Z</dcterms:modified>
</cp:coreProperties>
</file>