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defaultThemeVersion="124226"/>
  <mc:AlternateContent xmlns:mc="http://schemas.openxmlformats.org/markup-compatibility/2006">
    <mc:Choice Requires="x15">
      <x15ac:absPath xmlns:x15ac="http://schemas.microsoft.com/office/spreadsheetml/2010/11/ac" url="D:\salvari part d\Program investitii 2026\"/>
    </mc:Choice>
  </mc:AlternateContent>
  <xr:revisionPtr revIDLastSave="0" documentId="8_{75F8DDB7-31B7-4470-BEC0-01EE7D74786F}" xr6:coauthVersionLast="47" xr6:coauthVersionMax="47" xr10:uidLastSave="{00000000-0000-0000-0000-000000000000}"/>
  <bookViews>
    <workbookView xWindow="-120" yWindow="-120" windowWidth="29040" windowHeight="15840" tabRatio="914" xr2:uid="{00000000-000D-0000-FFFF-FFFF00000000}"/>
  </bookViews>
  <sheets>
    <sheet name=" 29 octombrie 2026 (2)" sheetId="32" r:id="rId1"/>
    <sheet name=" 29 octombrie 2026" sheetId="31" r:id="rId2"/>
    <sheet name=" 24 septembrie 2026" sheetId="30" r:id="rId3"/>
    <sheet name=" 27 august 2026 " sheetId="29" r:id="rId4"/>
    <sheet name=" 30 iulie 2026 (2)" sheetId="28" r:id="rId5"/>
    <sheet name=" 30 iulie 2026" sheetId="27" r:id="rId6"/>
    <sheet name=" 25 iunie 2026" sheetId="26" r:id="rId7"/>
    <sheet name=" 8 iunie 2026" sheetId="25" r:id="rId8"/>
    <sheet name=" 28 mai 2026" sheetId="24" r:id="rId9"/>
    <sheet name=" 7 mai 2026 " sheetId="23" r:id="rId10"/>
    <sheet name=" martie 2026" sheetId="22" r:id="rId11"/>
  </sheets>
  <definedNames>
    <definedName name="_xlnm.Database" localSheetId="2">#REF!</definedName>
    <definedName name="_xlnm.Database" localSheetId="6">#REF!</definedName>
    <definedName name="_xlnm.Database" localSheetId="3">#REF!</definedName>
    <definedName name="_xlnm.Database" localSheetId="8">#REF!</definedName>
    <definedName name="_xlnm.Database" localSheetId="1">#REF!</definedName>
    <definedName name="_xlnm.Database" localSheetId="0">#REF!</definedName>
    <definedName name="_xlnm.Database" localSheetId="5">#REF!</definedName>
    <definedName name="_xlnm.Database" localSheetId="4">#REF!</definedName>
    <definedName name="_xlnm.Database" localSheetId="9">#REF!</definedName>
    <definedName name="_xlnm.Database" localSheetId="7">#REF!</definedName>
    <definedName name="_xlnm.Database" localSheetId="10">#REF!</definedName>
    <definedName name="_xlnm.Database">#REF!</definedName>
    <definedName name="_xlnm.Print_Titles" localSheetId="2">' 24 septembrie 2026'!$8:$11</definedName>
    <definedName name="_xlnm.Print_Titles" localSheetId="6">' 25 iunie 2026'!$9:$12</definedName>
    <definedName name="_xlnm.Print_Titles" localSheetId="3">' 27 august 2026 '!$8:$11</definedName>
    <definedName name="_xlnm.Print_Titles" localSheetId="8">' 28 mai 2026'!$9:$12</definedName>
    <definedName name="_xlnm.Print_Titles" localSheetId="1">' 29 octombrie 2026'!$10:$13</definedName>
    <definedName name="_xlnm.Print_Titles" localSheetId="0">' 29 octombrie 2026 (2)'!$10:$13</definedName>
    <definedName name="_xlnm.Print_Titles" localSheetId="5">' 30 iulie 2026'!$9:$12</definedName>
    <definedName name="_xlnm.Print_Titles" localSheetId="4">' 30 iulie 2026 (2)'!$9:$12</definedName>
    <definedName name="_xlnm.Print_Titles" localSheetId="9">' 7 mai 2026 '!$9:$12</definedName>
    <definedName name="_xlnm.Print_Titles" localSheetId="7">' 8 iunie 2026'!$9:$12</definedName>
    <definedName name="_xlnm.Print_Titles" localSheetId="10">' martie 2026'!$9:$12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34" i="32" l="1"/>
  <c r="C635" i="32"/>
  <c r="C641" i="32"/>
  <c r="C640" i="32"/>
  <c r="C374" i="32"/>
  <c r="C375" i="32"/>
  <c r="C674" i="32" l="1"/>
  <c r="C673" i="32"/>
  <c r="C670" i="32"/>
  <c r="C669" i="32"/>
  <c r="C666" i="32"/>
  <c r="C664" i="32" s="1"/>
  <c r="C662" i="32" s="1"/>
  <c r="C660" i="32" s="1"/>
  <c r="C658" i="32" s="1"/>
  <c r="C665" i="32"/>
  <c r="C663" i="32" s="1"/>
  <c r="C661" i="32" s="1"/>
  <c r="C659" i="32" s="1"/>
  <c r="C657" i="32" s="1"/>
  <c r="C654" i="32"/>
  <c r="C652" i="32" s="1"/>
  <c r="C650" i="32" s="1"/>
  <c r="C648" i="32" s="1"/>
  <c r="C646" i="32" s="1"/>
  <c r="C653" i="32"/>
  <c r="C651" i="32" s="1"/>
  <c r="C649" i="32" s="1"/>
  <c r="C647" i="32" s="1"/>
  <c r="C637" i="32"/>
  <c r="C636" i="32"/>
  <c r="C620" i="32"/>
  <c r="C618" i="32" s="1"/>
  <c r="C619" i="32"/>
  <c r="C617" i="32" s="1"/>
  <c r="D610" i="32"/>
  <c r="C588" i="32"/>
  <c r="C579" i="32" s="1"/>
  <c r="C587" i="32"/>
  <c r="C585" i="32" s="1"/>
  <c r="C583" i="32" s="1"/>
  <c r="C581" i="32" s="1"/>
  <c r="I573" i="32"/>
  <c r="H573" i="32"/>
  <c r="G573" i="32"/>
  <c r="F573" i="32"/>
  <c r="C568" i="32"/>
  <c r="C566" i="32" s="1"/>
  <c r="C564" i="32" s="1"/>
  <c r="C562" i="32" s="1"/>
  <c r="C567" i="32"/>
  <c r="C565" i="32" s="1"/>
  <c r="C563" i="32" s="1"/>
  <c r="C561" i="32" s="1"/>
  <c r="C557" i="32"/>
  <c r="C556" i="32"/>
  <c r="C551" i="32"/>
  <c r="C550" i="32"/>
  <c r="C524" i="32"/>
  <c r="C522" i="32" s="1"/>
  <c r="C520" i="32" s="1"/>
  <c r="C518" i="32" s="1"/>
  <c r="C516" i="32" s="1"/>
  <c r="C523" i="32"/>
  <c r="C521" i="32" s="1"/>
  <c r="C519" i="32" s="1"/>
  <c r="C517" i="32" s="1"/>
  <c r="C515" i="32" s="1"/>
  <c r="C487" i="32"/>
  <c r="C485" i="32" s="1"/>
  <c r="C486" i="32"/>
  <c r="C484" i="32" s="1"/>
  <c r="C287" i="32" s="1"/>
  <c r="C259" i="32" s="1"/>
  <c r="C45" i="32" s="1"/>
  <c r="C479" i="32"/>
  <c r="C478" i="32"/>
  <c r="C476" i="32" s="1"/>
  <c r="C477" i="32"/>
  <c r="C449" i="32"/>
  <c r="C447" i="32" s="1"/>
  <c r="C278" i="32" s="1"/>
  <c r="C448" i="32"/>
  <c r="C446" i="32" s="1"/>
  <c r="C277" i="32" s="1"/>
  <c r="C439" i="32"/>
  <c r="C437" i="32" s="1"/>
  <c r="C438" i="32"/>
  <c r="C436" i="32" s="1"/>
  <c r="C414" i="32"/>
  <c r="C290" i="32" s="1"/>
  <c r="C413" i="32"/>
  <c r="C289" i="32" s="1"/>
  <c r="C406" i="32"/>
  <c r="C404" i="32" s="1"/>
  <c r="C402" i="32" s="1"/>
  <c r="C400" i="32" s="1"/>
  <c r="C390" i="32" s="1"/>
  <c r="C388" i="32" s="1"/>
  <c r="C405" i="32"/>
  <c r="C403" i="32" s="1"/>
  <c r="C401" i="32" s="1"/>
  <c r="C399" i="32" s="1"/>
  <c r="C389" i="32" s="1"/>
  <c r="C387" i="32" s="1"/>
  <c r="C396" i="32"/>
  <c r="C394" i="32" s="1"/>
  <c r="C395" i="32"/>
  <c r="C393" i="32" s="1"/>
  <c r="C369" i="32"/>
  <c r="C368" i="32"/>
  <c r="C365" i="32"/>
  <c r="C364" i="32"/>
  <c r="C343" i="32"/>
  <c r="C342" i="32"/>
  <c r="C333" i="32"/>
  <c r="C332" i="32"/>
  <c r="D329" i="32"/>
  <c r="C318" i="32"/>
  <c r="C316" i="32" s="1"/>
  <c r="C317" i="32"/>
  <c r="C315" i="32" s="1"/>
  <c r="C301" i="32"/>
  <c r="C299" i="32" s="1"/>
  <c r="C297" i="32" s="1"/>
  <c r="C295" i="32" s="1"/>
  <c r="C293" i="32" s="1"/>
  <c r="C300" i="32"/>
  <c r="C298" i="32" s="1"/>
  <c r="C296" i="32" s="1"/>
  <c r="C294" i="32" s="1"/>
  <c r="C292" i="32" s="1"/>
  <c r="D284" i="32"/>
  <c r="C229" i="32"/>
  <c r="C227" i="32" s="1"/>
  <c r="C225" i="32" s="1"/>
  <c r="C223" i="32" s="1"/>
  <c r="C221" i="32" s="1"/>
  <c r="C228" i="32"/>
  <c r="C226" i="32" s="1"/>
  <c r="C224" i="32" s="1"/>
  <c r="C222" i="32" s="1"/>
  <c r="C220" i="32" s="1"/>
  <c r="C216" i="32"/>
  <c r="C215" i="32"/>
  <c r="C214" i="32"/>
  <c r="C212" i="32" s="1"/>
  <c r="C210" i="32" s="1"/>
  <c r="C208" i="32" s="1"/>
  <c r="C213" i="32"/>
  <c r="C211" i="32" s="1"/>
  <c r="C209" i="32" s="1"/>
  <c r="C207" i="32" s="1"/>
  <c r="C203" i="32"/>
  <c r="C201" i="32" s="1"/>
  <c r="C202" i="32"/>
  <c r="C200" i="32"/>
  <c r="C178" i="32" s="1"/>
  <c r="C176" i="32" s="1"/>
  <c r="C174" i="32" s="1"/>
  <c r="C172" i="32" s="1"/>
  <c r="C190" i="32"/>
  <c r="C188" i="32" s="1"/>
  <c r="C186" i="32" s="1"/>
  <c r="C184" i="32" s="1"/>
  <c r="C182" i="32" s="1"/>
  <c r="C189" i="32"/>
  <c r="C187" i="32" s="1"/>
  <c r="C185" i="32" s="1"/>
  <c r="C183" i="32" s="1"/>
  <c r="C181" i="32" s="1"/>
  <c r="C139" i="32"/>
  <c r="C137" i="32" s="1"/>
  <c r="C135" i="32" s="1"/>
  <c r="C138" i="32"/>
  <c r="C136" i="32" s="1"/>
  <c r="C134" i="32" s="1"/>
  <c r="C129" i="32"/>
  <c r="C128" i="32"/>
  <c r="C120" i="32"/>
  <c r="C118" i="32" s="1"/>
  <c r="C116" i="32" s="1"/>
  <c r="C114" i="32" s="1"/>
  <c r="C112" i="32" s="1"/>
  <c r="C119" i="32"/>
  <c r="C117" i="32" s="1"/>
  <c r="C115" i="32" s="1"/>
  <c r="C113" i="32" s="1"/>
  <c r="C111" i="32" s="1"/>
  <c r="C107" i="32"/>
  <c r="C105" i="32" s="1"/>
  <c r="C69" i="32" s="1"/>
  <c r="C67" i="32" s="1"/>
  <c r="C65" i="32" s="1"/>
  <c r="C63" i="32" s="1"/>
  <c r="C106" i="32"/>
  <c r="C104" i="32"/>
  <c r="C68" i="32" s="1"/>
  <c r="C66" i="32" s="1"/>
  <c r="C64" i="32" s="1"/>
  <c r="C62" i="32" s="1"/>
  <c r="C102" i="32"/>
  <c r="C100" i="32" s="1"/>
  <c r="C98" i="32" s="1"/>
  <c r="C95" i="32"/>
  <c r="C94" i="32"/>
  <c r="C92" i="32" s="1"/>
  <c r="C90" i="32" s="1"/>
  <c r="C88" i="32" s="1"/>
  <c r="C86" i="32" s="1"/>
  <c r="C93" i="32"/>
  <c r="C91" i="32" s="1"/>
  <c r="C89" i="32" s="1"/>
  <c r="C87" i="32" s="1"/>
  <c r="C80" i="32"/>
  <c r="C79" i="32"/>
  <c r="C77" i="32" s="1"/>
  <c r="C75" i="32" s="1"/>
  <c r="C73" i="32" s="1"/>
  <c r="C71" i="32" s="1"/>
  <c r="D77" i="32"/>
  <c r="C54" i="32"/>
  <c r="C18" i="32" s="1"/>
  <c r="C519" i="31"/>
  <c r="C520" i="31"/>
  <c r="C330" i="32" l="1"/>
  <c r="C435" i="32"/>
  <c r="C433" i="32" s="1"/>
  <c r="C431" i="32" s="1"/>
  <c r="C331" i="32"/>
  <c r="C61" i="32"/>
  <c r="C59" i="32" s="1"/>
  <c r="C57" i="32" s="1"/>
  <c r="C171" i="32"/>
  <c r="C169" i="32" s="1"/>
  <c r="C167" i="32" s="1"/>
  <c r="C165" i="32" s="1"/>
  <c r="C198" i="32"/>
  <c r="C196" i="32" s="1"/>
  <c r="C194" i="32" s="1"/>
  <c r="C275" i="32"/>
  <c r="C243" i="32" s="1"/>
  <c r="C28" i="32" s="1"/>
  <c r="C313" i="32"/>
  <c r="C311" i="32" s="1"/>
  <c r="C309" i="32" s="1"/>
  <c r="C307" i="32" s="1"/>
  <c r="C179" i="32"/>
  <c r="C177" i="32" s="1"/>
  <c r="C175" i="32" s="1"/>
  <c r="C173" i="32" s="1"/>
  <c r="C199" i="32"/>
  <c r="C197" i="32" s="1"/>
  <c r="C195" i="32" s="1"/>
  <c r="C163" i="32"/>
  <c r="C577" i="32"/>
  <c r="C575" i="32" s="1"/>
  <c r="C573" i="32" s="1"/>
  <c r="C248" i="32"/>
  <c r="C33" i="32" s="1"/>
  <c r="C127" i="32"/>
  <c r="C125" i="32" s="1"/>
  <c r="C586" i="32"/>
  <c r="C584" i="32" s="1"/>
  <c r="C582" i="32" s="1"/>
  <c r="C78" i="32"/>
  <c r="C76" i="32" s="1"/>
  <c r="C74" i="32" s="1"/>
  <c r="C72" i="32" s="1"/>
  <c r="C103" i="32"/>
  <c r="C101" i="32" s="1"/>
  <c r="C99" i="32" s="1"/>
  <c r="C85" i="32" s="1"/>
  <c r="C549" i="32"/>
  <c r="C547" i="32" s="1"/>
  <c r="C545" i="32" s="1"/>
  <c r="C543" i="32" s="1"/>
  <c r="C541" i="32" s="1"/>
  <c r="C285" i="32"/>
  <c r="C645" i="32"/>
  <c r="C55" i="32"/>
  <c r="C19" i="32" s="1"/>
  <c r="C170" i="32"/>
  <c r="C168" i="32" s="1"/>
  <c r="C166" i="32" s="1"/>
  <c r="C164" i="32" s="1"/>
  <c r="C162" i="32" s="1"/>
  <c r="C60" i="32"/>
  <c r="C58" i="32" s="1"/>
  <c r="C56" i="32" s="1"/>
  <c r="C52" i="32" s="1"/>
  <c r="C50" i="32" s="1"/>
  <c r="C434" i="32"/>
  <c r="C432" i="32" s="1"/>
  <c r="C430" i="32" s="1"/>
  <c r="C578" i="32"/>
  <c r="C126" i="32"/>
  <c r="C124" i="32" s="1"/>
  <c r="C329" i="32"/>
  <c r="C327" i="32" s="1"/>
  <c r="C325" i="32" s="1"/>
  <c r="C323" i="32" s="1"/>
  <c r="C548" i="32"/>
  <c r="C606" i="32"/>
  <c r="C604" i="32" s="1"/>
  <c r="C602" i="32" s="1"/>
  <c r="C600" i="32" s="1"/>
  <c r="C632" i="32"/>
  <c r="C630" i="32" s="1"/>
  <c r="C628" i="32" s="1"/>
  <c r="C626" i="32" s="1"/>
  <c r="C314" i="32"/>
  <c r="C312" i="32" s="1"/>
  <c r="C310" i="32" s="1"/>
  <c r="C308" i="32" s="1"/>
  <c r="C276" i="32"/>
  <c r="C244" i="32" s="1"/>
  <c r="C29" i="32" s="1"/>
  <c r="C546" i="32"/>
  <c r="C544" i="32" s="1"/>
  <c r="C542" i="32" s="1"/>
  <c r="C540" i="32" s="1"/>
  <c r="C512" i="32"/>
  <c r="C510" i="32" s="1"/>
  <c r="C508" i="32" s="1"/>
  <c r="C474" i="32"/>
  <c r="C472" i="32" s="1"/>
  <c r="C470" i="32" s="1"/>
  <c r="C288" i="32"/>
  <c r="C260" i="32" s="1"/>
  <c r="C46" i="32" s="1"/>
  <c r="C475" i="32"/>
  <c r="C473" i="32" s="1"/>
  <c r="C471" i="32" s="1"/>
  <c r="C429" i="32" s="1"/>
  <c r="C385" i="32"/>
  <c r="C383" i="32" s="1"/>
  <c r="C381" i="32" s="1"/>
  <c r="C379" i="32" s="1"/>
  <c r="C273" i="32"/>
  <c r="C84" i="32"/>
  <c r="C386" i="32"/>
  <c r="C384" i="32" s="1"/>
  <c r="C382" i="32" s="1"/>
  <c r="C380" i="32" s="1"/>
  <c r="C274" i="32"/>
  <c r="C615" i="32"/>
  <c r="C613" i="32" s="1"/>
  <c r="C611" i="32" s="1"/>
  <c r="C609" i="32" s="1"/>
  <c r="C598" i="32"/>
  <c r="C596" i="32" s="1"/>
  <c r="C594" i="32" s="1"/>
  <c r="C607" i="32"/>
  <c r="C605" i="32" s="1"/>
  <c r="C603" i="32" s="1"/>
  <c r="C601" i="32" s="1"/>
  <c r="C633" i="32"/>
  <c r="C631" i="32" s="1"/>
  <c r="C629" i="32" s="1"/>
  <c r="C627" i="32" s="1"/>
  <c r="C328" i="32"/>
  <c r="C326" i="32" s="1"/>
  <c r="C324" i="32" s="1"/>
  <c r="C322" i="32" s="1"/>
  <c r="C616" i="32"/>
  <c r="C614" i="32" s="1"/>
  <c r="C612" i="32" s="1"/>
  <c r="C610" i="32" s="1"/>
  <c r="C599" i="32"/>
  <c r="C597" i="32" s="1"/>
  <c r="C595" i="32" s="1"/>
  <c r="C41" i="32"/>
  <c r="C506" i="32"/>
  <c r="C507" i="32"/>
  <c r="C505" i="32" s="1"/>
  <c r="C503" i="32" s="1"/>
  <c r="C501" i="32" s="1"/>
  <c r="C615" i="31"/>
  <c r="C616" i="31"/>
  <c r="C24" i="32" l="1"/>
  <c r="C42" i="32"/>
  <c r="C25" i="32"/>
  <c r="C428" i="32"/>
  <c r="C286" i="32"/>
  <c r="C258" i="32" s="1"/>
  <c r="C592" i="32"/>
  <c r="C513" i="32"/>
  <c r="C511" i="32" s="1"/>
  <c r="C509" i="32" s="1"/>
  <c r="C499" i="32" s="1"/>
  <c r="C576" i="32"/>
  <c r="C574" i="32" s="1"/>
  <c r="C572" i="32" s="1"/>
  <c r="C247" i="32"/>
  <c r="C32" i="32" s="1"/>
  <c r="C53" i="32"/>
  <c r="C51" i="32" s="1"/>
  <c r="C593" i="32"/>
  <c r="C272" i="32"/>
  <c r="C270" i="32" s="1"/>
  <c r="C268" i="32" s="1"/>
  <c r="C242" i="32"/>
  <c r="C261" i="32"/>
  <c r="C47" i="32" s="1"/>
  <c r="C241" i="32"/>
  <c r="C271" i="32"/>
  <c r="C269" i="32" s="1"/>
  <c r="C267" i="32" s="1"/>
  <c r="C283" i="32"/>
  <c r="C281" i="32" s="1"/>
  <c r="C279" i="32" s="1"/>
  <c r="C257" i="32"/>
  <c r="C246" i="32"/>
  <c r="C31" i="32" s="1"/>
  <c r="C262" i="32"/>
  <c r="C48" i="32" s="1"/>
  <c r="C504" i="32"/>
  <c r="C502" i="32" s="1"/>
  <c r="C500" i="32" s="1"/>
  <c r="C498" i="32" s="1"/>
  <c r="C245" i="32"/>
  <c r="C30" i="32" s="1"/>
  <c r="C284" i="32"/>
  <c r="C282" i="32" s="1"/>
  <c r="C280" i="32" s="1"/>
  <c r="C228" i="31"/>
  <c r="C226" i="31" s="1"/>
  <c r="C224" i="31" s="1"/>
  <c r="C222" i="31" s="1"/>
  <c r="C229" i="31"/>
  <c r="C227" i="31" s="1"/>
  <c r="C225" i="31" s="1"/>
  <c r="C223" i="31" s="1"/>
  <c r="C645" i="31"/>
  <c r="C646" i="31"/>
  <c r="C444" i="31"/>
  <c r="C442" i="31" s="1"/>
  <c r="C277" i="31" s="1"/>
  <c r="C445" i="31"/>
  <c r="C443" i="31" s="1"/>
  <c r="C278" i="31" s="1"/>
  <c r="C434" i="31"/>
  <c r="C435" i="31"/>
  <c r="C266" i="32" l="1"/>
  <c r="C240" i="32"/>
  <c r="C238" i="32" s="1"/>
  <c r="C236" i="32" s="1"/>
  <c r="C27" i="32"/>
  <c r="C23" i="32" s="1"/>
  <c r="C21" i="32" s="1"/>
  <c r="C17" i="32" s="1"/>
  <c r="C255" i="32"/>
  <c r="C253" i="32" s="1"/>
  <c r="C249" i="32" s="1"/>
  <c r="C43" i="32"/>
  <c r="C39" i="32" s="1"/>
  <c r="C37" i="32" s="1"/>
  <c r="C34" i="32" s="1"/>
  <c r="C265" i="32"/>
  <c r="C26" i="32"/>
  <c r="C22" i="32" s="1"/>
  <c r="C20" i="32" s="1"/>
  <c r="C16" i="32" s="1"/>
  <c r="C239" i="32"/>
  <c r="C237" i="32" s="1"/>
  <c r="C235" i="32" s="1"/>
  <c r="C233" i="32" s="1"/>
  <c r="C44" i="32"/>
  <c r="C40" i="32" s="1"/>
  <c r="C38" i="32" s="1"/>
  <c r="C35" i="32" s="1"/>
  <c r="C256" i="32"/>
  <c r="C254" i="32" s="1"/>
  <c r="C250" i="32" s="1"/>
  <c r="C95" i="31"/>
  <c r="C93" i="31" s="1"/>
  <c r="C91" i="31" s="1"/>
  <c r="C89" i="31" s="1"/>
  <c r="C87" i="31" s="1"/>
  <c r="C94" i="31"/>
  <c r="C92" i="31" s="1"/>
  <c r="C90" i="31" s="1"/>
  <c r="C88" i="31" s="1"/>
  <c r="C86" i="31" s="1"/>
  <c r="C14" i="32" l="1"/>
  <c r="C234" i="32"/>
  <c r="C15" i="32"/>
  <c r="C391" i="31"/>
  <c r="C392" i="31"/>
  <c r="C79" i="31"/>
  <c r="C80" i="31"/>
  <c r="C138" i="31"/>
  <c r="C139" i="31"/>
  <c r="C189" i="31"/>
  <c r="C190" i="31"/>
  <c r="C300" i="31" l="1"/>
  <c r="C301" i="31"/>
  <c r="C552" i="31"/>
  <c r="C553" i="31"/>
  <c r="C128" i="31"/>
  <c r="C54" i="31" s="1"/>
  <c r="C129" i="31"/>
  <c r="C55" i="31" s="1"/>
  <c r="C482" i="31"/>
  <c r="C480" i="31" s="1"/>
  <c r="C287" i="31" s="1"/>
  <c r="C483" i="31"/>
  <c r="C481" i="31" s="1"/>
  <c r="C288" i="31" s="1"/>
  <c r="C665" i="31"/>
  <c r="C666" i="31"/>
  <c r="C474" i="31"/>
  <c r="C472" i="31" s="1"/>
  <c r="C432" i="31" s="1"/>
  <c r="C430" i="31" s="1"/>
  <c r="C475" i="31"/>
  <c r="C473" i="31" s="1"/>
  <c r="C433" i="31" s="1"/>
  <c r="C431" i="31" s="1"/>
  <c r="C661" i="31"/>
  <c r="C662" i="31"/>
  <c r="C470" i="31" l="1"/>
  <c r="C468" i="31" s="1"/>
  <c r="C466" i="31" s="1"/>
  <c r="C471" i="31"/>
  <c r="C428" i="31" l="1"/>
  <c r="C426" i="31" s="1"/>
  <c r="C424" i="31" s="1"/>
  <c r="C469" i="31"/>
  <c r="C467" i="31" s="1"/>
  <c r="C429" i="31" l="1"/>
  <c r="C427" i="31" s="1"/>
  <c r="C425" i="31" s="1"/>
  <c r="C546" i="31"/>
  <c r="C544" i="31" s="1"/>
  <c r="C508" i="31" s="1"/>
  <c r="C547" i="31"/>
  <c r="C545" i="31" s="1"/>
  <c r="C509" i="31" s="1"/>
  <c r="C107" i="31"/>
  <c r="C105" i="31" s="1"/>
  <c r="C106" i="31"/>
  <c r="C104" i="31" s="1"/>
  <c r="C409" i="31"/>
  <c r="C289" i="31" s="1"/>
  <c r="C410" i="31"/>
  <c r="C290" i="31" s="1"/>
  <c r="C401" i="31"/>
  <c r="C389" i="31" s="1"/>
  <c r="C402" i="31"/>
  <c r="C390" i="31" s="1"/>
  <c r="C203" i="31"/>
  <c r="C201" i="31" s="1"/>
  <c r="C202" i="31"/>
  <c r="C200" i="31" s="1"/>
  <c r="C368" i="31"/>
  <c r="C369" i="31"/>
  <c r="C364" i="31"/>
  <c r="C365" i="31"/>
  <c r="C342" i="31"/>
  <c r="C343" i="31"/>
  <c r="C332" i="31"/>
  <c r="C333" i="31"/>
  <c r="C614" i="31"/>
  <c r="C613" i="31"/>
  <c r="D606" i="31"/>
  <c r="C318" i="31"/>
  <c r="C316" i="31" s="1"/>
  <c r="C317" i="31"/>
  <c r="C315" i="31" s="1"/>
  <c r="C276" i="31" l="1"/>
  <c r="C244" i="31" s="1"/>
  <c r="C29" i="31" s="1"/>
  <c r="C275" i="31"/>
  <c r="C243" i="31" s="1"/>
  <c r="C28" i="31" s="1"/>
  <c r="C103" i="31"/>
  <c r="C101" i="31" s="1"/>
  <c r="C99" i="31" s="1"/>
  <c r="C85" i="31" s="1"/>
  <c r="C69" i="31"/>
  <c r="C102" i="31"/>
  <c r="C100" i="31" s="1"/>
  <c r="C98" i="31" s="1"/>
  <c r="C84" i="31" s="1"/>
  <c r="C68" i="31"/>
  <c r="C66" i="31" s="1"/>
  <c r="C64" i="31" s="1"/>
  <c r="C62" i="31" s="1"/>
  <c r="C198" i="31"/>
  <c r="C196" i="31" s="1"/>
  <c r="C194" i="31" s="1"/>
  <c r="C178" i="31"/>
  <c r="C41" i="31" s="1"/>
  <c r="C199" i="31"/>
  <c r="C197" i="31" s="1"/>
  <c r="C195" i="31" s="1"/>
  <c r="C179" i="31"/>
  <c r="C42" i="31" s="1"/>
  <c r="C313" i="31"/>
  <c r="C311" i="31" s="1"/>
  <c r="C309" i="31" s="1"/>
  <c r="C307" i="31" s="1"/>
  <c r="C314" i="31"/>
  <c r="C312" i="31" s="1"/>
  <c r="C310" i="31" s="1"/>
  <c r="C308" i="31" s="1"/>
  <c r="C612" i="31"/>
  <c r="C610" i="31" s="1"/>
  <c r="C608" i="31" s="1"/>
  <c r="C606" i="31" s="1"/>
  <c r="C611" i="31"/>
  <c r="C609" i="31" s="1"/>
  <c r="C607" i="31" s="1"/>
  <c r="C605" i="31" s="1"/>
  <c r="C331" i="31"/>
  <c r="C330" i="31"/>
  <c r="C658" i="31" l="1"/>
  <c r="C657" i="31"/>
  <c r="C216" i="31"/>
  <c r="C171" i="31" s="1"/>
  <c r="C215" i="31"/>
  <c r="C170" i="31" s="1"/>
  <c r="C78" i="31"/>
  <c r="C76" i="31" s="1"/>
  <c r="C74" i="31" s="1"/>
  <c r="C77" i="31"/>
  <c r="C75" i="31" s="1"/>
  <c r="C73" i="31" s="1"/>
  <c r="D77" i="31"/>
  <c r="C583" i="31"/>
  <c r="C574" i="31" s="1"/>
  <c r="C584" i="31"/>
  <c r="I569" i="31"/>
  <c r="H569" i="31"/>
  <c r="G569" i="31"/>
  <c r="F569" i="31"/>
  <c r="C213" i="31" l="1"/>
  <c r="C211" i="31" s="1"/>
  <c r="C209" i="31" s="1"/>
  <c r="C207" i="31" s="1"/>
  <c r="C214" i="31"/>
  <c r="C212" i="31" s="1"/>
  <c r="C210" i="31" s="1"/>
  <c r="C208" i="31" s="1"/>
  <c r="C572" i="31"/>
  <c r="C570" i="31" s="1"/>
  <c r="C568" i="31" s="1"/>
  <c r="C247" i="31"/>
  <c r="C32" i="31" s="1"/>
  <c r="C655" i="31"/>
  <c r="C653" i="31" s="1"/>
  <c r="C651" i="31" s="1"/>
  <c r="C649" i="31" s="1"/>
  <c r="C656" i="31"/>
  <c r="C654" i="31" s="1"/>
  <c r="C652" i="31" s="1"/>
  <c r="C650" i="31" s="1"/>
  <c r="C581" i="31"/>
  <c r="C579" i="31" s="1"/>
  <c r="C577" i="31" s="1"/>
  <c r="C644" i="31" l="1"/>
  <c r="C595" i="31" s="1"/>
  <c r="C643" i="31"/>
  <c r="C594" i="31" s="1"/>
  <c r="C120" i="31"/>
  <c r="C61" i="31" s="1"/>
  <c r="C119" i="31"/>
  <c r="C60" i="31" s="1"/>
  <c r="C641" i="31" l="1"/>
  <c r="C639" i="31" s="1"/>
  <c r="C637" i="31" s="1"/>
  <c r="C642" i="31"/>
  <c r="C640" i="31" s="1"/>
  <c r="C638" i="31" s="1"/>
  <c r="C117" i="31"/>
  <c r="C115" i="31" s="1"/>
  <c r="C113" i="31" s="1"/>
  <c r="C111" i="31" s="1"/>
  <c r="C24" i="31"/>
  <c r="C118" i="31"/>
  <c r="C116" i="31" s="1"/>
  <c r="C114" i="31" s="1"/>
  <c r="C112" i="31" s="1"/>
  <c r="C25" i="31"/>
  <c r="C188" i="31"/>
  <c r="C187" i="31"/>
  <c r="C633" i="31"/>
  <c r="C631" i="31" s="1"/>
  <c r="C603" i="31" s="1"/>
  <c r="C262" i="31" s="1"/>
  <c r="C632" i="31"/>
  <c r="C630" i="31" s="1"/>
  <c r="C602" i="31" s="1"/>
  <c r="C261" i="31" s="1"/>
  <c r="C564" i="31"/>
  <c r="C563" i="31"/>
  <c r="C517" i="31"/>
  <c r="C515" i="31" s="1"/>
  <c r="C513" i="31" s="1"/>
  <c r="C511" i="31" s="1"/>
  <c r="C260" i="31"/>
  <c r="C46" i="31" s="1"/>
  <c r="C259" i="31"/>
  <c r="C45" i="31" s="1"/>
  <c r="C400" i="31"/>
  <c r="C286" i="31" s="1"/>
  <c r="C399" i="31"/>
  <c r="C285" i="31" s="1"/>
  <c r="D329" i="31"/>
  <c r="C299" i="31"/>
  <c r="C297" i="31" s="1"/>
  <c r="C295" i="31" s="1"/>
  <c r="C293" i="31" s="1"/>
  <c r="C298" i="31"/>
  <c r="C296" i="31" s="1"/>
  <c r="C294" i="31" s="1"/>
  <c r="C292" i="31" s="1"/>
  <c r="D284" i="31"/>
  <c r="C175" i="30"/>
  <c r="C176" i="30"/>
  <c r="C185" i="30"/>
  <c r="C186" i="30"/>
  <c r="C287" i="30"/>
  <c r="C298" i="30"/>
  <c r="C300" i="30"/>
  <c r="C299" i="30"/>
  <c r="C297" i="30" s="1"/>
  <c r="C286" i="30" s="1"/>
  <c r="C284" i="30" s="1"/>
  <c r="C282" i="30" s="1"/>
  <c r="C280" i="30" s="1"/>
  <c r="C185" i="31" l="1"/>
  <c r="C183" i="31" s="1"/>
  <c r="C181" i="31" s="1"/>
  <c r="C186" i="31"/>
  <c r="C184" i="31" s="1"/>
  <c r="C182" i="31" s="1"/>
  <c r="C71" i="31"/>
  <c r="C67" i="31" s="1"/>
  <c r="C65" i="31" s="1"/>
  <c r="C63" i="31" s="1"/>
  <c r="C72" i="31"/>
  <c r="C283" i="31"/>
  <c r="C284" i="31"/>
  <c r="C561" i="31"/>
  <c r="C559" i="31" s="1"/>
  <c r="C557" i="31" s="1"/>
  <c r="C502" i="31"/>
  <c r="C245" i="31" s="1"/>
  <c r="C562" i="31"/>
  <c r="C560" i="31" s="1"/>
  <c r="C558" i="31" s="1"/>
  <c r="C503" i="31"/>
  <c r="C543" i="31"/>
  <c r="C541" i="31" s="1"/>
  <c r="C539" i="31" s="1"/>
  <c r="C537" i="31" s="1"/>
  <c r="C542" i="31"/>
  <c r="C540" i="31" s="1"/>
  <c r="C538" i="31" s="1"/>
  <c r="C536" i="31" s="1"/>
  <c r="C328" i="31"/>
  <c r="C326" i="31" s="1"/>
  <c r="C518" i="31"/>
  <c r="C516" i="31" s="1"/>
  <c r="C514" i="31" s="1"/>
  <c r="C512" i="31" s="1"/>
  <c r="C600" i="31"/>
  <c r="C598" i="31" s="1"/>
  <c r="C596" i="31" s="1"/>
  <c r="C628" i="31"/>
  <c r="C626" i="31" s="1"/>
  <c r="C624" i="31" s="1"/>
  <c r="C622" i="31" s="1"/>
  <c r="C136" i="31"/>
  <c r="C134" i="31" s="1"/>
  <c r="C126" i="31" s="1"/>
  <c r="C124" i="31" s="1"/>
  <c r="C137" i="31"/>
  <c r="C135" i="31" s="1"/>
  <c r="C127" i="31" s="1"/>
  <c r="C125" i="31" s="1"/>
  <c r="C397" i="31"/>
  <c r="C398" i="31"/>
  <c r="C58" i="31"/>
  <c r="C56" i="31" s="1"/>
  <c r="C52" i="31" s="1"/>
  <c r="C629" i="31"/>
  <c r="C627" i="31" s="1"/>
  <c r="C625" i="31" s="1"/>
  <c r="C623" i="31" s="1"/>
  <c r="C601" i="31"/>
  <c r="C599" i="31" s="1"/>
  <c r="C597" i="31" s="1"/>
  <c r="C59" i="31"/>
  <c r="C57" i="31" s="1"/>
  <c r="C53" i="31" s="1"/>
  <c r="C592" i="31"/>
  <c r="C590" i="31" s="1"/>
  <c r="C79" i="30"/>
  <c r="C78" i="30"/>
  <c r="C152" i="30"/>
  <c r="C153" i="30"/>
  <c r="C66" i="30"/>
  <c r="C51" i="30" s="1"/>
  <c r="C65" i="30"/>
  <c r="C50" i="30" s="1"/>
  <c r="C501" i="31" l="1"/>
  <c r="C499" i="31" s="1"/>
  <c r="C497" i="31" s="1"/>
  <c r="C246" i="31"/>
  <c r="C31" i="31" s="1"/>
  <c r="C396" i="31"/>
  <c r="C386" i="31" s="1"/>
  <c r="C384" i="31" s="1"/>
  <c r="C395" i="31"/>
  <c r="C385" i="31"/>
  <c r="C383" i="31" s="1"/>
  <c r="C324" i="31"/>
  <c r="C322" i="31" s="1"/>
  <c r="C281" i="31"/>
  <c r="C279" i="31" s="1"/>
  <c r="C329" i="31"/>
  <c r="C327" i="31" s="1"/>
  <c r="C588" i="31"/>
  <c r="C506" i="31"/>
  <c r="C504" i="31" s="1"/>
  <c r="C47" i="31"/>
  <c r="C593" i="31"/>
  <c r="C591" i="31" s="1"/>
  <c r="C282" i="31"/>
  <c r="C280" i="31" s="1"/>
  <c r="C258" i="31"/>
  <c r="C51" i="31"/>
  <c r="C19" i="31"/>
  <c r="C50" i="31"/>
  <c r="C18" i="31"/>
  <c r="C500" i="31"/>
  <c r="C498" i="31" s="1"/>
  <c r="C496" i="31" s="1"/>
  <c r="C30" i="31"/>
  <c r="C507" i="31"/>
  <c r="C505" i="31" s="1"/>
  <c r="C495" i="31" s="1"/>
  <c r="C48" i="31"/>
  <c r="C16" i="30"/>
  <c r="C17" i="30"/>
  <c r="C273" i="31" l="1"/>
  <c r="C271" i="31" s="1"/>
  <c r="C274" i="31"/>
  <c r="C272" i="31" s="1"/>
  <c r="C382" i="31"/>
  <c r="C380" i="31" s="1"/>
  <c r="C378" i="31" s="1"/>
  <c r="C376" i="31" s="1"/>
  <c r="C381" i="31"/>
  <c r="C379" i="31" s="1"/>
  <c r="C377" i="31" s="1"/>
  <c r="C375" i="31" s="1"/>
  <c r="C177" i="31"/>
  <c r="C175" i="31" s="1"/>
  <c r="C173" i="31" s="1"/>
  <c r="C176" i="31"/>
  <c r="C174" i="31" s="1"/>
  <c r="C172" i="31" s="1"/>
  <c r="C325" i="31"/>
  <c r="C323" i="31" s="1"/>
  <c r="C589" i="31"/>
  <c r="C257" i="31"/>
  <c r="C575" i="31"/>
  <c r="C248" i="31" s="1"/>
  <c r="C582" i="31"/>
  <c r="C580" i="31" s="1"/>
  <c r="C578" i="31" s="1"/>
  <c r="C494" i="31"/>
  <c r="C256" i="31"/>
  <c r="C44" i="31"/>
  <c r="D138" i="30"/>
  <c r="C312" i="30"/>
  <c r="C310" i="30" s="1"/>
  <c r="C313" i="30"/>
  <c r="C311" i="30" s="1"/>
  <c r="C309" i="30" s="1"/>
  <c r="C295" i="30" s="1"/>
  <c r="C293" i="30" s="1"/>
  <c r="C291" i="30" s="1"/>
  <c r="C269" i="31" l="1"/>
  <c r="C267" i="31" s="1"/>
  <c r="C265" i="31" s="1"/>
  <c r="C241" i="31"/>
  <c r="C270" i="31"/>
  <c r="C268" i="31" s="1"/>
  <c r="C266" i="31" s="1"/>
  <c r="C242" i="31"/>
  <c r="C40" i="31"/>
  <c r="C38" i="31" s="1"/>
  <c r="C35" i="31" s="1"/>
  <c r="C573" i="31"/>
  <c r="C571" i="31" s="1"/>
  <c r="C569" i="31" s="1"/>
  <c r="C33" i="31"/>
  <c r="C168" i="31"/>
  <c r="C166" i="31" s="1"/>
  <c r="C164" i="31" s="1"/>
  <c r="C162" i="31" s="1"/>
  <c r="C169" i="31"/>
  <c r="C167" i="31" s="1"/>
  <c r="C165" i="31" s="1"/>
  <c r="C163" i="31" s="1"/>
  <c r="C254" i="31"/>
  <c r="C250" i="31" s="1"/>
  <c r="C43" i="31"/>
  <c r="C255" i="31"/>
  <c r="C253" i="31" s="1"/>
  <c r="C307" i="30"/>
  <c r="C305" i="30" s="1"/>
  <c r="C289" i="30"/>
  <c r="C285" i="30" s="1"/>
  <c r="C283" i="30" s="1"/>
  <c r="C281" i="30" s="1"/>
  <c r="C279" i="30"/>
  <c r="C308" i="30"/>
  <c r="C306" i="30" s="1"/>
  <c r="C304" i="30" s="1"/>
  <c r="C278" i="30"/>
  <c r="C27" i="31" l="1"/>
  <c r="C23" i="31" s="1"/>
  <c r="C21" i="31" s="1"/>
  <c r="C240" i="31"/>
  <c r="C238" i="31" s="1"/>
  <c r="C26" i="31"/>
  <c r="C22" i="31" s="1"/>
  <c r="C20" i="31" s="1"/>
  <c r="C16" i="31" s="1"/>
  <c r="C239" i="31"/>
  <c r="C237" i="31" s="1"/>
  <c r="C235" i="31" s="1"/>
  <c r="C39" i="31"/>
  <c r="C37" i="31" s="1"/>
  <c r="C34" i="31" s="1"/>
  <c r="C249" i="31"/>
  <c r="C296" i="30"/>
  <c r="C294" i="30" s="1"/>
  <c r="C292" i="30" s="1"/>
  <c r="C290" i="30" s="1"/>
  <c r="C168" i="30"/>
  <c r="C166" i="30" s="1"/>
  <c r="C167" i="30"/>
  <c r="C165" i="30" s="1"/>
  <c r="C221" i="30"/>
  <c r="C222" i="30"/>
  <c r="C17" i="31" l="1"/>
  <c r="C15" i="31" s="1"/>
  <c r="C14" i="31"/>
  <c r="C236" i="31"/>
  <c r="C234" i="31" s="1"/>
  <c r="C220" i="31"/>
  <c r="C233" i="31"/>
  <c r="C134" i="30"/>
  <c r="C133" i="30"/>
  <c r="C267" i="30"/>
  <c r="C237" i="30" s="1"/>
  <c r="C268" i="30"/>
  <c r="C238" i="30" s="1"/>
  <c r="C86" i="30"/>
  <c r="C58" i="30" s="1"/>
  <c r="C87" i="30"/>
  <c r="C59" i="30" s="1"/>
  <c r="C25" i="30" s="1"/>
  <c r="C221" i="31" l="1"/>
  <c r="C56" i="30"/>
  <c r="C54" i="30" s="1"/>
  <c r="C24" i="30"/>
  <c r="C208" i="30"/>
  <c r="C206" i="30" s="1"/>
  <c r="C141" i="30" s="1"/>
  <c r="C115" i="30" s="1"/>
  <c r="C41" i="30" s="1"/>
  <c r="C209" i="30"/>
  <c r="C207" i="30" s="1"/>
  <c r="C142" i="30" s="1"/>
  <c r="C116" i="30" s="1"/>
  <c r="C42" i="30" s="1"/>
  <c r="C201" i="30"/>
  <c r="C199" i="30" s="1"/>
  <c r="C200" i="30"/>
  <c r="C198" i="30" s="1"/>
  <c r="C197" i="30" l="1"/>
  <c r="C196" i="30"/>
  <c r="C256" i="30" l="1"/>
  <c r="C254" i="30" s="1"/>
  <c r="C243" i="30" s="1"/>
  <c r="C117" i="30" s="1"/>
  <c r="C257" i="30"/>
  <c r="C255" i="30" s="1"/>
  <c r="C244" i="30" s="1"/>
  <c r="C118" i="30" s="1"/>
  <c r="C177" i="30"/>
  <c r="C178" i="30"/>
  <c r="C181" i="30"/>
  <c r="C182" i="30"/>
  <c r="C140" i="30" l="1"/>
  <c r="C138" i="30" s="1"/>
  <c r="C139" i="30" l="1"/>
  <c r="C137" i="30" s="1"/>
  <c r="C220" i="30"/>
  <c r="C219" i="30"/>
  <c r="D174" i="30"/>
  <c r="C151" i="30"/>
  <c r="C149" i="30" s="1"/>
  <c r="C147" i="30" s="1"/>
  <c r="C145" i="30" s="1"/>
  <c r="C150" i="30"/>
  <c r="C148" i="30" s="1"/>
  <c r="C146" i="30" s="1"/>
  <c r="C144" i="30" s="1"/>
  <c r="C70" i="30"/>
  <c r="C64" i="30" s="1"/>
  <c r="C69" i="30"/>
  <c r="C53" i="29"/>
  <c r="C51" i="29" s="1"/>
  <c r="C54" i="29"/>
  <c r="C52" i="29" s="1"/>
  <c r="C52" i="30" l="1"/>
  <c r="C48" i="30" s="1"/>
  <c r="C63" i="30"/>
  <c r="C217" i="30"/>
  <c r="C215" i="30" s="1"/>
  <c r="C213" i="30" s="1"/>
  <c r="C129" i="30"/>
  <c r="C99" i="30" s="1"/>
  <c r="C218" i="30"/>
  <c r="C216" i="30" s="1"/>
  <c r="C130" i="30"/>
  <c r="C62" i="30"/>
  <c r="C53" i="30"/>
  <c r="C214" i="30"/>
  <c r="C277" i="30"/>
  <c r="C275" i="30" s="1"/>
  <c r="C273" i="30" s="1"/>
  <c r="C276" i="30"/>
  <c r="C274" i="30" s="1"/>
  <c r="C272" i="30" s="1"/>
  <c r="C61" i="30"/>
  <c r="C57" i="30" s="1"/>
  <c r="C55" i="30" s="1"/>
  <c r="C107" i="30"/>
  <c r="C18" i="30"/>
  <c r="C151" i="29"/>
  <c r="C152" i="29"/>
  <c r="C150" i="29" s="1"/>
  <c r="C49" i="30" l="1"/>
  <c r="C47" i="30" s="1"/>
  <c r="C46" i="30"/>
  <c r="C265" i="30"/>
  <c r="C263" i="30" s="1"/>
  <c r="C261" i="30" s="1"/>
  <c r="C19" i="30"/>
  <c r="C266" i="30"/>
  <c r="C264" i="30" s="1"/>
  <c r="C262" i="30" s="1"/>
  <c r="C173" i="30"/>
  <c r="C171" i="30" s="1"/>
  <c r="C163" i="30" s="1"/>
  <c r="C127" i="30"/>
  <c r="C125" i="30" s="1"/>
  <c r="C123" i="30" s="1"/>
  <c r="C174" i="30"/>
  <c r="C101" i="30"/>
  <c r="C28" i="30" s="1"/>
  <c r="C235" i="30"/>
  <c r="C233" i="30" s="1"/>
  <c r="C231" i="30" s="1"/>
  <c r="C108" i="30"/>
  <c r="C43" i="30"/>
  <c r="C241" i="30"/>
  <c r="C239" i="30" s="1"/>
  <c r="C114" i="30"/>
  <c r="C112" i="30" s="1"/>
  <c r="C136" i="30"/>
  <c r="C132" i="30" s="1"/>
  <c r="C253" i="30"/>
  <c r="C251" i="30" s="1"/>
  <c r="C249" i="30" s="1"/>
  <c r="C247" i="30" s="1"/>
  <c r="C242" i="30"/>
  <c r="C240" i="30" s="1"/>
  <c r="C44" i="30"/>
  <c r="C100" i="30"/>
  <c r="C128" i="30"/>
  <c r="C126" i="30" s="1"/>
  <c r="C124" i="30" s="1"/>
  <c r="C113" i="30"/>
  <c r="C111" i="30" s="1"/>
  <c r="C135" i="30"/>
  <c r="C131" i="30" s="1"/>
  <c r="C102" i="30"/>
  <c r="C29" i="30" s="1"/>
  <c r="C236" i="30"/>
  <c r="C234" i="30" s="1"/>
  <c r="C232" i="30" s="1"/>
  <c r="C26" i="30"/>
  <c r="C252" i="30"/>
  <c r="C250" i="30" s="1"/>
  <c r="C248" i="30" s="1"/>
  <c r="C246" i="30" s="1"/>
  <c r="C33" i="30"/>
  <c r="C149" i="29"/>
  <c r="C62" i="29"/>
  <c r="C63" i="29"/>
  <c r="C199" i="29"/>
  <c r="C200" i="29"/>
  <c r="C178" i="29"/>
  <c r="C176" i="29" s="1"/>
  <c r="C135" i="29" s="1"/>
  <c r="C111" i="29" s="1"/>
  <c r="C30" i="29" s="1"/>
  <c r="C177" i="29"/>
  <c r="C175" i="29" s="1"/>
  <c r="C134" i="29" s="1"/>
  <c r="C110" i="29" s="1"/>
  <c r="C29" i="29" s="1"/>
  <c r="C22" i="30" l="1"/>
  <c r="C172" i="30"/>
  <c r="C164" i="30" s="1"/>
  <c r="C162" i="30" s="1"/>
  <c r="C121" i="30"/>
  <c r="C161" i="30"/>
  <c r="C195" i="30"/>
  <c r="C193" i="30" s="1"/>
  <c r="C194" i="30"/>
  <c r="C192" i="30" s="1"/>
  <c r="C229" i="30"/>
  <c r="C122" i="30"/>
  <c r="C34" i="30"/>
  <c r="C109" i="30"/>
  <c r="C103" i="30" s="1"/>
  <c r="C39" i="30"/>
  <c r="C98" i="30"/>
  <c r="C96" i="30" s="1"/>
  <c r="C94" i="30" s="1"/>
  <c r="C27" i="30"/>
  <c r="C20" i="30"/>
  <c r="C14" i="30" s="1"/>
  <c r="C97" i="30"/>
  <c r="C95" i="30" s="1"/>
  <c r="C93" i="30" s="1"/>
  <c r="C230" i="30"/>
  <c r="C110" i="30"/>
  <c r="C104" i="30" s="1"/>
  <c r="C40" i="30"/>
  <c r="C47" i="29"/>
  <c r="C45" i="29" s="1"/>
  <c r="C60" i="29"/>
  <c r="C58" i="29" s="1"/>
  <c r="C46" i="29"/>
  <c r="C44" i="29" s="1"/>
  <c r="C61" i="29"/>
  <c r="C59" i="29" s="1"/>
  <c r="C23" i="30" l="1"/>
  <c r="C21" i="30" s="1"/>
  <c r="C15" i="30" s="1"/>
  <c r="C37" i="30"/>
  <c r="C35" i="30" s="1"/>
  <c r="C30" i="30" s="1"/>
  <c r="C12" i="30" s="1"/>
  <c r="C38" i="30"/>
  <c r="C36" i="30" s="1"/>
  <c r="C31" i="30" s="1"/>
  <c r="C91" i="30"/>
  <c r="C85" i="30" s="1"/>
  <c r="C83" i="30" s="1"/>
  <c r="C92" i="30"/>
  <c r="C84" i="30" s="1"/>
  <c r="C82" i="30" s="1"/>
  <c r="C16" i="29"/>
  <c r="C17" i="29"/>
  <c r="C299" i="29"/>
  <c r="C297" i="29" s="1"/>
  <c r="C295" i="29" s="1"/>
  <c r="C293" i="29" s="1"/>
  <c r="C291" i="29" s="1"/>
  <c r="C298" i="29"/>
  <c r="C296" i="29" s="1"/>
  <c r="C294" i="29" s="1"/>
  <c r="C292" i="29" s="1"/>
  <c r="C290" i="29" s="1"/>
  <c r="C255" i="29"/>
  <c r="C253" i="29" s="1"/>
  <c r="C251" i="29" s="1"/>
  <c r="C256" i="29"/>
  <c r="C254" i="29" s="1"/>
  <c r="C252" i="29" s="1"/>
  <c r="C215" i="29"/>
  <c r="C213" i="29" s="1"/>
  <c r="C211" i="29" s="1"/>
  <c r="C209" i="29" s="1"/>
  <c r="C207" i="29" s="1"/>
  <c r="C214" i="29"/>
  <c r="C212" i="29" s="1"/>
  <c r="C210" i="29" s="1"/>
  <c r="C208" i="29" s="1"/>
  <c r="C206" i="29" s="1"/>
  <c r="C245" i="29"/>
  <c r="C243" i="29" s="1"/>
  <c r="C228" i="29" s="1"/>
  <c r="C246" i="29"/>
  <c r="C244" i="29" s="1"/>
  <c r="C242" i="29" s="1"/>
  <c r="C240" i="29" s="1"/>
  <c r="C195" i="29"/>
  <c r="C196" i="29"/>
  <c r="C90" i="29"/>
  <c r="C88" i="29" s="1"/>
  <c r="C77" i="29" s="1"/>
  <c r="C36" i="29" s="1"/>
  <c r="C89" i="29"/>
  <c r="C167" i="29"/>
  <c r="C165" i="29" s="1"/>
  <c r="C166" i="29"/>
  <c r="C164" i="29" s="1"/>
  <c r="C49" i="29"/>
  <c r="C50" i="29"/>
  <c r="C286" i="29"/>
  <c r="C284" i="29" s="1"/>
  <c r="C285" i="29"/>
  <c r="C283" i="29" s="1"/>
  <c r="D273" i="29"/>
  <c r="C190" i="29"/>
  <c r="C189" i="29"/>
  <c r="C187" i="29" s="1"/>
  <c r="D186" i="29"/>
  <c r="D139" i="29"/>
  <c r="C63" i="28"/>
  <c r="C64" i="28"/>
  <c r="C85" i="28"/>
  <c r="C86" i="28"/>
  <c r="C76" i="30" l="1"/>
  <c r="C74" i="30" s="1"/>
  <c r="C77" i="30"/>
  <c r="C75" i="30" s="1"/>
  <c r="C13" i="30"/>
  <c r="C188" i="29"/>
  <c r="C186" i="29" s="1"/>
  <c r="C184" i="29" s="1"/>
  <c r="C174" i="29" s="1"/>
  <c r="C162" i="29"/>
  <c r="C160" i="29" s="1"/>
  <c r="C158" i="29" s="1"/>
  <c r="C156" i="29" s="1"/>
  <c r="C148" i="29" s="1"/>
  <c r="C146" i="29" s="1"/>
  <c r="C144" i="29" s="1"/>
  <c r="C130" i="29"/>
  <c r="C102" i="29" s="1"/>
  <c r="C22" i="29" s="1"/>
  <c r="C163" i="29"/>
  <c r="C131" i="29"/>
  <c r="C129" i="29" s="1"/>
  <c r="C235" i="29"/>
  <c r="C234" i="29"/>
  <c r="C229" i="29"/>
  <c r="C227" i="29" s="1"/>
  <c r="C225" i="29" s="1"/>
  <c r="C223" i="29" s="1"/>
  <c r="C266" i="29"/>
  <c r="C264" i="29" s="1"/>
  <c r="C262" i="29" s="1"/>
  <c r="C275" i="29"/>
  <c r="C274" i="29"/>
  <c r="C272" i="29" s="1"/>
  <c r="C270" i="29" s="1"/>
  <c r="C268" i="29" s="1"/>
  <c r="C267" i="29"/>
  <c r="C265" i="29" s="1"/>
  <c r="C263" i="29" s="1"/>
  <c r="C140" i="29"/>
  <c r="C87" i="29"/>
  <c r="C86" i="29"/>
  <c r="C84" i="29" s="1"/>
  <c r="C82" i="29" s="1"/>
  <c r="C80" i="29" s="1"/>
  <c r="C281" i="29"/>
  <c r="C279" i="29" s="1"/>
  <c r="C277" i="29" s="1"/>
  <c r="C282" i="29"/>
  <c r="C280" i="29" s="1"/>
  <c r="C278" i="29" s="1"/>
  <c r="C226" i="29"/>
  <c r="C224" i="29" s="1"/>
  <c r="C222" i="29" s="1"/>
  <c r="C241" i="29"/>
  <c r="C239" i="29" s="1"/>
  <c r="C139" i="28"/>
  <c r="C140" i="28"/>
  <c r="C233" i="28"/>
  <c r="C231" i="28" s="1"/>
  <c r="C232" i="28"/>
  <c r="C230" i="28" s="1"/>
  <c r="D220" i="28"/>
  <c r="C220" i="28"/>
  <c r="C216" i="28" s="1"/>
  <c r="C214" i="28" s="1"/>
  <c r="C212" i="28" s="1"/>
  <c r="C210" i="28" s="1"/>
  <c r="C219" i="28"/>
  <c r="C217" i="28" s="1"/>
  <c r="C206" i="28" s="1"/>
  <c r="D216" i="28"/>
  <c r="D205" i="28"/>
  <c r="C186" i="28"/>
  <c r="C184" i="28" s="1"/>
  <c r="C185" i="28"/>
  <c r="C183" i="28" s="1"/>
  <c r="C181" i="28" s="1"/>
  <c r="C179" i="28" s="1"/>
  <c r="C177" i="28" s="1"/>
  <c r="C171" i="28"/>
  <c r="C169" i="28" s="1"/>
  <c r="C167" i="28" s="1"/>
  <c r="C165" i="28" s="1"/>
  <c r="C163" i="28" s="1"/>
  <c r="C170" i="28"/>
  <c r="C168" i="28" s="1"/>
  <c r="C166" i="28" s="1"/>
  <c r="C164" i="28" s="1"/>
  <c r="C162" i="28" s="1"/>
  <c r="C134" i="28"/>
  <c r="C133" i="28"/>
  <c r="D130" i="28"/>
  <c r="C130" i="28"/>
  <c r="C128" i="28" s="1"/>
  <c r="C129" i="28"/>
  <c r="C127" i="28" s="1"/>
  <c r="D126" i="28"/>
  <c r="C120" i="28"/>
  <c r="C118" i="28" s="1"/>
  <c r="C119" i="28"/>
  <c r="C117" i="28" s="1"/>
  <c r="C109" i="28"/>
  <c r="C78" i="28" s="1"/>
  <c r="C108" i="28"/>
  <c r="C77" i="28" s="1"/>
  <c r="C99" i="28"/>
  <c r="C76" i="28" s="1"/>
  <c r="C98" i="28"/>
  <c r="C75" i="28" s="1"/>
  <c r="D86" i="28"/>
  <c r="C89" i="27"/>
  <c r="C90" i="27"/>
  <c r="C184" i="27"/>
  <c r="C185" i="27"/>
  <c r="C196" i="27"/>
  <c r="C194" i="27" s="1"/>
  <c r="C192" i="27" s="1"/>
  <c r="C197" i="27"/>
  <c r="C198" i="27"/>
  <c r="C199" i="27"/>
  <c r="D197" i="27"/>
  <c r="C203" i="27"/>
  <c r="C207" i="27"/>
  <c r="C205" i="27" s="1"/>
  <c r="C208" i="27"/>
  <c r="D212" i="27"/>
  <c r="C212" i="27"/>
  <c r="C210" i="27" s="1"/>
  <c r="C211" i="27"/>
  <c r="C209" i="27" s="1"/>
  <c r="D208" i="27"/>
  <c r="C224" i="27"/>
  <c r="C225" i="27"/>
  <c r="C100" i="27"/>
  <c r="C75" i="27" s="1"/>
  <c r="C101" i="27"/>
  <c r="C76" i="27" s="1"/>
  <c r="C135" i="27"/>
  <c r="C136" i="27"/>
  <c r="C103" i="29" l="1"/>
  <c r="C23" i="29" s="1"/>
  <c r="C21" i="29" s="1"/>
  <c r="C128" i="29"/>
  <c r="C126" i="29" s="1"/>
  <c r="C124" i="29" s="1"/>
  <c r="C104" i="29"/>
  <c r="C85" i="29"/>
  <c r="C83" i="29" s="1"/>
  <c r="C81" i="29" s="1"/>
  <c r="C79" i="29" s="1"/>
  <c r="C75" i="29" s="1"/>
  <c r="C76" i="29"/>
  <c r="C105" i="29"/>
  <c r="C25" i="29" s="1"/>
  <c r="C232" i="29"/>
  <c r="C230" i="29" s="1"/>
  <c r="C220" i="29" s="1"/>
  <c r="C118" i="29"/>
  <c r="C39" i="29" s="1"/>
  <c r="C119" i="29"/>
  <c r="C40" i="29" s="1"/>
  <c r="C273" i="29"/>
  <c r="C271" i="29" s="1"/>
  <c r="C269" i="29" s="1"/>
  <c r="C261" i="29" s="1"/>
  <c r="C249" i="29" s="1"/>
  <c r="C237" i="29" s="1"/>
  <c r="C233" i="29" s="1"/>
  <c r="C231" i="29" s="1"/>
  <c r="C221" i="29" s="1"/>
  <c r="C172" i="29"/>
  <c r="C185" i="29"/>
  <c r="C183" i="29" s="1"/>
  <c r="C173" i="29" s="1"/>
  <c r="C260" i="29"/>
  <c r="C250" i="29" s="1"/>
  <c r="C238" i="29" s="1"/>
  <c r="C141" i="29"/>
  <c r="C139" i="29" s="1"/>
  <c r="C127" i="29"/>
  <c r="C125" i="29" s="1"/>
  <c r="C138" i="29"/>
  <c r="C116" i="29"/>
  <c r="C97" i="28"/>
  <c r="C95" i="28" s="1"/>
  <c r="C93" i="28" s="1"/>
  <c r="C91" i="28" s="1"/>
  <c r="C96" i="28"/>
  <c r="C94" i="28" s="1"/>
  <c r="C92" i="28" s="1"/>
  <c r="C90" i="28" s="1"/>
  <c r="C47" i="28"/>
  <c r="C21" i="28" s="1"/>
  <c r="C73" i="28"/>
  <c r="C71" i="28" s="1"/>
  <c r="C69" i="28" s="1"/>
  <c r="C74" i="28"/>
  <c r="C72" i="28" s="1"/>
  <c r="C70" i="28" s="1"/>
  <c r="C48" i="28"/>
  <c r="C22" i="28" s="1"/>
  <c r="C218" i="28"/>
  <c r="C207" i="28" s="1"/>
  <c r="C205" i="28" s="1"/>
  <c r="C203" i="28" s="1"/>
  <c r="C201" i="28" s="1"/>
  <c r="C126" i="28"/>
  <c r="C124" i="28" s="1"/>
  <c r="C116" i="28" s="1"/>
  <c r="C114" i="28" s="1"/>
  <c r="C88" i="28"/>
  <c r="C228" i="28"/>
  <c r="C226" i="28" s="1"/>
  <c r="C224" i="28" s="1"/>
  <c r="C198" i="28"/>
  <c r="C196" i="28" s="1"/>
  <c r="C194" i="28" s="1"/>
  <c r="C159" i="28"/>
  <c r="C81" i="28"/>
  <c r="C229" i="28"/>
  <c r="C227" i="28" s="1"/>
  <c r="C225" i="28" s="1"/>
  <c r="C199" i="28"/>
  <c r="C197" i="28" s="1"/>
  <c r="C195" i="28" s="1"/>
  <c r="C204" i="28"/>
  <c r="C202" i="28" s="1"/>
  <c r="C200" i="28" s="1"/>
  <c r="C36" i="28"/>
  <c r="C160" i="28"/>
  <c r="C182" i="28"/>
  <c r="C180" i="28" s="1"/>
  <c r="C178" i="28" s="1"/>
  <c r="C87" i="28"/>
  <c r="C125" i="28"/>
  <c r="C123" i="28" s="1"/>
  <c r="C115" i="28" s="1"/>
  <c r="C113" i="28" s="1"/>
  <c r="C37" i="28"/>
  <c r="C215" i="28"/>
  <c r="C213" i="28" s="1"/>
  <c r="C211" i="28" s="1"/>
  <c r="C209" i="28" s="1"/>
  <c r="C82" i="28"/>
  <c r="D86" i="27"/>
  <c r="C177" i="27"/>
  <c r="C175" i="27" s="1"/>
  <c r="C173" i="27" s="1"/>
  <c r="C171" i="27" s="1"/>
  <c r="C169" i="27" s="1"/>
  <c r="C178" i="27"/>
  <c r="C176" i="27" s="1"/>
  <c r="C174" i="27" s="1"/>
  <c r="C172" i="27" s="1"/>
  <c r="C170" i="27" s="1"/>
  <c r="C222" i="27"/>
  <c r="C220" i="27" s="1"/>
  <c r="C218" i="27" s="1"/>
  <c r="C216" i="27" s="1"/>
  <c r="C223" i="27"/>
  <c r="C221" i="27" s="1"/>
  <c r="C121" i="27"/>
  <c r="C119" i="27" s="1"/>
  <c r="C81" i="27" s="1"/>
  <c r="C55" i="27" s="1"/>
  <c r="C28" i="27" s="1"/>
  <c r="C122" i="27"/>
  <c r="C120" i="27" s="1"/>
  <c r="C82" i="27" s="1"/>
  <c r="C56" i="27" s="1"/>
  <c r="C29" i="27" s="1"/>
  <c r="C131" i="27"/>
  <c r="C129" i="27" s="1"/>
  <c r="C127" i="27" s="1"/>
  <c r="C132" i="27"/>
  <c r="C130" i="27" s="1"/>
  <c r="C128" i="27" s="1"/>
  <c r="C63" i="27"/>
  <c r="C64" i="27"/>
  <c r="D132" i="27"/>
  <c r="D128" i="27"/>
  <c r="C162" i="27"/>
  <c r="C163" i="27"/>
  <c r="C111" i="27"/>
  <c r="C78" i="27" s="1"/>
  <c r="C110" i="27"/>
  <c r="C77" i="27" s="1"/>
  <c r="C15" i="26"/>
  <c r="C16" i="26"/>
  <c r="C19" i="26"/>
  <c r="C20" i="26"/>
  <c r="C30" i="26"/>
  <c r="C31" i="26"/>
  <c r="C73" i="29" l="1"/>
  <c r="C71" i="29" s="1"/>
  <c r="C69" i="29" s="1"/>
  <c r="C19" i="29"/>
  <c r="C15" i="29" s="1"/>
  <c r="C74" i="29"/>
  <c r="C72" i="29" s="1"/>
  <c r="C70" i="29" s="1"/>
  <c r="C68" i="29" s="1"/>
  <c r="C35" i="29"/>
  <c r="C171" i="29"/>
  <c r="C137" i="29"/>
  <c r="C133" i="29" s="1"/>
  <c r="C136" i="29"/>
  <c r="C132" i="29" s="1"/>
  <c r="C117" i="29"/>
  <c r="C38" i="29" s="1"/>
  <c r="C101" i="29"/>
  <c r="C99" i="29" s="1"/>
  <c r="C97" i="29" s="1"/>
  <c r="C114" i="29"/>
  <c r="C112" i="29" s="1"/>
  <c r="C106" i="29" s="1"/>
  <c r="C37" i="29"/>
  <c r="C24" i="29"/>
  <c r="C20" i="29" s="1"/>
  <c r="C100" i="29"/>
  <c r="C98" i="29" s="1"/>
  <c r="C96" i="29" s="1"/>
  <c r="C193" i="28"/>
  <c r="C84" i="28"/>
  <c r="C80" i="28" s="1"/>
  <c r="C68" i="28" s="1"/>
  <c r="C62" i="28"/>
  <c r="C55" i="28"/>
  <c r="C158" i="28"/>
  <c r="C156" i="28" s="1"/>
  <c r="C154" i="28" s="1"/>
  <c r="C152" i="28" s="1"/>
  <c r="C50" i="28"/>
  <c r="C61" i="28"/>
  <c r="C83" i="28"/>
  <c r="C79" i="28" s="1"/>
  <c r="C67" i="28" s="1"/>
  <c r="C157" i="28"/>
  <c r="C155" i="28" s="1"/>
  <c r="C153" i="28" s="1"/>
  <c r="C151" i="28" s="1"/>
  <c r="C49" i="28"/>
  <c r="C56" i="28"/>
  <c r="C192" i="28"/>
  <c r="C206" i="27"/>
  <c r="C204" i="27" s="1"/>
  <c r="C202" i="27" s="1"/>
  <c r="C219" i="27"/>
  <c r="C217" i="27" s="1"/>
  <c r="C201" i="27"/>
  <c r="C48" i="27"/>
  <c r="C152" i="27"/>
  <c r="C151" i="27"/>
  <c r="C191" i="27"/>
  <c r="C189" i="27" s="1"/>
  <c r="C187" i="27" s="1"/>
  <c r="C190" i="27"/>
  <c r="C188" i="27" s="1"/>
  <c r="C186" i="27" s="1"/>
  <c r="C161" i="27"/>
  <c r="C159" i="27" s="1"/>
  <c r="C157" i="27" s="1"/>
  <c r="C155" i="27" s="1"/>
  <c r="C99" i="27"/>
  <c r="C97" i="27" s="1"/>
  <c r="C95" i="27" s="1"/>
  <c r="C93" i="27" s="1"/>
  <c r="C98" i="27"/>
  <c r="C96" i="27" s="1"/>
  <c r="C94" i="27" s="1"/>
  <c r="C160" i="27"/>
  <c r="C158" i="27" s="1"/>
  <c r="C156" i="27" s="1"/>
  <c r="C154" i="27" s="1"/>
  <c r="C54" i="26"/>
  <c r="C52" i="26" s="1"/>
  <c r="C53" i="26"/>
  <c r="C51" i="26" s="1"/>
  <c r="C127" i="26"/>
  <c r="C125" i="26" s="1"/>
  <c r="C123" i="26" s="1"/>
  <c r="C121" i="26" s="1"/>
  <c r="C119" i="26" s="1"/>
  <c r="C117" i="26" s="1"/>
  <c r="C126" i="26"/>
  <c r="C124" i="26" s="1"/>
  <c r="C100" i="26"/>
  <c r="C99" i="26"/>
  <c r="C97" i="26" s="1"/>
  <c r="C156" i="25"/>
  <c r="C157" i="25"/>
  <c r="C167" i="25"/>
  <c r="C168" i="25"/>
  <c r="C169" i="25"/>
  <c r="C170" i="25"/>
  <c r="C171" i="25"/>
  <c r="C172" i="25"/>
  <c r="C173" i="25"/>
  <c r="C174" i="25"/>
  <c r="C175" i="25"/>
  <c r="C176" i="25"/>
  <c r="C18" i="29" l="1"/>
  <c r="C14" i="29" s="1"/>
  <c r="C34" i="29"/>
  <c r="C33" i="29"/>
  <c r="C42" i="29"/>
  <c r="C123" i="29"/>
  <c r="C122" i="29"/>
  <c r="C161" i="29"/>
  <c r="C159" i="29" s="1"/>
  <c r="C157" i="29" s="1"/>
  <c r="C147" i="29" s="1"/>
  <c r="C145" i="29" s="1"/>
  <c r="C143" i="29" s="1"/>
  <c r="C115" i="29"/>
  <c r="C113" i="29" s="1"/>
  <c r="C107" i="29" s="1"/>
  <c r="C94" i="29"/>
  <c r="C29" i="28"/>
  <c r="C34" i="28"/>
  <c r="C32" i="28" s="1"/>
  <c r="C30" i="28" s="1"/>
  <c r="C59" i="28"/>
  <c r="C57" i="28" s="1"/>
  <c r="C51" i="28" s="1"/>
  <c r="C28" i="28"/>
  <c r="C46" i="28"/>
  <c r="C44" i="28" s="1"/>
  <c r="C42" i="28" s="1"/>
  <c r="C24" i="28"/>
  <c r="C20" i="28" s="1"/>
  <c r="C18" i="28" s="1"/>
  <c r="C16" i="28" s="1"/>
  <c r="C35" i="28"/>
  <c r="C33" i="28" s="1"/>
  <c r="C31" i="28" s="1"/>
  <c r="C60" i="28"/>
  <c r="C58" i="28" s="1"/>
  <c r="C52" i="28" s="1"/>
  <c r="C45" i="28"/>
  <c r="C43" i="28" s="1"/>
  <c r="C41" i="28" s="1"/>
  <c r="C23" i="28"/>
  <c r="C19" i="28" s="1"/>
  <c r="C17" i="28" s="1"/>
  <c r="C15" i="28" s="1"/>
  <c r="C195" i="27"/>
  <c r="C193" i="27" s="1"/>
  <c r="C49" i="27"/>
  <c r="C50" i="27"/>
  <c r="C74" i="27"/>
  <c r="C72" i="27" s="1"/>
  <c r="C70" i="27" s="1"/>
  <c r="C73" i="27"/>
  <c r="C71" i="27" s="1"/>
  <c r="C69" i="27" s="1"/>
  <c r="C47" i="27"/>
  <c r="C21" i="27" s="1"/>
  <c r="C150" i="27"/>
  <c r="C148" i="27" s="1"/>
  <c r="C146" i="27" s="1"/>
  <c r="C144" i="27" s="1"/>
  <c r="C92" i="27"/>
  <c r="C22" i="27"/>
  <c r="C37" i="27"/>
  <c r="C149" i="27"/>
  <c r="C147" i="27" s="1"/>
  <c r="C145" i="27" s="1"/>
  <c r="C143" i="27" s="1"/>
  <c r="C50" i="26"/>
  <c r="C48" i="26" s="1"/>
  <c r="C46" i="26" s="1"/>
  <c r="C43" i="26"/>
  <c r="C49" i="26"/>
  <c r="C47" i="26" s="1"/>
  <c r="C45" i="26" s="1"/>
  <c r="C42" i="26"/>
  <c r="C98" i="26"/>
  <c r="C96" i="26" s="1"/>
  <c r="C94" i="26" s="1"/>
  <c r="C92" i="26" s="1"/>
  <c r="C95" i="26"/>
  <c r="C93" i="26" s="1"/>
  <c r="C91" i="26" s="1"/>
  <c r="C89" i="26"/>
  <c r="C88" i="26"/>
  <c r="C122" i="26"/>
  <c r="C120" i="26" s="1"/>
  <c r="C118" i="26" s="1"/>
  <c r="C116" i="26" s="1"/>
  <c r="C113" i="26"/>
  <c r="C76" i="26" s="1"/>
  <c r="C74" i="26" s="1"/>
  <c r="C114" i="26"/>
  <c r="C77" i="26" s="1"/>
  <c r="C75" i="26" s="1"/>
  <c r="C51" i="25"/>
  <c r="C44" i="25" s="1"/>
  <c r="C42" i="25" s="1"/>
  <c r="C40" i="25" s="1"/>
  <c r="C52" i="25"/>
  <c r="C45" i="25" s="1"/>
  <c r="C43" i="25" s="1"/>
  <c r="C41" i="25" s="1"/>
  <c r="C31" i="29" l="1"/>
  <c r="C32" i="29"/>
  <c r="C43" i="29"/>
  <c r="C95" i="29"/>
  <c r="C25" i="28"/>
  <c r="C13" i="28" s="1"/>
  <c r="C26" i="28"/>
  <c r="C14" i="28" s="1"/>
  <c r="C39" i="28"/>
  <c r="C40" i="28"/>
  <c r="C46" i="27"/>
  <c r="C44" i="27" s="1"/>
  <c r="C42" i="27" s="1"/>
  <c r="C24" i="27"/>
  <c r="C20" i="27" s="1"/>
  <c r="C18" i="27" s="1"/>
  <c r="C16" i="27" s="1"/>
  <c r="C45" i="27"/>
  <c r="C43" i="27" s="1"/>
  <c r="C41" i="27" s="1"/>
  <c r="C23" i="27"/>
  <c r="C19" i="27" s="1"/>
  <c r="C17" i="27" s="1"/>
  <c r="C15" i="27" s="1"/>
  <c r="C126" i="27"/>
  <c r="C118" i="27" s="1"/>
  <c r="C116" i="27" s="1"/>
  <c r="C88" i="27"/>
  <c r="C36" i="27"/>
  <c r="C67" i="26"/>
  <c r="C87" i="26"/>
  <c r="C66" i="26"/>
  <c r="C86" i="26"/>
  <c r="C40" i="26"/>
  <c r="C85" i="26"/>
  <c r="C83" i="26" s="1"/>
  <c r="C81" i="26" s="1"/>
  <c r="C84" i="26"/>
  <c r="C82" i="26" s="1"/>
  <c r="C80" i="26" s="1"/>
  <c r="C32" i="26"/>
  <c r="C28" i="26" s="1"/>
  <c r="C111" i="26"/>
  <c r="C109" i="26" s="1"/>
  <c r="C107" i="26" s="1"/>
  <c r="C105" i="26" s="1"/>
  <c r="C112" i="26"/>
  <c r="C110" i="26" s="1"/>
  <c r="C108" i="26" s="1"/>
  <c r="C106" i="26" s="1"/>
  <c r="C17" i="25"/>
  <c r="C18" i="25"/>
  <c r="C50" i="25"/>
  <c r="C48" i="25" s="1"/>
  <c r="C49" i="25"/>
  <c r="C47" i="25" s="1"/>
  <c r="C27" i="29" l="1"/>
  <c r="C13" i="29" s="1"/>
  <c r="C26" i="29"/>
  <c r="C12" i="29" s="1"/>
  <c r="C86" i="27"/>
  <c r="C84" i="27" s="1"/>
  <c r="C80" i="27" s="1"/>
  <c r="C68" i="27" s="1"/>
  <c r="C62" i="27"/>
  <c r="C125" i="27"/>
  <c r="C117" i="27" s="1"/>
  <c r="C115" i="27" s="1"/>
  <c r="C87" i="27"/>
  <c r="C38" i="26"/>
  <c r="C36" i="26" s="1"/>
  <c r="C21" i="26"/>
  <c r="C17" i="26" s="1"/>
  <c r="C64" i="26"/>
  <c r="C62" i="26" s="1"/>
  <c r="C60" i="26" s="1"/>
  <c r="C22" i="26"/>
  <c r="C65" i="26"/>
  <c r="C41" i="26"/>
  <c r="C39" i="26" s="1"/>
  <c r="C33" i="26"/>
  <c r="C29" i="26" s="1"/>
  <c r="C18" i="26"/>
  <c r="C63" i="26"/>
  <c r="C61" i="26" s="1"/>
  <c r="C26" i="26"/>
  <c r="C23" i="26" s="1"/>
  <c r="C72" i="26"/>
  <c r="C68" i="26" s="1"/>
  <c r="C113" i="25"/>
  <c r="C90" i="25" s="1"/>
  <c r="C64" i="25" s="1"/>
  <c r="C23" i="25" s="1"/>
  <c r="C114" i="25"/>
  <c r="C91" i="25" s="1"/>
  <c r="C117" i="25"/>
  <c r="C92" i="25" s="1"/>
  <c r="C118" i="25"/>
  <c r="C93" i="25" s="1"/>
  <c r="C60" i="27" l="1"/>
  <c r="C58" i="27" s="1"/>
  <c r="C52" i="27" s="1"/>
  <c r="C35" i="27"/>
  <c r="C33" i="27" s="1"/>
  <c r="C31" i="27" s="1"/>
  <c r="C85" i="27"/>
  <c r="C83" i="27" s="1"/>
  <c r="C79" i="27" s="1"/>
  <c r="C67" i="27" s="1"/>
  <c r="C61" i="27"/>
  <c r="C37" i="26"/>
  <c r="C58" i="26"/>
  <c r="C13" i="26"/>
  <c r="C27" i="26"/>
  <c r="C24" i="26" s="1"/>
  <c r="C14" i="26" s="1"/>
  <c r="C73" i="26"/>
  <c r="C69" i="26" s="1"/>
  <c r="C59" i="26" s="1"/>
  <c r="C89" i="25"/>
  <c r="C87" i="25" s="1"/>
  <c r="C65" i="25"/>
  <c r="C24" i="25" s="1"/>
  <c r="C88" i="25"/>
  <c r="C112" i="25"/>
  <c r="C110" i="25" s="1"/>
  <c r="C108" i="25" s="1"/>
  <c r="C106" i="25" s="1"/>
  <c r="C111" i="25"/>
  <c r="C109" i="25" s="1"/>
  <c r="C107" i="25" s="1"/>
  <c r="C105" i="25" s="1"/>
  <c r="C59" i="27" l="1"/>
  <c r="C57" i="27" s="1"/>
  <c r="C51" i="27" s="1"/>
  <c r="C34" i="27"/>
  <c r="C32" i="27" s="1"/>
  <c r="C30" i="27" s="1"/>
  <c r="C26" i="27"/>
  <c r="C14" i="27" s="1"/>
  <c r="C40" i="27"/>
  <c r="C86" i="25"/>
  <c r="C39" i="27" l="1"/>
  <c r="C25" i="27"/>
  <c r="C13" i="27" s="1"/>
  <c r="C277" i="25"/>
  <c r="C278" i="25"/>
  <c r="C264" i="25" l="1"/>
  <c r="C262" i="25" s="1"/>
  <c r="C260" i="25" s="1"/>
  <c r="C258" i="25" s="1"/>
  <c r="C256" i="25" s="1"/>
  <c r="C275" i="25"/>
  <c r="C276" i="25"/>
  <c r="C205" i="25"/>
  <c r="C203" i="25" s="1"/>
  <c r="C206" i="25"/>
  <c r="C204" i="25" s="1"/>
  <c r="C140" i="25"/>
  <c r="C141" i="25"/>
  <c r="C132" i="25"/>
  <c r="C133" i="25"/>
  <c r="C250" i="25"/>
  <c r="C248" i="25" s="1"/>
  <c r="C249" i="25"/>
  <c r="C247" i="25" s="1"/>
  <c r="C193" i="25"/>
  <c r="C191" i="25" s="1"/>
  <c r="C192" i="25"/>
  <c r="C190" i="25" s="1"/>
  <c r="D133" i="25"/>
  <c r="D129" i="25"/>
  <c r="D67" i="25"/>
  <c r="C260" i="24"/>
  <c r="C261" i="24"/>
  <c r="C262" i="24"/>
  <c r="C263" i="24"/>
  <c r="C40" i="24"/>
  <c r="C41" i="24"/>
  <c r="C290" i="24"/>
  <c r="C288" i="24" s="1"/>
  <c r="C291" i="24"/>
  <c r="C289" i="24" s="1"/>
  <c r="C252" i="24" s="1"/>
  <c r="C234" i="24" s="1"/>
  <c r="D291" i="24"/>
  <c r="C264" i="24"/>
  <c r="C265" i="24"/>
  <c r="C200" i="24"/>
  <c r="C201" i="24"/>
  <c r="C463" i="24"/>
  <c r="C461" i="24" s="1"/>
  <c r="C437" i="24" s="1"/>
  <c r="C435" i="24" s="1"/>
  <c r="C433" i="24" s="1"/>
  <c r="C431" i="24" s="1"/>
  <c r="C464" i="24"/>
  <c r="C462" i="24" s="1"/>
  <c r="C438" i="24" s="1"/>
  <c r="C353" i="24"/>
  <c r="C352" i="24"/>
  <c r="N370" i="24"/>
  <c r="M370" i="24"/>
  <c r="M369" i="24"/>
  <c r="C482" i="24"/>
  <c r="C483" i="24"/>
  <c r="O506" i="24"/>
  <c r="C369" i="24"/>
  <c r="C370" i="24"/>
  <c r="C62" i="24"/>
  <c r="C63" i="24"/>
  <c r="C70" i="24"/>
  <c r="C71" i="24"/>
  <c r="C479" i="24"/>
  <c r="C478" i="24"/>
  <c r="C416" i="24"/>
  <c r="C417" i="24"/>
  <c r="C396" i="24"/>
  <c r="C394" i="24" s="1"/>
  <c r="C392" i="24" s="1"/>
  <c r="C390" i="24" s="1"/>
  <c r="C397" i="24"/>
  <c r="C395" i="24" s="1"/>
  <c r="C393" i="24" s="1"/>
  <c r="C391" i="24" s="1"/>
  <c r="C113" i="24"/>
  <c r="C111" i="24" s="1"/>
  <c r="C109" i="24" s="1"/>
  <c r="C114" i="24"/>
  <c r="N114" i="24" s="1"/>
  <c r="O114" i="24" s="1"/>
  <c r="C348" i="24"/>
  <c r="C349" i="24"/>
  <c r="C327" i="24"/>
  <c r="C328" i="24"/>
  <c r="C94" i="24"/>
  <c r="C95" i="24"/>
  <c r="C170" i="24"/>
  <c r="C171" i="24"/>
  <c r="C174" i="24"/>
  <c r="C175" i="24"/>
  <c r="C188" i="24"/>
  <c r="C187" i="24"/>
  <c r="C449" i="24"/>
  <c r="C447" i="24" s="1"/>
  <c r="C430" i="24" s="1"/>
  <c r="C448" i="24"/>
  <c r="C446" i="24" s="1"/>
  <c r="C429" i="24" s="1"/>
  <c r="I402" i="24"/>
  <c r="H402" i="24"/>
  <c r="G402" i="24"/>
  <c r="F402" i="24"/>
  <c r="C366" i="24"/>
  <c r="C365" i="24"/>
  <c r="D265" i="24"/>
  <c r="D261" i="24"/>
  <c r="D220" i="24"/>
  <c r="C104" i="24"/>
  <c r="C103" i="24"/>
  <c r="Q99" i="24"/>
  <c r="C86" i="24"/>
  <c r="C84" i="24" s="1"/>
  <c r="C82" i="24" s="1"/>
  <c r="C80" i="24" s="1"/>
  <c r="C78" i="24" s="1"/>
  <c r="C76" i="24" s="1"/>
  <c r="C85" i="24"/>
  <c r="C83" i="24" s="1"/>
  <c r="C81" i="24" s="1"/>
  <c r="C79" i="24" s="1"/>
  <c r="C77" i="24" s="1"/>
  <c r="C75" i="24" s="1"/>
  <c r="D68" i="24"/>
  <c r="Q175" i="23"/>
  <c r="C84" i="23"/>
  <c r="C85" i="23"/>
  <c r="C236" i="25" l="1"/>
  <c r="C234" i="25" s="1"/>
  <c r="C232" i="25" s="1"/>
  <c r="C230" i="25" s="1"/>
  <c r="C229" i="25"/>
  <c r="C227" i="25" s="1"/>
  <c r="C130" i="25"/>
  <c r="C273" i="25"/>
  <c r="C271" i="25" s="1"/>
  <c r="C269" i="25" s="1"/>
  <c r="C164" i="25"/>
  <c r="C131" i="25"/>
  <c r="C201" i="25"/>
  <c r="C199" i="25" s="1"/>
  <c r="C197" i="25" s="1"/>
  <c r="C165" i="25"/>
  <c r="C245" i="25"/>
  <c r="C243" i="25" s="1"/>
  <c r="C241" i="25" s="1"/>
  <c r="C239" i="25" s="1"/>
  <c r="C246" i="25"/>
  <c r="C244" i="25" s="1"/>
  <c r="C242" i="25" s="1"/>
  <c r="C240" i="25" s="1"/>
  <c r="C189" i="25"/>
  <c r="C187" i="25" s="1"/>
  <c r="C185" i="25" s="1"/>
  <c r="C183" i="25" s="1"/>
  <c r="C251" i="24"/>
  <c r="C233" i="24" s="1"/>
  <c r="C346" i="24"/>
  <c r="C316" i="24" s="1"/>
  <c r="C235" i="24" s="1"/>
  <c r="C347" i="24"/>
  <c r="C317" i="24" s="1"/>
  <c r="C236" i="24" s="1"/>
  <c r="C477" i="24"/>
  <c r="C476" i="24"/>
  <c r="C363" i="24"/>
  <c r="C364" i="24"/>
  <c r="C49" i="24"/>
  <c r="C17" i="24" s="1"/>
  <c r="C50" i="24"/>
  <c r="C68" i="24"/>
  <c r="C66" i="24" s="1"/>
  <c r="C60" i="24" s="1"/>
  <c r="C58" i="24" s="1"/>
  <c r="C55" i="24"/>
  <c r="C69" i="24"/>
  <c r="C67" i="24" s="1"/>
  <c r="C61" i="24" s="1"/>
  <c r="C59" i="24" s="1"/>
  <c r="C56" i="24"/>
  <c r="C92" i="24"/>
  <c r="C90" i="24" s="1"/>
  <c r="C93" i="24"/>
  <c r="C91" i="24" s="1"/>
  <c r="C168" i="24"/>
  <c r="C169" i="24"/>
  <c r="C158" i="24" s="1"/>
  <c r="C37" i="24" s="1"/>
  <c r="C186" i="24"/>
  <c r="C184" i="24" s="1"/>
  <c r="C182" i="24" s="1"/>
  <c r="C180" i="24" s="1"/>
  <c r="C150" i="24"/>
  <c r="C148" i="24" s="1"/>
  <c r="C146" i="24" s="1"/>
  <c r="C144" i="24" s="1"/>
  <c r="C185" i="24"/>
  <c r="C183" i="24" s="1"/>
  <c r="C181" i="24" s="1"/>
  <c r="C179" i="24" s="1"/>
  <c r="C149" i="24"/>
  <c r="C147" i="24" s="1"/>
  <c r="C145" i="24" s="1"/>
  <c r="C143" i="24" s="1"/>
  <c r="C414" i="24"/>
  <c r="C412" i="24" s="1"/>
  <c r="C410" i="24" s="1"/>
  <c r="C407" i="24"/>
  <c r="C405" i="24" s="1"/>
  <c r="C403" i="24" s="1"/>
  <c r="C401" i="24" s="1"/>
  <c r="C101" i="24"/>
  <c r="C99" i="24" s="1"/>
  <c r="C444" i="24"/>
  <c r="C442" i="24" s="1"/>
  <c r="C440" i="24" s="1"/>
  <c r="C436" i="24" s="1"/>
  <c r="C434" i="24" s="1"/>
  <c r="C432" i="24" s="1"/>
  <c r="C445" i="24"/>
  <c r="C443" i="24" s="1"/>
  <c r="C441" i="24" s="1"/>
  <c r="C415" i="24"/>
  <c r="C413" i="24" s="1"/>
  <c r="C411" i="24" s="1"/>
  <c r="C408" i="24"/>
  <c r="C112" i="24"/>
  <c r="C110" i="24" s="1"/>
  <c r="C102" i="24" s="1"/>
  <c r="C100" i="24" s="1"/>
  <c r="C326" i="24"/>
  <c r="C324" i="24" s="1"/>
  <c r="C322" i="24" s="1"/>
  <c r="C320" i="24" s="1"/>
  <c r="C325" i="24"/>
  <c r="C323" i="24" s="1"/>
  <c r="C321" i="24" s="1"/>
  <c r="C319" i="24" s="1"/>
  <c r="C337" i="23"/>
  <c r="C338" i="23"/>
  <c r="C659" i="23"/>
  <c r="C657" i="23" s="1"/>
  <c r="C328" i="23" s="1"/>
  <c r="C660" i="23"/>
  <c r="C658" i="23" s="1"/>
  <c r="C329" i="23" s="1"/>
  <c r="C645" i="23"/>
  <c r="C646" i="23"/>
  <c r="C67" i="25" l="1"/>
  <c r="C102" i="25"/>
  <c r="C128" i="25"/>
  <c r="C126" i="25" s="1"/>
  <c r="C124" i="25" s="1"/>
  <c r="C122" i="25" s="1"/>
  <c r="C103" i="25"/>
  <c r="C101" i="25" s="1"/>
  <c r="C99" i="25" s="1"/>
  <c r="C95" i="25" s="1"/>
  <c r="C129" i="25"/>
  <c r="C127" i="25" s="1"/>
  <c r="C265" i="25"/>
  <c r="C263" i="25" s="1"/>
  <c r="C237" i="25" s="1"/>
  <c r="C235" i="25" s="1"/>
  <c r="C233" i="25" s="1"/>
  <c r="C231" i="25" s="1"/>
  <c r="C274" i="25"/>
  <c r="C272" i="25" s="1"/>
  <c r="C270" i="25" s="1"/>
  <c r="C202" i="25"/>
  <c r="C200" i="25" s="1"/>
  <c r="C198" i="25" s="1"/>
  <c r="C228" i="25"/>
  <c r="C66" i="25" s="1"/>
  <c r="C188" i="25"/>
  <c r="C186" i="25" s="1"/>
  <c r="C184" i="25" s="1"/>
  <c r="C182" i="25" s="1"/>
  <c r="C225" i="25"/>
  <c r="C163" i="25"/>
  <c r="C161" i="25" s="1"/>
  <c r="C159" i="25" s="1"/>
  <c r="C155" i="25"/>
  <c r="C153" i="25" s="1"/>
  <c r="C151" i="25" s="1"/>
  <c r="C78" i="25"/>
  <c r="C36" i="25" s="1"/>
  <c r="C162" i="25"/>
  <c r="C160" i="25" s="1"/>
  <c r="C158" i="25" s="1"/>
  <c r="C258" i="24"/>
  <c r="C256" i="24" s="1"/>
  <c r="C254" i="24" s="1"/>
  <c r="C249" i="24"/>
  <c r="C247" i="24" s="1"/>
  <c r="C259" i="24"/>
  <c r="C257" i="24" s="1"/>
  <c r="C255" i="24" s="1"/>
  <c r="C250" i="24"/>
  <c r="C248" i="24" s="1"/>
  <c r="C475" i="24"/>
  <c r="C473" i="24" s="1"/>
  <c r="C428" i="24"/>
  <c r="C426" i="24" s="1"/>
  <c r="C424" i="24" s="1"/>
  <c r="C422" i="24" s="1"/>
  <c r="C474" i="24"/>
  <c r="C472" i="24" s="1"/>
  <c r="C470" i="24" s="1"/>
  <c r="C460" i="24" s="1"/>
  <c r="C458" i="24" s="1"/>
  <c r="C456" i="24" s="1"/>
  <c r="C454" i="24" s="1"/>
  <c r="C427" i="24"/>
  <c r="C425" i="24" s="1"/>
  <c r="C423" i="24" s="1"/>
  <c r="C421" i="24" s="1"/>
  <c r="C361" i="24"/>
  <c r="C359" i="24" s="1"/>
  <c r="C357" i="24" s="1"/>
  <c r="C308" i="24"/>
  <c r="C362" i="24"/>
  <c r="C360" i="24" s="1"/>
  <c r="C358" i="24" s="1"/>
  <c r="C309" i="24"/>
  <c r="C18" i="24"/>
  <c r="C166" i="24"/>
  <c r="C164" i="24" s="1"/>
  <c r="C162" i="24" s="1"/>
  <c r="C160" i="24" s="1"/>
  <c r="C157" i="24"/>
  <c r="C36" i="24" s="1"/>
  <c r="C315" i="24"/>
  <c r="C313" i="24" s="1"/>
  <c r="C311" i="24" s="1"/>
  <c r="C345" i="24"/>
  <c r="C343" i="24" s="1"/>
  <c r="C341" i="24" s="1"/>
  <c r="C339" i="24" s="1"/>
  <c r="C221" i="24"/>
  <c r="C27" i="24" s="1"/>
  <c r="C344" i="24"/>
  <c r="C342" i="24" s="1"/>
  <c r="C340" i="24" s="1"/>
  <c r="C338" i="24" s="1"/>
  <c r="C167" i="24"/>
  <c r="C165" i="24" s="1"/>
  <c r="C163" i="24" s="1"/>
  <c r="C161" i="24" s="1"/>
  <c r="C24" i="24"/>
  <c r="C54" i="24"/>
  <c r="C52" i="24" s="1"/>
  <c r="C48" i="24" s="1"/>
  <c r="C46" i="24" s="1"/>
  <c r="C23" i="24"/>
  <c r="C53" i="24"/>
  <c r="C51" i="24" s="1"/>
  <c r="C47" i="24" s="1"/>
  <c r="C45" i="24" s="1"/>
  <c r="C406" i="24"/>
  <c r="C404" i="24" s="1"/>
  <c r="C402" i="24" s="1"/>
  <c r="C222" i="24"/>
  <c r="C28" i="24" s="1"/>
  <c r="C156" i="24"/>
  <c r="C154" i="24" s="1"/>
  <c r="C152" i="24" s="1"/>
  <c r="C142" i="24" s="1"/>
  <c r="C804" i="23"/>
  <c r="C805" i="23"/>
  <c r="C503" i="23"/>
  <c r="C504" i="23"/>
  <c r="C62" i="25" l="1"/>
  <c r="C63" i="25"/>
  <c r="C85" i="25"/>
  <c r="C83" i="25" s="1"/>
  <c r="C125" i="25"/>
  <c r="C123" i="25" s="1"/>
  <c r="C79" i="25"/>
  <c r="C37" i="25" s="1"/>
  <c r="C77" i="25"/>
  <c r="C76" i="25"/>
  <c r="C100" i="25"/>
  <c r="C98" i="25" s="1"/>
  <c r="C94" i="25" s="1"/>
  <c r="C226" i="25"/>
  <c r="C224" i="25" s="1"/>
  <c r="C222" i="25" s="1"/>
  <c r="C223" i="25"/>
  <c r="C261" i="25"/>
  <c r="C259" i="25" s="1"/>
  <c r="C257" i="25" s="1"/>
  <c r="C154" i="25"/>
  <c r="C152" i="25" s="1"/>
  <c r="C150" i="25" s="1"/>
  <c r="C148" i="25" s="1"/>
  <c r="C149" i="25"/>
  <c r="C26" i="25"/>
  <c r="C22" i="25" s="1"/>
  <c r="C459" i="24"/>
  <c r="C457" i="24" s="1"/>
  <c r="C455" i="24" s="1"/>
  <c r="C453" i="24" s="1"/>
  <c r="C471" i="24"/>
  <c r="C219" i="24"/>
  <c r="C306" i="24"/>
  <c r="C304" i="24" s="1"/>
  <c r="C302" i="24" s="1"/>
  <c r="C220" i="24"/>
  <c r="C307" i="24"/>
  <c r="C305" i="24" s="1"/>
  <c r="C303" i="24" s="1"/>
  <c r="C301" i="24" s="1"/>
  <c r="C217" i="24"/>
  <c r="C215" i="24" s="1"/>
  <c r="C213" i="24" s="1"/>
  <c r="C25" i="24"/>
  <c r="C21" i="24" s="1"/>
  <c r="C19" i="24" s="1"/>
  <c r="C15" i="24" s="1"/>
  <c r="C155" i="24"/>
  <c r="C153" i="24" s="1"/>
  <c r="C151" i="24" s="1"/>
  <c r="C141" i="24" s="1"/>
  <c r="C314" i="24"/>
  <c r="C312" i="24" s="1"/>
  <c r="C310" i="24" s="1"/>
  <c r="C42" i="24"/>
  <c r="C245" i="24"/>
  <c r="C241" i="24" s="1"/>
  <c r="C239" i="24" s="1"/>
  <c r="C231" i="24"/>
  <c r="C229" i="24" s="1"/>
  <c r="C246" i="24"/>
  <c r="C242" i="24" s="1"/>
  <c r="C240" i="24" s="1"/>
  <c r="C232" i="24"/>
  <c r="C230" i="24" s="1"/>
  <c r="C228" i="24" s="1"/>
  <c r="C224" i="24" s="1"/>
  <c r="C43" i="24"/>
  <c r="P1005" i="23"/>
  <c r="N1005" i="23"/>
  <c r="N807" i="23"/>
  <c r="C802" i="23"/>
  <c r="C800" i="23" s="1"/>
  <c r="C798" i="23" s="1"/>
  <c r="C803" i="23"/>
  <c r="C801" i="23" s="1"/>
  <c r="C799" i="23" s="1"/>
  <c r="C189" i="23"/>
  <c r="C187" i="23" s="1"/>
  <c r="C185" i="23" s="1"/>
  <c r="C190" i="23"/>
  <c r="C188" i="23" s="1"/>
  <c r="C186" i="23" s="1"/>
  <c r="O31" i="23"/>
  <c r="O29" i="23"/>
  <c r="O781" i="23"/>
  <c r="O965" i="23"/>
  <c r="O27" i="23"/>
  <c r="L924" i="23"/>
  <c r="R938" i="23"/>
  <c r="O937" i="23"/>
  <c r="C458" i="23"/>
  <c r="O952" i="23"/>
  <c r="N952" i="23"/>
  <c r="M414" i="23"/>
  <c r="M879" i="23"/>
  <c r="C706" i="23"/>
  <c r="C704" i="23" s="1"/>
  <c r="C702" i="23" s="1"/>
  <c r="C700" i="23" s="1"/>
  <c r="C698" i="23" s="1"/>
  <c r="C707" i="23"/>
  <c r="C705" i="23" s="1"/>
  <c r="C703" i="23" s="1"/>
  <c r="C701" i="23" s="1"/>
  <c r="C699" i="23" s="1"/>
  <c r="C996" i="23"/>
  <c r="C995" i="23"/>
  <c r="C992" i="23"/>
  <c r="C991" i="23"/>
  <c r="C986" i="23"/>
  <c r="C985" i="23"/>
  <c r="C982" i="23"/>
  <c r="C981" i="23"/>
  <c r="C965" i="23"/>
  <c r="C963" i="23" s="1"/>
  <c r="C961" i="23" s="1"/>
  <c r="C959" i="23" s="1"/>
  <c r="C957" i="23" s="1"/>
  <c r="C964" i="23"/>
  <c r="C962" i="23" s="1"/>
  <c r="C960" i="23" s="1"/>
  <c r="C958" i="23" s="1"/>
  <c r="C956" i="23" s="1"/>
  <c r="C952" i="23"/>
  <c r="C951" i="23"/>
  <c r="C948" i="23"/>
  <c r="C947" i="23"/>
  <c r="C938" i="23"/>
  <c r="C937" i="23"/>
  <c r="C932" i="23"/>
  <c r="C931" i="23"/>
  <c r="C928" i="23"/>
  <c r="C927" i="23"/>
  <c r="C924" i="23"/>
  <c r="C923" i="23"/>
  <c r="C920" i="23"/>
  <c r="C919" i="23"/>
  <c r="C914" i="23"/>
  <c r="C913" i="23"/>
  <c r="C904" i="23"/>
  <c r="C902" i="23" s="1"/>
  <c r="C850" i="23" s="1"/>
  <c r="C903" i="23"/>
  <c r="C901" i="23" s="1"/>
  <c r="C849" i="23" s="1"/>
  <c r="C893" i="23"/>
  <c r="C891" i="23" s="1"/>
  <c r="C889" i="23" s="1"/>
  <c r="C887" i="23" s="1"/>
  <c r="C885" i="23" s="1"/>
  <c r="C883" i="23" s="1"/>
  <c r="C892" i="23"/>
  <c r="C890" i="23" s="1"/>
  <c r="C888" i="23" s="1"/>
  <c r="C886" i="23" s="1"/>
  <c r="C884" i="23" s="1"/>
  <c r="C882" i="23" s="1"/>
  <c r="D883" i="23"/>
  <c r="C878" i="23"/>
  <c r="C876" i="23" s="1"/>
  <c r="C846" i="23" s="1"/>
  <c r="C877" i="23"/>
  <c r="C875" i="23" s="1"/>
  <c r="C865" i="23"/>
  <c r="C863" i="23" s="1"/>
  <c r="C861" i="23" s="1"/>
  <c r="C859" i="23" s="1"/>
  <c r="C864" i="23"/>
  <c r="C862" i="23" s="1"/>
  <c r="C860" i="23" s="1"/>
  <c r="C858" i="23" s="1"/>
  <c r="C831" i="23"/>
  <c r="C822" i="23" s="1"/>
  <c r="C830" i="23"/>
  <c r="C828" i="23" s="1"/>
  <c r="C826" i="23" s="1"/>
  <c r="C824" i="23" s="1"/>
  <c r="I816" i="23"/>
  <c r="H816" i="23"/>
  <c r="G816" i="23"/>
  <c r="F816" i="23"/>
  <c r="C794" i="23"/>
  <c r="C792" i="23" s="1"/>
  <c r="C790" i="23" s="1"/>
  <c r="C788" i="23" s="1"/>
  <c r="C786" i="23" s="1"/>
  <c r="C793" i="23"/>
  <c r="C791" i="23" s="1"/>
  <c r="C789" i="23" s="1"/>
  <c r="C787" i="23" s="1"/>
  <c r="C785" i="23" s="1"/>
  <c r="D781" i="23"/>
  <c r="C781" i="23"/>
  <c r="C779" i="23" s="1"/>
  <c r="C777" i="23" s="1"/>
  <c r="C775" i="23" s="1"/>
  <c r="C780" i="23"/>
  <c r="C778" i="23" s="1"/>
  <c r="C776" i="23" s="1"/>
  <c r="C774" i="23" s="1"/>
  <c r="C771" i="23"/>
  <c r="C769" i="23" s="1"/>
  <c r="C767" i="23" s="1"/>
  <c r="C765" i="23" s="1"/>
  <c r="C770" i="23"/>
  <c r="C768" i="23" s="1"/>
  <c r="C766" i="23" s="1"/>
  <c r="C764" i="23" s="1"/>
  <c r="C756" i="23"/>
  <c r="C755" i="23"/>
  <c r="C752" i="23"/>
  <c r="C751" i="23"/>
  <c r="C744" i="23"/>
  <c r="C743" i="23"/>
  <c r="C736" i="23"/>
  <c r="C735" i="23"/>
  <c r="N710" i="23"/>
  <c r="C654" i="23"/>
  <c r="C653" i="23"/>
  <c r="C625" i="23"/>
  <c r="C623" i="23" s="1"/>
  <c r="C624" i="23"/>
  <c r="C622" i="23" s="1"/>
  <c r="C619" i="23"/>
  <c r="C618" i="23"/>
  <c r="C613" i="23"/>
  <c r="C612" i="23"/>
  <c r="C599" i="23"/>
  <c r="C598" i="23"/>
  <c r="C579" i="23"/>
  <c r="C578" i="23"/>
  <c r="C560" i="23"/>
  <c r="C558" i="23" s="1"/>
  <c r="C559" i="23"/>
  <c r="C557" i="23" s="1"/>
  <c r="C554" i="23"/>
  <c r="C553" i="23"/>
  <c r="D534" i="23"/>
  <c r="C534" i="23"/>
  <c r="C533" i="23"/>
  <c r="C518" i="23"/>
  <c r="C517" i="23"/>
  <c r="C510" i="23"/>
  <c r="C509" i="23"/>
  <c r="C457" i="23"/>
  <c r="D454" i="23"/>
  <c r="C448" i="23"/>
  <c r="C447" i="23"/>
  <c r="C442" i="23"/>
  <c r="C441" i="23"/>
  <c r="C438" i="23"/>
  <c r="C437" i="23"/>
  <c r="C430" i="23"/>
  <c r="C428" i="23" s="1"/>
  <c r="C319" i="23" s="1"/>
  <c r="C429" i="23"/>
  <c r="C427" i="23" s="1"/>
  <c r="C417" i="23"/>
  <c r="C415" i="23" s="1"/>
  <c r="C416" i="23"/>
  <c r="C414" i="23" s="1"/>
  <c r="C412" i="23" s="1"/>
  <c r="C410" i="23" s="1"/>
  <c r="D411" i="23"/>
  <c r="C406" i="23"/>
  <c r="C404" i="23" s="1"/>
  <c r="C311" i="23" s="1"/>
  <c r="C271" i="23" s="1"/>
  <c r="C30" i="23" s="1"/>
  <c r="C405" i="23"/>
  <c r="C403" i="23" s="1"/>
  <c r="C310" i="23" s="1"/>
  <c r="C270" i="23" s="1"/>
  <c r="C29" i="23" s="1"/>
  <c r="C400" i="23"/>
  <c r="C398" i="23" s="1"/>
  <c r="C399" i="23"/>
  <c r="C397" i="23" s="1"/>
  <c r="C385" i="23"/>
  <c r="C383" i="23" s="1"/>
  <c r="C384" i="23"/>
  <c r="C382" i="23" s="1"/>
  <c r="C366" i="23"/>
  <c r="C313" i="23" s="1"/>
  <c r="C365" i="23"/>
  <c r="C312" i="23" s="1"/>
  <c r="C348" i="23"/>
  <c r="C347" i="23"/>
  <c r="C291" i="23"/>
  <c r="C51" i="23" s="1"/>
  <c r="C290" i="23"/>
  <c r="C50" i="23" s="1"/>
  <c r="D273" i="23"/>
  <c r="C254" i="23"/>
  <c r="C252" i="23" s="1"/>
  <c r="C253" i="23"/>
  <c r="C251" i="23" s="1"/>
  <c r="C241" i="23"/>
  <c r="C239" i="23" s="1"/>
  <c r="C237" i="23" s="1"/>
  <c r="C235" i="23" s="1"/>
  <c r="C233" i="23" s="1"/>
  <c r="C240" i="23"/>
  <c r="C238" i="23" s="1"/>
  <c r="C236" i="23" s="1"/>
  <c r="C234" i="23" s="1"/>
  <c r="C232" i="23" s="1"/>
  <c r="D238" i="23"/>
  <c r="C180" i="23"/>
  <c r="C179" i="23"/>
  <c r="C61" i="23" s="1"/>
  <c r="C171" i="23"/>
  <c r="C169" i="23" s="1"/>
  <c r="C167" i="23" s="1"/>
  <c r="C165" i="23" s="1"/>
  <c r="C163" i="23" s="1"/>
  <c r="C170" i="23"/>
  <c r="C168" i="23" s="1"/>
  <c r="C166" i="23" s="1"/>
  <c r="C164" i="23" s="1"/>
  <c r="C162" i="23" s="1"/>
  <c r="C158" i="23"/>
  <c r="C156" i="23" s="1"/>
  <c r="C154" i="23" s="1"/>
  <c r="C152" i="23" s="1"/>
  <c r="C150" i="23" s="1"/>
  <c r="C157" i="23"/>
  <c r="C155" i="23" s="1"/>
  <c r="C153" i="23" s="1"/>
  <c r="C151" i="23" s="1"/>
  <c r="C149" i="23" s="1"/>
  <c r="C146" i="23"/>
  <c r="C144" i="23" s="1"/>
  <c r="C142" i="23" s="1"/>
  <c r="C140" i="23" s="1"/>
  <c r="C138" i="23" s="1"/>
  <c r="C145" i="23"/>
  <c r="C143" i="23" s="1"/>
  <c r="C131" i="23"/>
  <c r="C129" i="23" s="1"/>
  <c r="C127" i="23" s="1"/>
  <c r="C125" i="23" s="1"/>
  <c r="C123" i="23" s="1"/>
  <c r="C121" i="23" s="1"/>
  <c r="C130" i="23"/>
  <c r="C128" i="23" s="1"/>
  <c r="C116" i="23"/>
  <c r="C115" i="23"/>
  <c r="C112" i="23"/>
  <c r="C111" i="23"/>
  <c r="C93" i="23"/>
  <c r="C92" i="23"/>
  <c r="C90" i="23" s="1"/>
  <c r="C88" i="23" s="1"/>
  <c r="D90" i="23"/>
  <c r="C64" i="23"/>
  <c r="C20" i="23" s="1"/>
  <c r="O80" i="23"/>
  <c r="N751" i="22"/>
  <c r="O80" i="22"/>
  <c r="C84" i="25" l="1"/>
  <c r="C82" i="25" s="1"/>
  <c r="C20" i="25"/>
  <c r="C16" i="25" s="1"/>
  <c r="C75" i="25"/>
  <c r="C73" i="25" s="1"/>
  <c r="C69" i="25" s="1"/>
  <c r="C60" i="25"/>
  <c r="C58" i="25" s="1"/>
  <c r="C35" i="25"/>
  <c r="C61" i="25"/>
  <c r="C74" i="25"/>
  <c r="C72" i="25" s="1"/>
  <c r="C68" i="25" s="1"/>
  <c r="C34" i="25"/>
  <c r="C25" i="25"/>
  <c r="C300" i="24"/>
  <c r="C26" i="24"/>
  <c r="C22" i="24" s="1"/>
  <c r="C20" i="24" s="1"/>
  <c r="C16" i="24" s="1"/>
  <c r="C218" i="24"/>
  <c r="C216" i="24" s="1"/>
  <c r="C214" i="24" s="1"/>
  <c r="C212" i="24" s="1"/>
  <c r="C198" i="24" s="1"/>
  <c r="C196" i="24" s="1"/>
  <c r="C194" i="24" s="1"/>
  <c r="C192" i="24" s="1"/>
  <c r="C38" i="24"/>
  <c r="C34" i="24" s="1"/>
  <c r="C32" i="24" s="1"/>
  <c r="C29" i="24" s="1"/>
  <c r="C13" i="24" s="1"/>
  <c r="C227" i="24"/>
  <c r="C223" i="24" s="1"/>
  <c r="C211" i="24" s="1"/>
  <c r="C39" i="24"/>
  <c r="C35" i="24" s="1"/>
  <c r="C33" i="24" s="1"/>
  <c r="C30" i="24" s="1"/>
  <c r="C281" i="23"/>
  <c r="C221" i="23"/>
  <c r="C219" i="23" s="1"/>
  <c r="C217" i="23" s="1"/>
  <c r="C215" i="23" s="1"/>
  <c r="C222" i="23"/>
  <c r="C220" i="23" s="1"/>
  <c r="C218" i="23" s="1"/>
  <c r="C216" i="23" s="1"/>
  <c r="C302" i="23"/>
  <c r="C262" i="23" s="1"/>
  <c r="C17" i="23" s="1"/>
  <c r="C946" i="23"/>
  <c r="C856" i="23" s="1"/>
  <c r="C295" i="23" s="1"/>
  <c r="C55" i="23" s="1"/>
  <c r="C345" i="23"/>
  <c r="C343" i="23" s="1"/>
  <c r="C335" i="23" s="1"/>
  <c r="C333" i="23" s="1"/>
  <c r="C945" i="23"/>
  <c r="C855" i="23" s="1"/>
  <c r="C294" i="23" s="1"/>
  <c r="C54" i="23" s="1"/>
  <c r="C912" i="23"/>
  <c r="C910" i="23" s="1"/>
  <c r="C763" i="23"/>
  <c r="C829" i="23"/>
  <c r="C827" i="23" s="1"/>
  <c r="C825" i="23" s="1"/>
  <c r="C109" i="23"/>
  <c r="C107" i="23" s="1"/>
  <c r="C105" i="23" s="1"/>
  <c r="C103" i="23" s="1"/>
  <c r="C101" i="23" s="1"/>
  <c r="C436" i="23"/>
  <c r="C321" i="23" s="1"/>
  <c r="C283" i="23" s="1"/>
  <c r="C41" i="23" s="1"/>
  <c r="C396" i="23"/>
  <c r="C394" i="23" s="1"/>
  <c r="C392" i="23" s="1"/>
  <c r="C390" i="23" s="1"/>
  <c r="C734" i="23"/>
  <c r="C696" i="23" s="1"/>
  <c r="C694" i="23" s="1"/>
  <c r="C692" i="23" s="1"/>
  <c r="C690" i="23" s="1"/>
  <c r="C70" i="23"/>
  <c r="C68" i="23" s="1"/>
  <c r="C66" i="23" s="1"/>
  <c r="C980" i="23"/>
  <c r="C978" i="23" s="1"/>
  <c r="C976" i="23" s="1"/>
  <c r="C974" i="23" s="1"/>
  <c r="C972" i="23" s="1"/>
  <c r="C455" i="23"/>
  <c r="C453" i="23" s="1"/>
  <c r="C451" i="23" s="1"/>
  <c r="C110" i="23"/>
  <c r="C78" i="23" s="1"/>
  <c r="C456" i="23"/>
  <c r="C454" i="23" s="1"/>
  <c r="C452" i="23" s="1"/>
  <c r="C844" i="23"/>
  <c r="C842" i="23" s="1"/>
  <c r="C840" i="23" s="1"/>
  <c r="C572" i="23"/>
  <c r="C570" i="23" s="1"/>
  <c r="C568" i="23" s="1"/>
  <c r="C566" i="23" s="1"/>
  <c r="C644" i="23"/>
  <c r="C178" i="23"/>
  <c r="C176" i="23" s="1"/>
  <c r="C643" i="23"/>
  <c r="C762" i="23"/>
  <c r="C230" i="23"/>
  <c r="C228" i="23" s="1"/>
  <c r="C226" i="23" s="1"/>
  <c r="C224" i="23" s="1"/>
  <c r="C250" i="23"/>
  <c r="C248" i="23" s="1"/>
  <c r="C246" i="23" s="1"/>
  <c r="C733" i="23"/>
  <c r="C695" i="23" s="1"/>
  <c r="C693" i="23" s="1"/>
  <c r="C691" i="23" s="1"/>
  <c r="C689" i="23" s="1"/>
  <c r="C821" i="23"/>
  <c r="C819" i="23" s="1"/>
  <c r="C817" i="23" s="1"/>
  <c r="C815" i="23" s="1"/>
  <c r="C843" i="23"/>
  <c r="C435" i="23"/>
  <c r="C320" i="23" s="1"/>
  <c r="C282" i="23" s="1"/>
  <c r="C40" i="23" s="1"/>
  <c r="C979" i="23"/>
  <c r="C977" i="23" s="1"/>
  <c r="C975" i="23" s="1"/>
  <c r="C973" i="23" s="1"/>
  <c r="C971" i="23" s="1"/>
  <c r="C874" i="23"/>
  <c r="C872" i="23" s="1"/>
  <c r="C870" i="23" s="1"/>
  <c r="C573" i="23"/>
  <c r="C571" i="23" s="1"/>
  <c r="C569" i="23" s="1"/>
  <c r="C567" i="23" s="1"/>
  <c r="C687" i="23"/>
  <c r="C911" i="23"/>
  <c r="C82" i="23"/>
  <c r="C80" i="23" s="1"/>
  <c r="C136" i="23"/>
  <c r="C126" i="23"/>
  <c r="C124" i="23" s="1"/>
  <c r="C122" i="23" s="1"/>
  <c r="C120" i="23" s="1"/>
  <c r="C845" i="23"/>
  <c r="C873" i="23"/>
  <c r="C871" i="23" s="1"/>
  <c r="C869" i="23" s="1"/>
  <c r="C303" i="23"/>
  <c r="C413" i="23"/>
  <c r="C411" i="23" s="1"/>
  <c r="C318" i="23"/>
  <c r="C280" i="23" s="1"/>
  <c r="C330" i="23"/>
  <c r="C380" i="23"/>
  <c r="C378" i="23" s="1"/>
  <c r="C376" i="23" s="1"/>
  <c r="C374" i="23" s="1"/>
  <c r="C275" i="23"/>
  <c r="C34" i="23" s="1"/>
  <c r="C820" i="23"/>
  <c r="C818" i="23" s="1"/>
  <c r="C816" i="23" s="1"/>
  <c r="C69" i="23"/>
  <c r="C141" i="23"/>
  <c r="C139" i="23" s="1"/>
  <c r="C137" i="23" s="1"/>
  <c r="C135" i="23" s="1"/>
  <c r="C331" i="23"/>
  <c r="C381" i="23"/>
  <c r="C379" i="23" s="1"/>
  <c r="C377" i="23" s="1"/>
  <c r="C375" i="23" s="1"/>
  <c r="C309" i="23"/>
  <c r="C177" i="23"/>
  <c r="C175" i="23" s="1"/>
  <c r="C249" i="23"/>
  <c r="C247" i="23" s="1"/>
  <c r="C245" i="23" s="1"/>
  <c r="C229" i="23"/>
  <c r="C227" i="23" s="1"/>
  <c r="C225" i="23" s="1"/>
  <c r="C223" i="23" s="1"/>
  <c r="C395" i="23"/>
  <c r="C393" i="23" s="1"/>
  <c r="C391" i="23" s="1"/>
  <c r="C389" i="23" s="1"/>
  <c r="C308" i="23"/>
  <c r="C346" i="23"/>
  <c r="C344" i="23" s="1"/>
  <c r="C336" i="23" s="1"/>
  <c r="C334" i="23" s="1"/>
  <c r="C688" i="23"/>
  <c r="C686" i="23" s="1"/>
  <c r="C684" i="23" s="1"/>
  <c r="C682" i="23" s="1"/>
  <c r="C62" i="23"/>
  <c r="C63" i="23"/>
  <c r="C19" i="23" s="1"/>
  <c r="C91" i="23"/>
  <c r="C89" i="23" s="1"/>
  <c r="C83" i="23" s="1"/>
  <c r="C81" i="23" s="1"/>
  <c r="C21" i="25" l="1"/>
  <c r="C59" i="25"/>
  <c r="C57" i="25" s="1"/>
  <c r="C19" i="25"/>
  <c r="C15" i="25" s="1"/>
  <c r="C32" i="25"/>
  <c r="C30" i="25" s="1"/>
  <c r="C27" i="25" s="1"/>
  <c r="C33" i="25"/>
  <c r="C31" i="25" s="1"/>
  <c r="C28" i="25" s="1"/>
  <c r="C14" i="25" s="1"/>
  <c r="C56" i="25"/>
  <c r="C14" i="24"/>
  <c r="C199" i="24"/>
  <c r="C197" i="24" s="1"/>
  <c r="C195" i="24" s="1"/>
  <c r="C193" i="24" s="1"/>
  <c r="C642" i="23"/>
  <c r="C640" i="23" s="1"/>
  <c r="C638" i="23" s="1"/>
  <c r="C639" i="23"/>
  <c r="C637" i="23" s="1"/>
  <c r="C641" i="23"/>
  <c r="C77" i="23"/>
  <c r="C75" i="23" s="1"/>
  <c r="C73" i="23" s="1"/>
  <c r="C71" i="23" s="1"/>
  <c r="C908" i="23"/>
  <c r="C900" i="23" s="1"/>
  <c r="C898" i="23" s="1"/>
  <c r="C213" i="23"/>
  <c r="C425" i="23"/>
  <c r="C423" i="23" s="1"/>
  <c r="C426" i="23"/>
  <c r="C424" i="23" s="1"/>
  <c r="C108" i="23"/>
  <c r="C106" i="23" s="1"/>
  <c r="C104" i="23" s="1"/>
  <c r="C102" i="23" s="1"/>
  <c r="C853" i="23"/>
  <c r="C851" i="23" s="1"/>
  <c r="C847" i="23" s="1"/>
  <c r="C272" i="23"/>
  <c r="C31" i="23" s="1"/>
  <c r="C326" i="23"/>
  <c r="C288" i="23" s="1"/>
  <c r="C274" i="23"/>
  <c r="C33" i="23" s="1"/>
  <c r="C854" i="23"/>
  <c r="C852" i="23" s="1"/>
  <c r="C848" i="23" s="1"/>
  <c r="C732" i="23"/>
  <c r="C730" i="23" s="1"/>
  <c r="C728" i="23" s="1"/>
  <c r="C726" i="23" s="1"/>
  <c r="C685" i="23"/>
  <c r="C683" i="23" s="1"/>
  <c r="C681" i="23" s="1"/>
  <c r="C679" i="23" s="1"/>
  <c r="C680" i="23"/>
  <c r="C731" i="23"/>
  <c r="C729" i="23" s="1"/>
  <c r="C727" i="23" s="1"/>
  <c r="C725" i="23" s="1"/>
  <c r="C214" i="23"/>
  <c r="C909" i="23"/>
  <c r="C907" i="23" s="1"/>
  <c r="C899" i="23" s="1"/>
  <c r="C897" i="23" s="1"/>
  <c r="C327" i="23"/>
  <c r="C289" i="23" s="1"/>
  <c r="C39" i="23"/>
  <c r="C841" i="23"/>
  <c r="C839" i="23" s="1"/>
  <c r="C60" i="23"/>
  <c r="C263" i="23"/>
  <c r="C273" i="23"/>
  <c r="C32" i="23" s="1"/>
  <c r="C268" i="23"/>
  <c r="C306" i="23"/>
  <c r="C304" i="23" s="1"/>
  <c r="C300" i="23" s="1"/>
  <c r="C26" i="23"/>
  <c r="C47" i="23"/>
  <c r="C76" i="23"/>
  <c r="C74" i="23" s="1"/>
  <c r="C72" i="23" s="1"/>
  <c r="C67" i="23"/>
  <c r="C65" i="23" s="1"/>
  <c r="C59" i="23" s="1"/>
  <c r="C25" i="23"/>
  <c r="C269" i="23"/>
  <c r="C307" i="23"/>
  <c r="C305" i="23" s="1"/>
  <c r="C301" i="23" s="1"/>
  <c r="C13" i="25" l="1"/>
  <c r="C838" i="23"/>
  <c r="C837" i="23"/>
  <c r="C46" i="23"/>
  <c r="C324" i="23"/>
  <c r="C322" i="23" s="1"/>
  <c r="C314" i="23" s="1"/>
  <c r="C298" i="23" s="1"/>
  <c r="C292" i="23"/>
  <c r="C52" i="23" s="1"/>
  <c r="C325" i="23"/>
  <c r="C323" i="23" s="1"/>
  <c r="C315" i="23" s="1"/>
  <c r="C299" i="23" s="1"/>
  <c r="C293" i="23"/>
  <c r="C53" i="23" s="1"/>
  <c r="C58" i="23"/>
  <c r="C57" i="23"/>
  <c r="C28" i="23"/>
  <c r="C24" i="23" s="1"/>
  <c r="C22" i="23" s="1"/>
  <c r="C267" i="23"/>
  <c r="C265" i="23" s="1"/>
  <c r="C261" i="23" s="1"/>
  <c r="C38" i="23"/>
  <c r="C49" i="23"/>
  <c r="C48" i="23"/>
  <c r="C18" i="23"/>
  <c r="C27" i="23"/>
  <c r="C23" i="23" s="1"/>
  <c r="C21" i="23" s="1"/>
  <c r="C15" i="23" s="1"/>
  <c r="C266" i="23"/>
  <c r="C264" i="23" s="1"/>
  <c r="C260" i="23" s="1"/>
  <c r="C44" i="23" l="1"/>
  <c r="C42" i="23" s="1"/>
  <c r="C35" i="23" s="1"/>
  <c r="C13" i="23" s="1"/>
  <c r="C286" i="23"/>
  <c r="C284" i="23" s="1"/>
  <c r="C276" i="23" s="1"/>
  <c r="C258" i="23" s="1"/>
  <c r="C45" i="23"/>
  <c r="C43" i="23" s="1"/>
  <c r="C36" i="23" s="1"/>
  <c r="C287" i="23"/>
  <c r="C285" i="23" s="1"/>
  <c r="C277" i="23" s="1"/>
  <c r="C259" i="23" s="1"/>
  <c r="C16" i="23"/>
  <c r="C14" i="23" l="1"/>
  <c r="C17" i="22" l="1"/>
  <c r="C18" i="22"/>
  <c r="C252" i="22"/>
  <c r="C253" i="22"/>
  <c r="C743" i="22"/>
  <c r="C744" i="22"/>
  <c r="C915" i="22"/>
  <c r="C916" i="22"/>
  <c r="C851" i="22"/>
  <c r="C852" i="22"/>
  <c r="C291" i="22" l="1"/>
  <c r="C292" i="22"/>
  <c r="C191" i="22"/>
  <c r="C192" i="22"/>
  <c r="C686" i="22" l="1"/>
  <c r="C687" i="22"/>
  <c r="C1042" i="22"/>
  <c r="C1043" i="22"/>
  <c r="C1046" i="22"/>
  <c r="C1047" i="22"/>
  <c r="C1036" i="22"/>
  <c r="C1037" i="22"/>
  <c r="C1032" i="22"/>
  <c r="C1033" i="22"/>
  <c r="C840" i="22"/>
  <c r="C838" i="22" s="1"/>
  <c r="C841" i="22"/>
  <c r="C839" i="22" s="1"/>
  <c r="C1030" i="22" l="1"/>
  <c r="C1031" i="22"/>
  <c r="C659" i="22"/>
  <c r="C660" i="22"/>
  <c r="C653" i="22"/>
  <c r="C654" i="22"/>
  <c r="C639" i="22"/>
  <c r="C640" i="22"/>
  <c r="C1015" i="22"/>
  <c r="C1016" i="22"/>
  <c r="C665" i="22"/>
  <c r="C663" i="22" s="1"/>
  <c r="C666" i="22"/>
  <c r="C664" i="22" s="1"/>
  <c r="C619" i="22"/>
  <c r="C620" i="22"/>
  <c r="C817" i="22" l="1"/>
  <c r="C818" i="22"/>
  <c r="C798" i="22" l="1"/>
  <c r="C799" i="22"/>
  <c r="C594" i="22"/>
  <c r="C595" i="22"/>
  <c r="C558" i="22"/>
  <c r="C559" i="22"/>
  <c r="C600" i="22"/>
  <c r="C598" i="22" s="1"/>
  <c r="C601" i="22"/>
  <c r="C599" i="22" s="1"/>
  <c r="C546" i="22"/>
  <c r="C547" i="22"/>
  <c r="C964" i="22"/>
  <c r="C965" i="22"/>
  <c r="C988" i="22"/>
  <c r="C989" i="22"/>
  <c r="C998" i="22"/>
  <c r="C999" i="22"/>
  <c r="C782" i="22" l="1"/>
  <c r="C783" i="22"/>
  <c r="C500" i="22"/>
  <c r="C501" i="22"/>
  <c r="C491" i="22"/>
  <c r="C490" i="22"/>
  <c r="C802" i="22"/>
  <c r="C803" i="22"/>
  <c r="C574" i="22"/>
  <c r="C575" i="22"/>
  <c r="C480" i="22"/>
  <c r="C481" i="22"/>
  <c r="C473" i="22"/>
  <c r="C472" i="22"/>
  <c r="C470" i="22" s="1"/>
  <c r="C363" i="22" s="1"/>
  <c r="C325" i="22" s="1"/>
  <c r="C38" i="22" s="1"/>
  <c r="C460" i="22"/>
  <c r="C458" i="22" s="1"/>
  <c r="C456" i="22" s="1"/>
  <c r="C454" i="22" s="1"/>
  <c r="C459" i="22"/>
  <c r="C457" i="22" s="1"/>
  <c r="C455" i="22" s="1"/>
  <c r="C453" i="22" s="1"/>
  <c r="D454" i="22"/>
  <c r="C471" i="22" l="1"/>
  <c r="C364" i="22" s="1"/>
  <c r="C326" i="22" s="1"/>
  <c r="C39" i="22" s="1"/>
  <c r="C442" i="22"/>
  <c r="C440" i="22" s="1"/>
  <c r="C443" i="22"/>
  <c r="C441" i="22" s="1"/>
  <c r="C390" i="22" l="1"/>
  <c r="C353" i="22" s="1"/>
  <c r="C391" i="22"/>
  <c r="C354" i="22" s="1"/>
  <c r="C94" i="22"/>
  <c r="C95" i="22"/>
  <c r="C427" i="22" l="1"/>
  <c r="C428" i="22"/>
  <c r="C408" i="22" l="1"/>
  <c r="C357" i="22" s="1"/>
  <c r="C409" i="22"/>
  <c r="C358" i="22" s="1"/>
  <c r="C955" i="22" l="1"/>
  <c r="C953" i="22" s="1"/>
  <c r="C954" i="22"/>
  <c r="C952" i="22" s="1"/>
  <c r="C277" i="22" l="1"/>
  <c r="C276" i="22"/>
  <c r="C147" i="22"/>
  <c r="C148" i="22"/>
  <c r="C274" i="22" l="1"/>
  <c r="C272" i="22" s="1"/>
  <c r="C233" i="22"/>
  <c r="C275" i="22"/>
  <c r="C273" i="22" s="1"/>
  <c r="C234" i="22"/>
  <c r="C271" i="22" l="1"/>
  <c r="C270" i="22"/>
  <c r="C1002" i="22" l="1"/>
  <c r="C1003" i="22"/>
  <c r="C982" i="22" l="1"/>
  <c r="C983" i="22"/>
  <c r="C711" i="22" l="1"/>
  <c r="C710" i="22"/>
  <c r="C160" i="22"/>
  <c r="C158" i="22" s="1"/>
  <c r="C159" i="22"/>
  <c r="C145" i="22"/>
  <c r="C146" i="22"/>
  <c r="C157" i="22" l="1"/>
  <c r="C155" i="22" s="1"/>
  <c r="C153" i="22" s="1"/>
  <c r="C151" i="22" s="1"/>
  <c r="C156" i="22"/>
  <c r="C154" i="22" s="1"/>
  <c r="C152" i="22" s="1"/>
  <c r="C144" i="22"/>
  <c r="C142" i="22" s="1"/>
  <c r="C140" i="22" s="1"/>
  <c r="C138" i="22" s="1"/>
  <c r="C143" i="22"/>
  <c r="C141" i="22" s="1"/>
  <c r="C139" i="22" s="1"/>
  <c r="C137" i="22" s="1"/>
  <c r="C816" i="22" l="1"/>
  <c r="C815" i="22"/>
  <c r="C996" i="22"/>
  <c r="C906" i="22" s="1"/>
  <c r="C997" i="22"/>
  <c r="C907" i="22" s="1"/>
  <c r="C265" i="22"/>
  <c r="C266" i="22"/>
  <c r="C133" i="22"/>
  <c r="C131" i="22" s="1"/>
  <c r="C129" i="22" s="1"/>
  <c r="C127" i="22" s="1"/>
  <c r="C125" i="22" s="1"/>
  <c r="C123" i="22" s="1"/>
  <c r="C132" i="22"/>
  <c r="C130" i="22" s="1"/>
  <c r="C128" i="22" s="1"/>
  <c r="C126" i="22" s="1"/>
  <c r="C124" i="22" s="1"/>
  <c r="C122" i="22" s="1"/>
  <c r="C1013" i="22"/>
  <c r="C1011" i="22" s="1"/>
  <c r="C1014" i="22"/>
  <c r="C1012" i="22" s="1"/>
  <c r="C813" i="22" l="1"/>
  <c r="C811" i="22" s="1"/>
  <c r="C724" i="22"/>
  <c r="C814" i="22"/>
  <c r="C812" i="22" s="1"/>
  <c r="C725" i="22"/>
  <c r="C613" i="22"/>
  <c r="C611" i="22" s="1"/>
  <c r="C614" i="22"/>
  <c r="C612" i="22" s="1"/>
  <c r="C484" i="22"/>
  <c r="C478" i="22" s="1"/>
  <c r="C485" i="22"/>
  <c r="C479" i="22" s="1"/>
  <c r="C610" i="22" l="1"/>
  <c r="C608" i="22" s="1"/>
  <c r="C609" i="22"/>
  <c r="C607" i="22" s="1"/>
  <c r="C550" i="22"/>
  <c r="C498" i="22" s="1"/>
  <c r="C551" i="22"/>
  <c r="C499" i="22" s="1"/>
  <c r="C118" i="22"/>
  <c r="C117" i="22"/>
  <c r="C971" i="22"/>
  <c r="C970" i="22"/>
  <c r="C449" i="22" l="1"/>
  <c r="C447" i="22" s="1"/>
  <c r="C356" i="22" s="1"/>
  <c r="C448" i="22"/>
  <c r="C446" i="22" s="1"/>
  <c r="C355" i="22" s="1"/>
  <c r="C365" i="22" l="1"/>
  <c r="C366" i="22"/>
  <c r="C328" i="22" l="1"/>
  <c r="C327" i="22"/>
  <c r="C913" i="22"/>
  <c r="C911" i="22" s="1"/>
  <c r="C909" i="22" s="1"/>
  <c r="C914" i="22"/>
  <c r="C912" i="22" s="1"/>
  <c r="C910" i="22" s="1"/>
  <c r="C40" i="22" l="1"/>
  <c r="C41" i="22"/>
  <c r="C382" i="22"/>
  <c r="C347" i="22" s="1"/>
  <c r="C383" i="22"/>
  <c r="C348" i="22" s="1"/>
  <c r="C181" i="22"/>
  <c r="C61" i="22" s="1"/>
  <c r="C182" i="22"/>
  <c r="C62" i="22" s="1"/>
  <c r="C84" i="22"/>
  <c r="C85" i="22"/>
  <c r="C64" i="22" l="1"/>
  <c r="C20" i="22" s="1"/>
  <c r="C63" i="22"/>
  <c r="C19" i="22" s="1"/>
  <c r="C308" i="22"/>
  <c r="C307" i="22"/>
  <c r="D92" i="22"/>
  <c r="C92" i="22"/>
  <c r="C90" i="22" s="1"/>
  <c r="C82" i="22" s="1"/>
  <c r="C80" i="22" s="1"/>
  <c r="C93" i="22"/>
  <c r="C91" i="22" s="1"/>
  <c r="C83" i="22" s="1"/>
  <c r="C81" i="22" s="1"/>
  <c r="D318" i="22" l="1"/>
  <c r="C978" i="22" l="1"/>
  <c r="C979" i="22"/>
  <c r="C113" i="22" l="1"/>
  <c r="C111" i="22" s="1"/>
  <c r="C77" i="22" s="1"/>
  <c r="C114" i="22"/>
  <c r="C112" i="22" s="1"/>
  <c r="C78" i="22" s="1"/>
  <c r="D497" i="22"/>
  <c r="D575" i="22" l="1"/>
  <c r="C173" i="22" l="1"/>
  <c r="C70" i="22" s="1"/>
  <c r="C172" i="22"/>
  <c r="C69" i="22" s="1"/>
  <c r="C827" i="22"/>
  <c r="C825" i="22" s="1"/>
  <c r="D828" i="22"/>
  <c r="C828" i="22"/>
  <c r="C826" i="22" s="1"/>
  <c r="C684" i="22" l="1"/>
  <c r="C682" i="22" s="1"/>
  <c r="C685" i="22"/>
  <c r="C683" i="22" s="1"/>
  <c r="C170" i="22"/>
  <c r="C168" i="22" s="1"/>
  <c r="C166" i="22" s="1"/>
  <c r="C171" i="22"/>
  <c r="C169" i="22" s="1"/>
  <c r="C167" i="22" s="1"/>
  <c r="C790" i="22"/>
  <c r="C780" i="22" s="1"/>
  <c r="C791" i="22"/>
  <c r="C781" i="22" s="1"/>
  <c r="D934" i="22" l="1"/>
  <c r="C943" i="22"/>
  <c r="C941" i="22" s="1"/>
  <c r="C896" i="22" s="1"/>
  <c r="C317" i="22" s="1"/>
  <c r="C944" i="22"/>
  <c r="C942" i="22" s="1"/>
  <c r="C897" i="22" s="1"/>
  <c r="C318" i="22" s="1"/>
  <c r="C929" i="22"/>
  <c r="C927" i="22" s="1"/>
  <c r="C928" i="22"/>
  <c r="C926" i="22" s="1"/>
  <c r="C924" i="22" l="1"/>
  <c r="C898" i="22"/>
  <c r="C925" i="22"/>
  <c r="C899" i="22"/>
  <c r="C923" i="22"/>
  <c r="C921" i="22" s="1"/>
  <c r="C922" i="22"/>
  <c r="C920" i="22" s="1"/>
  <c r="C940" i="22" l="1"/>
  <c r="C938" i="22" s="1"/>
  <c r="C936" i="22" s="1"/>
  <c r="C934" i="22" s="1"/>
  <c r="C939" i="22"/>
  <c r="C937" i="22" s="1"/>
  <c r="C935" i="22" s="1"/>
  <c r="C933" i="22" s="1"/>
  <c r="C425" i="22"/>
  <c r="C375" i="22" s="1"/>
  <c r="C426" i="22"/>
  <c r="C376" i="22" s="1"/>
  <c r="C438" i="22" l="1"/>
  <c r="C439" i="22"/>
  <c r="C423" i="22"/>
  <c r="C421" i="22" s="1"/>
  <c r="C419" i="22" s="1"/>
  <c r="C417" i="22" s="1"/>
  <c r="C424" i="22"/>
  <c r="C422" i="22" s="1"/>
  <c r="C420" i="22" s="1"/>
  <c r="C418" i="22" s="1"/>
  <c r="C388" i="22"/>
  <c r="C389" i="22"/>
  <c r="C883" i="22" l="1"/>
  <c r="C884" i="22"/>
  <c r="D250" i="22" l="1"/>
  <c r="C251" i="22" l="1"/>
  <c r="C249" i="22" s="1"/>
  <c r="C247" i="22" s="1"/>
  <c r="C250" i="22"/>
  <c r="C248" i="22" s="1"/>
  <c r="C246" i="22" s="1"/>
  <c r="C436" i="22" l="1"/>
  <c r="C437" i="22"/>
  <c r="C435" i="22" s="1"/>
  <c r="C433" i="22" s="1"/>
  <c r="C434" i="22" l="1"/>
  <c r="C432" i="22" s="1"/>
  <c r="C722" i="22"/>
  <c r="C741" i="22"/>
  <c r="C739" i="22" s="1"/>
  <c r="C737" i="22" s="1"/>
  <c r="C735" i="22" s="1"/>
  <c r="C742" i="22"/>
  <c r="C740" i="22" s="1"/>
  <c r="C738" i="22" s="1"/>
  <c r="C736" i="22" s="1"/>
  <c r="C720" i="22" l="1"/>
  <c r="C718" i="22" s="1"/>
  <c r="C723" i="22"/>
  <c r="C721" i="22" s="1"/>
  <c r="C719" i="22" s="1"/>
  <c r="C849" i="22"/>
  <c r="C847" i="22" s="1"/>
  <c r="C850" i="22"/>
  <c r="C848" i="22" s="1"/>
  <c r="C386" i="22"/>
  <c r="C380" i="22" s="1"/>
  <c r="C387" i="22"/>
  <c r="C381" i="22" s="1"/>
  <c r="C836" i="22"/>
  <c r="C834" i="22" s="1"/>
  <c r="C832" i="22" s="1"/>
  <c r="C837" i="22"/>
  <c r="C835" i="22" s="1"/>
  <c r="C833" i="22" s="1"/>
  <c r="C378" i="22" l="1"/>
  <c r="C379" i="22"/>
  <c r="C244" i="22" l="1"/>
  <c r="C245" i="22" l="1"/>
  <c r="C164" i="22" l="1"/>
  <c r="C165" i="22"/>
  <c r="C975" i="22" l="1"/>
  <c r="C963" i="22" s="1"/>
  <c r="C961" i="22" s="1"/>
  <c r="C496" i="22" l="1"/>
  <c r="C371" i="22"/>
  <c r="C497" i="22"/>
  <c r="C372" i="22"/>
  <c r="C882" i="22" l="1"/>
  <c r="C880" i="22" s="1"/>
  <c r="C878" i="22" s="1"/>
  <c r="C875" i="22"/>
  <c r="C874" i="22"/>
  <c r="C881" i="22"/>
  <c r="C879" i="22" s="1"/>
  <c r="C877" i="22" s="1"/>
  <c r="C68" i="22" l="1"/>
  <c r="C66" i="22" s="1"/>
  <c r="C60" i="22" s="1"/>
  <c r="C67" i="22"/>
  <c r="C65" i="22" s="1"/>
  <c r="C59" i="22" s="1"/>
  <c r="C873" i="22"/>
  <c r="C871" i="22" s="1"/>
  <c r="C869" i="22" s="1"/>
  <c r="C872" i="22"/>
  <c r="C870" i="22" s="1"/>
  <c r="C868" i="22" s="1"/>
  <c r="C190" i="22" l="1"/>
  <c r="C188" i="22" s="1"/>
  <c r="C180" i="22" s="1"/>
  <c r="C178" i="22" s="1"/>
  <c r="C189" i="22"/>
  <c r="C187" i="22" s="1"/>
  <c r="C179" i="22" s="1"/>
  <c r="C177" i="22" s="1"/>
  <c r="C287" i="22"/>
  <c r="C285" i="22" s="1"/>
  <c r="C283" i="22" s="1"/>
  <c r="C281" i="22" s="1"/>
  <c r="C288" i="22"/>
  <c r="C286" i="22" s="1"/>
  <c r="C284" i="22" s="1"/>
  <c r="C282" i="22" s="1"/>
  <c r="C845" i="22"/>
  <c r="C846" i="22"/>
  <c r="C231" i="22" l="1"/>
  <c r="C229" i="22" s="1"/>
  <c r="C227" i="22" s="1"/>
  <c r="C25" i="22"/>
  <c r="C232" i="22"/>
  <c r="C230" i="22" s="1"/>
  <c r="C228" i="22" s="1"/>
  <c r="C26" i="22"/>
  <c r="C319" i="22"/>
  <c r="C33" i="22" s="1"/>
  <c r="C320" i="22"/>
  <c r="C34" i="22" s="1"/>
  <c r="C315" i="22" l="1"/>
  <c r="C29" i="22" s="1"/>
  <c r="C316" i="22"/>
  <c r="C30" i="22" s="1"/>
  <c r="C1029" i="22" l="1"/>
  <c r="C1028" i="22"/>
  <c r="C681" i="22"/>
  <c r="C679" i="22" s="1"/>
  <c r="C680" i="22"/>
  <c r="C678" i="22" s="1"/>
  <c r="C1027" i="22" l="1"/>
  <c r="C1025" i="22" s="1"/>
  <c r="C1023" i="22" s="1"/>
  <c r="C1026" i="22"/>
  <c r="C1024" i="22" s="1"/>
  <c r="C1022" i="22" s="1"/>
  <c r="C335" i="22"/>
  <c r="C50" i="22" s="1"/>
  <c r="C336" i="22"/>
  <c r="C51" i="22" s="1"/>
  <c r="C1009" i="22"/>
  <c r="C1007" i="22" s="1"/>
  <c r="C732" i="22"/>
  <c r="C733" i="22"/>
  <c r="C1010" i="22" l="1"/>
  <c r="C1008" i="22" s="1"/>
  <c r="C905" i="22"/>
  <c r="C263" i="22" l="1"/>
  <c r="C241" i="22" s="1"/>
  <c r="C264" i="22"/>
  <c r="C242" i="22" s="1"/>
  <c r="C823" i="22"/>
  <c r="C821" i="22" s="1"/>
  <c r="C809" i="22" s="1"/>
  <c r="C824" i="22"/>
  <c r="C822" i="22" s="1"/>
  <c r="C810" i="22" s="1"/>
  <c r="C974" i="22"/>
  <c r="C962" i="22" s="1"/>
  <c r="C960" i="22" s="1"/>
  <c r="C904" i="22" l="1"/>
  <c r="C262" i="22"/>
  <c r="C260" i="22" s="1"/>
  <c r="C258" i="22" s="1"/>
  <c r="C240" i="22"/>
  <c r="C238" i="22" s="1"/>
  <c r="C236" i="22" s="1"/>
  <c r="C226" i="22" s="1"/>
  <c r="C261" i="22"/>
  <c r="C259" i="22" s="1"/>
  <c r="C257" i="22" s="1"/>
  <c r="C239" i="22"/>
  <c r="C237" i="22" s="1"/>
  <c r="C235" i="22" s="1"/>
  <c r="C225" i="22" s="1"/>
  <c r="C958" i="22" l="1"/>
  <c r="C950" i="22" s="1"/>
  <c r="C110" i="22"/>
  <c r="C108" i="22" s="1"/>
  <c r="C106" i="22" s="1"/>
  <c r="C494" i="22"/>
  <c r="C468" i="22" s="1"/>
  <c r="C495" i="22"/>
  <c r="C469" i="22" s="1"/>
  <c r="C109" i="22"/>
  <c r="C107" i="22" s="1"/>
  <c r="C779" i="22"/>
  <c r="C777" i="22" s="1"/>
  <c r="C775" i="22" s="1"/>
  <c r="C773" i="22" s="1"/>
  <c r="C778" i="22"/>
  <c r="C776" i="22" s="1"/>
  <c r="C774" i="22" s="1"/>
  <c r="C772" i="22" s="1"/>
  <c r="C959" i="22"/>
  <c r="C951" i="22" s="1"/>
  <c r="C949" i="22" l="1"/>
  <c r="C948" i="22"/>
  <c r="C105" i="22"/>
  <c r="C103" i="22" s="1"/>
  <c r="C467" i="22"/>
  <c r="C466" i="22"/>
  <c r="C369" i="22"/>
  <c r="C367" i="22" s="1"/>
  <c r="C359" i="22" s="1"/>
  <c r="C47" i="22"/>
  <c r="C76" i="22"/>
  <c r="C74" i="22" s="1"/>
  <c r="C72" i="22" s="1"/>
  <c r="C58" i="22" s="1"/>
  <c r="C46" i="22"/>
  <c r="C75" i="22"/>
  <c r="C73" i="22" s="1"/>
  <c r="C730" i="22"/>
  <c r="C728" i="22" s="1"/>
  <c r="C726" i="22" s="1"/>
  <c r="C716" i="22" s="1"/>
  <c r="C337" i="22"/>
  <c r="C903" i="22"/>
  <c r="C901" i="22" s="1"/>
  <c r="C340" i="22"/>
  <c r="C55" i="22" s="1"/>
  <c r="C731" i="22"/>
  <c r="C729" i="22" s="1"/>
  <c r="C727" i="22" s="1"/>
  <c r="C717" i="22" s="1"/>
  <c r="C338" i="22"/>
  <c r="C71" i="22" l="1"/>
  <c r="C57" i="22" s="1"/>
  <c r="C339" i="22"/>
  <c r="C54" i="22" s="1"/>
  <c r="C902" i="22"/>
  <c r="C900" i="22" s="1"/>
  <c r="C333" i="22"/>
  <c r="C48" i="22" s="1"/>
  <c r="C370" i="22"/>
  <c r="C368" i="22" s="1"/>
  <c r="C360" i="22" s="1"/>
  <c r="C334" i="22"/>
  <c r="C49" i="22" s="1"/>
  <c r="C52" i="22"/>
  <c r="C53" i="22"/>
  <c r="C895" i="22"/>
  <c r="C893" i="22" s="1"/>
  <c r="C891" i="22" s="1"/>
  <c r="C894" i="22"/>
  <c r="C892" i="22" s="1"/>
  <c r="C890" i="22" l="1"/>
  <c r="C31" i="22"/>
  <c r="C45" i="22"/>
  <c r="C43" i="22" s="1"/>
  <c r="C36" i="22" s="1"/>
  <c r="C32" i="22"/>
  <c r="C44" i="22"/>
  <c r="C42" i="22" s="1"/>
  <c r="C35" i="22" s="1"/>
  <c r="C331" i="22"/>
  <c r="C329" i="22" s="1"/>
  <c r="C321" i="22" s="1"/>
  <c r="C332" i="22"/>
  <c r="C330" i="22" s="1"/>
  <c r="C322" i="22" s="1"/>
  <c r="C352" i="22"/>
  <c r="C350" i="22" s="1"/>
  <c r="C346" i="22" s="1"/>
  <c r="C314" i="22"/>
  <c r="C351" i="22"/>
  <c r="C349" i="22" s="1"/>
  <c r="C345" i="22" s="1"/>
  <c r="C313" i="22"/>
  <c r="C27" i="22" s="1"/>
  <c r="C344" i="22" l="1"/>
  <c r="C343" i="22"/>
  <c r="C23" i="22"/>
  <c r="C21" i="22" s="1"/>
  <c r="C15" i="22" s="1"/>
  <c r="C13" i="22" s="1"/>
  <c r="C312" i="22"/>
  <c r="C310" i="22" s="1"/>
  <c r="C306" i="22" s="1"/>
  <c r="C28" i="22"/>
  <c r="C24" i="22" s="1"/>
  <c r="C22" i="22" s="1"/>
  <c r="C16" i="22" s="1"/>
  <c r="C14" i="22" s="1"/>
  <c r="C311" i="22"/>
  <c r="C309" i="22" s="1"/>
  <c r="C305" i="22" s="1"/>
  <c r="C304" i="22" l="1"/>
  <c r="C303" i="22"/>
  <c r="I869" i="22"/>
  <c r="H869" i="22"/>
  <c r="G869" i="22"/>
  <c r="F869" i="22"/>
  <c r="C104" i="22"/>
</calcChain>
</file>

<file path=xl/sharedStrings.xml><?xml version="1.0" encoding="utf-8"?>
<sst xmlns="http://schemas.openxmlformats.org/spreadsheetml/2006/main" count="8357" uniqueCount="530">
  <si>
    <t xml:space="preserve">                                                                                       ANEXA nr. 3</t>
  </si>
  <si>
    <t xml:space="preserve">CONSILIUL JUDETEAN ARGES                                                                </t>
  </si>
  <si>
    <t xml:space="preserve">     I - Credite de angajament</t>
  </si>
  <si>
    <t xml:space="preserve">    II - Credite bugetare</t>
  </si>
  <si>
    <t xml:space="preserve">INFLUENTE LA PROGRAMUL DE INVESTIŢII PUBLICE 
PE GRUPE DE INVESTITII SI SURSE DE FINANTARE
</t>
  </si>
  <si>
    <t>- mii lei -</t>
  </si>
  <si>
    <t>CAPITOL/</t>
  </si>
  <si>
    <t>I/II</t>
  </si>
  <si>
    <t>ANUL 2026</t>
  </si>
  <si>
    <t>GRUPA/</t>
  </si>
  <si>
    <t>SURSA</t>
  </si>
  <si>
    <t xml:space="preserve"> Total surse de finanţare</t>
  </si>
  <si>
    <t>I</t>
  </si>
  <si>
    <t>II</t>
  </si>
  <si>
    <t>02 Buget local</t>
  </si>
  <si>
    <t xml:space="preserve">     din care</t>
  </si>
  <si>
    <t xml:space="preserve">56 Proiecte cu finantare din fonduri externe nerambursabile postaderare </t>
  </si>
  <si>
    <t>71 Active nefinanciare</t>
  </si>
  <si>
    <t>71.01.Active fixe</t>
  </si>
  <si>
    <t>71.01.01. Constructii</t>
  </si>
  <si>
    <t>71.01.02.Masini, echipamente si mijloace de transport</t>
  </si>
  <si>
    <t>71.01.03.Mobilier, aparatura birotica si alte active corporale</t>
  </si>
  <si>
    <t>71.01.30.Alte active fixe</t>
  </si>
  <si>
    <t xml:space="preserve">71.03.Reparatii capitale aferente activelor fixe </t>
  </si>
  <si>
    <t>10 Venituri proprii</t>
  </si>
  <si>
    <t>A. Obiective (proiecte) de investiţii în continuare</t>
  </si>
  <si>
    <t>Total surse de finanţare</t>
  </si>
  <si>
    <t xml:space="preserve"> 02 Buget local</t>
  </si>
  <si>
    <t>71.01. Active fixe</t>
  </si>
  <si>
    <t xml:space="preserve">10 Venituri proprii </t>
  </si>
  <si>
    <t>71.01.01.Constructii</t>
  </si>
  <si>
    <t>CAPITOLUL 51.02 AUTORITATI EXECUTIVE SI LEGISLATIVE</t>
  </si>
  <si>
    <t>TOTAL GENERAL</t>
  </si>
  <si>
    <t xml:space="preserve">      din care</t>
  </si>
  <si>
    <t xml:space="preserve">02 Buget local </t>
  </si>
  <si>
    <t xml:space="preserve">    din care:</t>
  </si>
  <si>
    <t>"Statie de Epurare ape uzate si retea de canalizare menajera" aferenta unitatilor medicale: Spitalul de Boli Cronice Calinesti, Unitatea de Asistenta Medico-Sociala Calinesti, Centrul de Recuperare si Reabilitare Neuropsihiatrica Calinesti si Centrul de Permanenta Calinesti din comuna Calinesti, judetul Arges</t>
  </si>
  <si>
    <t>CAPITOLUL 68 ASISTENTA SOCIALA</t>
  </si>
  <si>
    <t>din care</t>
  </si>
  <si>
    <t>71.01 Active fixe</t>
  </si>
  <si>
    <t>Directia Generala de Asistenta Sociala si Protectia Copilului Arges</t>
  </si>
  <si>
    <t>Sistematizare verticală și iluminat exterior în incinta Complexului de Servicii Sociale Costești, județul Argeș</t>
  </si>
  <si>
    <t>Unitatea de Asistenta Medico-Sociala Dedulesti</t>
  </si>
  <si>
    <t>Reabilitare, supraetajare si extindere corp A de la U.A.M.S Dedulesti</t>
  </si>
  <si>
    <t>CAPITOLUL 70.02 LOCUINTE, SEVICII SI DEZV PUBLICA</t>
  </si>
  <si>
    <t>Locuinte de serviciu, localitatea Stefanesti, sat Stefanestii Noi, str. Calea Bucuresti, nr.339B, jud. Arges</t>
  </si>
  <si>
    <t>CAPITOLUL 84.02 TRANSPORTURI</t>
  </si>
  <si>
    <t xml:space="preserve">1. Modernizare DJ 679: Păduroiu (DN67B) - Lipia – Popești - Lunca Corbului – Pădureți – Ciești - Fâlfani - Cotmeana - Malu - Bârla -  Lim. Jud. Olt, km 0+000-48.222; L=47,670km </t>
  </si>
  <si>
    <t>2. Modernizare DJ 659: Pitești - Bradu - Suseni - Gliganu de Sus - Bârlogu - Negrași - Mozăceni - Lim. Jud. Dâmboviţa, km 0+000 - 58+320, L = 58,320 km</t>
  </si>
  <si>
    <t>Pod peste râul Argeş pe DJ 703H, Curtea de Argeș - Valea Danului</t>
  </si>
  <si>
    <t xml:space="preserve">Modernizare DJ 679 C lzvoru - Mozăceni Km 12+489 - Km 21+688 , L = 9,199 Km </t>
  </si>
  <si>
    <t xml:space="preserve">Modernizare DJ 703 H Sălătrucu-Vâlcea, Km 25+200 - Km 27+202,65 și km 28+520 - km 29+863, L = 3345,65 m </t>
  </si>
  <si>
    <t>Modernizare DJ 731 B, sate Sămara şi Metofu, Km 1+603 – Km 3+732, în comuna Poiana Lacului, L=2,129 km</t>
  </si>
  <si>
    <t>Modernizare DJ703E Pitești (DN67B) – Băbana – Cocu, km 2+237 – km 19+911, L=17.674 m</t>
  </si>
  <si>
    <t>Modernizare DJ 739 Bârzeşti (DN 73 D) – Negrești – Zgripcești – Beleți, km 0+582 - Km 2+408,  L=1,826 Km, în Comuna Vulturești</t>
  </si>
  <si>
    <t>Modernizare DJ 704 G Cicanesti - Suici (DJ 703H ), Km 9+532 -  Km 13+435, L=3,903 Km</t>
  </si>
  <si>
    <t>Modernizare DJ 703 B Morărești - Uda, Km 16+200 - Km 17+899, în Comuna Uda, L=1,699 km</t>
  </si>
  <si>
    <t>Modernizare DJ 703G Șuici (DJ703H)-Ianculești-lim.jud. Vâlcea, km 14+000 - km 16+922, L=2,922 km, comuna Șuici</t>
  </si>
  <si>
    <t>Pod pe DJ 741 Pitesti - Valea Mare - Fagetu - Mioveni, km 2+060, peste paraul Valea Mare (Ploscaru), la Stefanesti</t>
  </si>
  <si>
    <t xml:space="preserve">B. Obiective (proiecte) de investiţii noi </t>
  </si>
  <si>
    <t xml:space="preserve"> 1. Total surse de finanţare</t>
  </si>
  <si>
    <t>Lucrari de executie a legaturilor intre corpul nou construit (S+P+4E) si cladirea existenta a Spitalului Judetean de Urgenta Pitesti</t>
  </si>
  <si>
    <t>CAPITOLUL 67.10 CULTURA,RECREERE SI RELIGIE</t>
  </si>
  <si>
    <t>Teatrul "Al. Davila" Pitesti</t>
  </si>
  <si>
    <t>Consolidare și reabilitare Clădire Teatrul  "Al. Davila” Pitesti</t>
  </si>
  <si>
    <t>Realizarea de reţele tehnico-edilitare, alei pietonale, trotuare, parcări, aferente obiectivului de investiţii ,,Locuințe de serviciu, jud. Argeş, oraşul Ştefăneşti, sat Ştefaneştii Noi, str. Calea Bucureşti, nr.339B”</t>
  </si>
  <si>
    <t>Refacere si consolidare DJ741, km 3+200, partea stanga, oras Stefanesti, judetul Arges</t>
  </si>
  <si>
    <t xml:space="preserve">C. Alte cheltuieli de investiţii </t>
  </si>
  <si>
    <t>56 Proiecte cu finantare din fonduri externe nerambursabile postaderare</t>
  </si>
  <si>
    <t>b. dotari independente</t>
  </si>
  <si>
    <t>HDD Western Digital Gold 18 TB</t>
  </si>
  <si>
    <t xml:space="preserve">Server NAS </t>
  </si>
  <si>
    <t>CAPITOLUL 60.02 APARARE</t>
  </si>
  <si>
    <t>Centrul Militar Judetean Arges</t>
  </si>
  <si>
    <t>Sistem control acces si sistem de inchidere/blocare automata</t>
  </si>
  <si>
    <t>CAPITOLUL 66.10 SANATATE</t>
  </si>
  <si>
    <t>1. Spitalul de Pediatrie Pitesti</t>
  </si>
  <si>
    <t>Ecograf</t>
  </si>
  <si>
    <t>Aparat radiofrecventa 4 MHZ</t>
  </si>
  <si>
    <t xml:space="preserve">Carucior cald mobil profesional </t>
  </si>
  <si>
    <t xml:space="preserve">Ecograf </t>
  </si>
  <si>
    <t>2. Spitalul de Boli Cronice si Geriatrie "Constantin Balaceanu Stolnici" Stefanesti</t>
  </si>
  <si>
    <t xml:space="preserve">Paturi spital rabatabile, cu gratar </t>
  </si>
  <si>
    <t xml:space="preserve">Combina electroterapie </t>
  </si>
  <si>
    <t>Aparat cu 2 canale laser, US si support pentru aparat</t>
  </si>
  <si>
    <t>Carucior tratament</t>
  </si>
  <si>
    <t>Aparat de terapie combinata, doua canale electroterapie,un canal ultrasunete, un canal laser,sonda tip dus 830nm/800mw</t>
  </si>
  <si>
    <t>Aparat de terapie combinata, doua canale electroterapie,un canal ultrasunete, un canal laser</t>
  </si>
  <si>
    <t>Dispozitiv de masurare indice glezna-brat</t>
  </si>
  <si>
    <t xml:space="preserve">Termostat laborator </t>
  </si>
  <si>
    <t>Fotoliu recoltare sange</t>
  </si>
  <si>
    <t>Echipament firewall cu minim protectii de tipul firewall,  IPS, application control, filtrare web, antivirus, antispam</t>
  </si>
  <si>
    <t>3.Spitalul de Boli Cronice Calinesti</t>
  </si>
  <si>
    <t>Luminometru portabil</t>
  </si>
  <si>
    <t>4. Spitalul de Recuperare si Boli Cronice Valea Iasului</t>
  </si>
  <si>
    <t>Combina fizioterapie Electroterapie 2 Canale Magnetoterapie 2 canale</t>
  </si>
  <si>
    <t xml:space="preserve">Sistem special semiautomat de imunologie </t>
  </si>
  <si>
    <t>5. Spitalul Judetean de Urgenta Pitesti</t>
  </si>
  <si>
    <t>Dotari - Achizitii de echipamente si aparatura medicala independenta</t>
  </si>
  <si>
    <t>Biblioteca Judeteana "Dinicu Golescu" Pitesti</t>
  </si>
  <si>
    <t>Sisteme de climatizare/ ventilatie</t>
  </si>
  <si>
    <t>Sistem de detectie incendiu</t>
  </si>
  <si>
    <t>1. Muzeul Judetean Arges</t>
  </si>
  <si>
    <t xml:space="preserve">Microscop performant </t>
  </si>
  <si>
    <t>Spectrometru performant</t>
  </si>
  <si>
    <t>Aparat profesional de curatare</t>
  </si>
  <si>
    <t>LICENTA MICROSOFT WINDOWS 11</t>
  </si>
  <si>
    <t xml:space="preserve">LICENTA MICROSOFT OFFICE PROFESSIONAL PLUS </t>
  </si>
  <si>
    <t>Licenta Photoshop</t>
  </si>
  <si>
    <t xml:space="preserve">LICENTA Win pro </t>
  </si>
  <si>
    <t>LICENTA Bris CAD arheologie</t>
  </si>
  <si>
    <t>Licenta Corel</t>
  </si>
  <si>
    <t xml:space="preserve">CAPITOLUL68 ASISTENTA SOCIALA </t>
  </si>
  <si>
    <t>Sistem desktop  PC  cu monitor</t>
  </si>
  <si>
    <t xml:space="preserve">Licenta OEM Microsoft Windows 11 Pro 64 bit Ro/En </t>
  </si>
  <si>
    <t xml:space="preserve">Licență retail Microsoft Office 2024 Home and Business En/Ro Medialess </t>
  </si>
  <si>
    <t xml:space="preserve">Licenta retail Antivirus Plus </t>
  </si>
  <si>
    <t>Unitatea de Asistenta Medico-Sociala Domnesti</t>
  </si>
  <si>
    <t>Masina de spalat rufe industriala</t>
  </si>
  <si>
    <t>Uscator de rufe industrial</t>
  </si>
  <si>
    <t>Unitatea de Asistenta Medico-Sociala Suici</t>
  </si>
  <si>
    <t xml:space="preserve">Masă inox </t>
  </si>
  <si>
    <t xml:space="preserve">Raft inox veselă alimentar  </t>
  </si>
  <si>
    <t xml:space="preserve">Dulap inox alimentar   </t>
  </si>
  <si>
    <t xml:space="preserve">Uscător de mâini cu senzor inox </t>
  </si>
  <si>
    <t>c. cheltuieli aferente studiilor de fezabilitate si alte studii</t>
  </si>
  <si>
    <t>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Corp Spital de Boli Cronice si Geriatrie "Constantin Balaceanu Stolnici", oras Stefanesti, judetul Arges"</t>
  </si>
  <si>
    <r>
      <t xml:space="preserve">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1"/>
        <rFont val="Arial"/>
        <family val="2"/>
        <charset val="238"/>
      </rPr>
      <t>Pavilion central,</t>
    </r>
    <r>
      <rPr>
        <sz val="11"/>
        <rFont val="Arial"/>
        <family val="2"/>
        <charset val="238"/>
      </rPr>
      <t xml:space="preserve"> comuna Leordeni, sat Cârciumarești, nr. 106, Județul Argeș</t>
    </r>
  </si>
  <si>
    <r>
      <t xml:space="preserve">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1"/>
        <rFont val="Arial"/>
        <family val="2"/>
        <charset val="238"/>
      </rPr>
      <t>Pavilion I,</t>
    </r>
    <r>
      <rPr>
        <sz val="11"/>
        <rFont val="Arial"/>
        <family val="2"/>
        <charset val="238"/>
      </rPr>
      <t xml:space="preserve"> comuna Leordeni, sat Cârciumarești, nr. 106, Județul Argeș</t>
    </r>
  </si>
  <si>
    <r>
      <t xml:space="preserve">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1"/>
        <rFont val="Arial"/>
        <family val="2"/>
        <charset val="238"/>
      </rPr>
      <t>Pavilion II,</t>
    </r>
    <r>
      <rPr>
        <sz val="11"/>
        <rFont val="Arial"/>
        <family val="2"/>
        <charset val="238"/>
      </rPr>
      <t xml:space="preserve"> comuna Leordeni, sat Cârciumarești, nr. 106, Județul Argeș</t>
    </r>
  </si>
  <si>
    <t>Servicii de elaborare Documentatii tehnice in vederea obtinerii Autorizatiei de Securitate la Incendiu, la Palatul Administrativ, Piata Vasile Milea , nr.1, Pitesti</t>
  </si>
  <si>
    <t>Prestarea serviciilor de proiectare pe faze: SF+PT, a documentației tehnico – economice aferente obiectivului de investiție, precum și pentru elaborarea altor studii de specialitate, în funcție de specificul obiectivului de investiții, inclusiv cheltuielile necesare pentru obținerea avizelor, autorizațiilor și a acordurilor prevăzute de lege pentru:"DEZVOLTAREA INFRASTRUCTURII PENTRU STAȚII DE REÎNCĂRCARE ELECTRICĂ DE-A LUNGUL DRUMULUI JUDETEAN DJ 679: Păduroiu (DN67B) - Lipia – Popești - Lunca Corbului – Pădureți – Ciești - Fâlfani - Cotmeana – Malu - Bârla - Lim. Jud. Olt, km 0+000-48.222; L=47,670 km</t>
  </si>
  <si>
    <t>Elaborarea Planului de Amenajare a Teritoriului Judetean (P.A.T.J.) Arges</t>
  </si>
  <si>
    <t>71.01.30 Alte active fixe</t>
  </si>
  <si>
    <t>1. Unitatea de Asistenta Medico-Sociala Dedulesti</t>
  </si>
  <si>
    <t>Reabilitare imobil pavilion birouri si extindere - faza DALI</t>
  </si>
  <si>
    <t>Servicii de proiectare si intocmirea documentatiei tehnice aferente obtinerii autorizatiei de securitate la incendiu pentru obiectivul de investitii "Reabilitare, supraetajare si extindere corp A"</t>
  </si>
  <si>
    <t>2. Unitatea de Asistenta Medico-Sociala Suici</t>
  </si>
  <si>
    <t>Expertiza tehnica pentru completare scenariu de securitate la incendiu si montare instalatie de avertizare la incendiu la Pavilionul P+2E, U.A.M.S. Suici</t>
  </si>
  <si>
    <t>CAPITOLUL 84 .02 TRANSPORTURI</t>
  </si>
  <si>
    <t xml:space="preserve">     din care:</t>
  </si>
  <si>
    <t>Servicii de Elaborare Tema de proiectare, studii de teren, alte studii de specialitate, expertiza tehnica, documentatii petru obtinerea Certificatului de Urbanism inclusiv avize si acorduri aferente, DALI, verificare tehnica de calitate  pentru obiectivul de investitii " Modernizare DJ 679 A intre Km 15+000- km 21+140, L=6,140 Km, comunele Caldararu si Raca, judetul Arges"</t>
  </si>
  <si>
    <t>d. cheltuieli privind consolidarile</t>
  </si>
  <si>
    <t>71.03 Reparatii capitale aferente activelor fixe</t>
  </si>
  <si>
    <t>Consolidare si reabilitare Spital Judetean de Urgenta Pitesti</t>
  </si>
  <si>
    <t>e. alte cheltuieli asimilate investitiilor</t>
  </si>
  <si>
    <t>CAPITOLUL 65.02 INVATAMANT</t>
  </si>
  <si>
    <t>Centrul Scolar de Educatie Incluziva "Sfanta Filofteia" Stefanesti</t>
  </si>
  <si>
    <t>Modificări interioare și exterioare, schimbare funcțiune cameră hidromasaj și uscătorie, în săli de clasă și magazie</t>
  </si>
  <si>
    <t>Container depozitare</t>
  </si>
  <si>
    <t>1. Spitalul de Boli Cronice si Geriatrie "Constantin Balaceanu Stolnici" Stefanesti</t>
  </si>
  <si>
    <t>Sistem de  Bariera automatizata de acces auto cu instalare</t>
  </si>
  <si>
    <t>2. Spitalul Judetean de Urgenta Pitesti</t>
  </si>
  <si>
    <t> REABILITARE SECTIE A.T.I. DE LA SJUP</t>
  </si>
  <si>
    <t>Inchidere casă scară interioară, achiziție și montaj ușă rezistentă la foc cu autoînchidere</t>
  </si>
  <si>
    <t>1. Unitatea de Asistenta Medico-Sociala Calinesti</t>
  </si>
  <si>
    <t>Lucrari de reabilitare in vederea obtinerii autorizatiei la incendiu</t>
  </si>
  <si>
    <t>2. Unitatea de Asistenta Medico-Sociala Domnesti</t>
  </si>
  <si>
    <t xml:space="preserve">Gard stalpi metalici cu panouri bordurate </t>
  </si>
  <si>
    <t>3. Unitatea de Asistenta Medico-Sociala Suici</t>
  </si>
  <si>
    <t>Reabilitare, Modernizare și Extindere Pavilion D+P+1E</t>
  </si>
  <si>
    <t>DIRECTOR EXECUTIV</t>
  </si>
  <si>
    <t>ALIN STOICEA</t>
  </si>
  <si>
    <t>INTOCMIT</t>
  </si>
  <si>
    <t>IULIA TOITAN</t>
  </si>
  <si>
    <t>Spitalul de Boli Cronice si Geriatrie "Constantin Balaceanu Stolnici" Stefanesti</t>
  </si>
  <si>
    <t>60 Proiecte cu finantare din sumele reprezentand asistenta financiara nerambursabila aferenta PNRR</t>
  </si>
  <si>
    <t>Laborator de Radioterapie Spitalul Judetean de Urgenta Pitesti</t>
  </si>
  <si>
    <t>Modernizare DJ 659: Pitești - Bradu - Suseni - Gliganu de Sus - Bârlogu - Negrași - Mozăceni - Lim. Jud. Dâmboviţa, km 0+000 - 58+320, L = 58,320 km</t>
  </si>
  <si>
    <t>HDD 22 TB SATA3 512 MB 3,5 inch</t>
  </si>
  <si>
    <t>Laptop</t>
  </si>
  <si>
    <t>Spitalul de Pediatrie Pitesti</t>
  </si>
  <si>
    <t>Dezvoltarea sistemului informatic și a infrastructurii digitale a SPITALULUI DE PEDIATRIE PITEŞTI</t>
  </si>
  <si>
    <t>1. Spitalul Judetean de Urgenta Pitesti</t>
  </si>
  <si>
    <t>Dotare cu generator electric Laborator de Radioterapie SJU Pitesti</t>
  </si>
  <si>
    <t>2. Spitalul de Pneumoftiziologie Leordeni</t>
  </si>
  <si>
    <t xml:space="preserve">Achizitie sistem APAP, CPAP,BIPAP cu modul de pulsoximetrie </t>
  </si>
  <si>
    <t>3. Spitalul de Recuperare Bradet</t>
  </si>
  <si>
    <t>Recuperator de caldura</t>
  </si>
  <si>
    <t>Aparat aer conditionat</t>
  </si>
  <si>
    <t>Centrul "Doina Argesului"</t>
  </si>
  <si>
    <t>Microfon voce</t>
  </si>
  <si>
    <t>Stagebox</t>
  </si>
  <si>
    <t>Sistem de supraveghere video imobil Bulevardul Nicolae Balcescu nr.141 Pitesti</t>
  </si>
  <si>
    <t>Directia Generala de Asistenta Sociala si Protectia Copilului Arges-Centre Adulti</t>
  </si>
  <si>
    <t>Masina de spalat profesionala</t>
  </si>
  <si>
    <t>Uscator rufe profesional</t>
  </si>
  <si>
    <t xml:space="preserve"> 10 Venituri proprii</t>
  </si>
  <si>
    <t>Spitalul de Pneumoftiziologie Leordeni</t>
  </si>
  <si>
    <t>Servicii intocmire DTAC pentru autorizatia de demontare garaj</t>
  </si>
  <si>
    <t>Elaborare documentatii tehnice pentru obtinere Autorizatie de gospodarire a apelor "Pod pe DJ 741 Piteşti-Valea Mare-Făgetu-Mioveni, km 2+060, peste pârâul Valea Mare (Ploscaru), la Ştefăneşti"</t>
  </si>
  <si>
    <t>Spitalul de Recuperare Bradet</t>
  </si>
  <si>
    <t>Lucrari de construire in vederea conformarii imobilului la cerinta esentiala de calitate "Securitate la incendiu"</t>
  </si>
  <si>
    <t>Achizitie si montaj centrala termica</t>
  </si>
  <si>
    <t>Achizitie, montare, energizare si PIF Grup Electrogen</t>
  </si>
  <si>
    <t>Achizitie si montaj cabina de paza</t>
  </si>
  <si>
    <t>Spitalul de Psihiatrie Sfanta Maria Vedea</t>
  </si>
  <si>
    <t>Amenajare corp cladire spital existent, conform normativelor in vigoare, si extindere corp cladire spital in regim S+P+2E partial Spitalul de Psihiatrie "Sfanta. Maria" Vedea, judetul Arges</t>
  </si>
  <si>
    <t>Echipament de stocare</t>
  </si>
  <si>
    <t>Containere modulare</t>
  </si>
  <si>
    <t>Primul proiect pilot de screening pentru cancerul de prostată din România: Mobilizare pentru Acces la screening, evaluarea Riscului, Informare și Navigare (MARIN), SMIS 354182</t>
  </si>
  <si>
    <t>Dotarea Spitalului Judetean de Urgenta Pitesti cu echipamanete medicale catre trateaza pacienti cardiaci critici cod MySMIS- 351754</t>
  </si>
  <si>
    <t>1. Spitalul Orasenesc "Regele Carol I" Costesti</t>
  </si>
  <si>
    <t>Sistem laser chirurgical Holmium: YAG multidisciplinar</t>
  </si>
  <si>
    <t>Sistem de histeroscopie operatorie compatibil cu instalatia de chirurgie laparoscopica existenta</t>
  </si>
  <si>
    <t>2. Spitalul de Recuperare si Boli Cronice Valea Iasului</t>
  </si>
  <si>
    <t>Sistem PC  Desktop complet</t>
  </si>
  <si>
    <t>3. Spitalul Judetean de Urgenta Pitesti</t>
  </si>
  <si>
    <t>Agitator de trombocite KWAP24</t>
  </si>
  <si>
    <t>Unitate cazare pacient cu pat electric</t>
  </si>
  <si>
    <t>Achizitie si montaj uscator de rufe electric profesional</t>
  </si>
  <si>
    <t>Intocmire expertiza tehnica pentru incadrarea in risc seismic aferenta cladirilor C9, C10, C12 - CIA Bascovele</t>
  </si>
  <si>
    <t xml:space="preserve">Instalare bariera automatizata de acces auto </t>
  </si>
  <si>
    <t>Reabilitare, Modernizare si Extindere Pavilion D+P+1E</t>
  </si>
  <si>
    <t>Sistem desktop  PC + monitor</t>
  </si>
  <si>
    <t>Imprimanta laser color A3</t>
  </si>
  <si>
    <t>Licenta Microsoft Windows 11 PRO OEM</t>
  </si>
  <si>
    <t>2. Spitalul de Boli Cronice Calinesti</t>
  </si>
  <si>
    <t>Sistem PC</t>
  </si>
  <si>
    <t>Paturi electrice cu saltea antiescara</t>
  </si>
  <si>
    <t>Paturi electrice cu saltea normala</t>
  </si>
  <si>
    <t>Unitate cazare pacient cu pat mecanic</t>
  </si>
  <si>
    <t>Prestarea serviciilor de proiectare faza-Studiu de fezabilitate (Tema de proiectare, studii topografice, planuri amplasament vizate O.C.P.I., studii geotehnice verificate A.F., documentații necesare obținerii Certificatelor de Urbanism și a avizelor solicitate prin acestea, studii de soluții, A.T.R.-uri, Studiu de Fezabilitate) si sevicii de audit financiar pentru obiectivul de investitii:"ÎNFIINȚARE PARCURI FOTOVOLTAICE CU CAPACITĂȚI DE STOCARE INTEGRATE PENTRU CONSUMUL PROPRIU AL CONSILIULUI JUDEȚEAN ARGEȘ ȘI AL PARTENERILOR IMPLICAȚI</t>
  </si>
  <si>
    <t>Prestarea serviciilor de proiectare faza-Studiu de fezabilitate (Tema de proiectare, studii topografice, planuri amplasament vizate O.C.P.I., studii geotehnice verificate A.F., documentații necesare obținerii Certificatelor de Urbanism și a avizelor solicitate prin acestea, studii de soluții, A.T.R.-uri, Studiu de Fezabilitate), seviciilor de audit financiar si audit electroenergetic pentru obiectivul de investitii:"ÎNFIINȚARE PARCURI FOTOVOLTAICE CU CAPACITĂȚI DE STOCARE INTEGRATE PENTRU CONSUMUL PROPRIU AL CONSILIULUI JUDEȚEAN ARGEȘ ȘI AL PARTENERILOR IMPLICAȚI</t>
  </si>
  <si>
    <t>Intocmirea documentatiei tehnice pentru obtinerea autorizatiei de securitate la incendiu</t>
  </si>
  <si>
    <t>Expertiza tehnica pentru cerinta esentiala A1 - rezistenta mecanica si stabilitate</t>
  </si>
  <si>
    <t xml:space="preserve">Sistem de Bariera automatizata de acces auto cu instalare </t>
  </si>
  <si>
    <t>Proiectare si instalare sistem detectare, semnalizare si avertizare la incendiu</t>
  </si>
  <si>
    <t>Teatru "Al. Davila" Pitesti</t>
  </si>
  <si>
    <t>Consolidare și reabilitare Clădire Teatru” Al. Davila” Pitesti</t>
  </si>
  <si>
    <t>Spitalul Orasenesc "Regele Carol I" Costesti</t>
  </si>
  <si>
    <t>Intrare în legalitate și autorizare PSI a extinderii Spitalului Orășenesc "Regele Carol I"( Cabinet Medical)</t>
  </si>
  <si>
    <t xml:space="preserve">Reabilitarea, conservarea si punerea in valoare a Castrului Roman Jidava ( Jidova ) cod SMIS 336896 </t>
  </si>
  <si>
    <t>Sistem desktop  PC fara monitor</t>
  </si>
  <si>
    <t>Masa examinare ginecologica</t>
  </si>
  <si>
    <t>Sistem de naso-laringoscopie flexibila reutilizabila cu monitor si carucior de endoscopie</t>
  </si>
  <si>
    <t>EKG</t>
  </si>
  <si>
    <t xml:space="preserve">Uscator rufe electric profesional </t>
  </si>
  <si>
    <t>Servicii de proiectare faza - Studiu de fezabilitate (Tema de proiectare, studii topografice, planuri amplasament vizate O.C.P.I, studii geotehnice verificate A.F., documentatii necesare obtinerii Certificatelor de Urbanism si a avizelor solicitate prin acestea, studii de solutii, A.T.R. - uri, Studiu de Fezabilitate) pentru obiectivul de investitii "Infiintare parcuri fotovoltaice cu capacitati de stocare integrate pentru consumul propriu al Consiliului Judetean Arges si al partenerilor implicati"</t>
  </si>
  <si>
    <t>Elaborare studiu de fezabilitate pentru sistem canalizare la Spitalul de Pneumoftiziologie Leordeni</t>
  </si>
  <si>
    <t xml:space="preserve">Directia Generala de Asistenta Sociala si Protectia Copilului Arges - CENTRE ADULȚI   </t>
  </si>
  <si>
    <t>Servicii de proiectare privind întocmirea documentației pentru obținerea punctului de vedere privind necesitatea avizului/ autorizației de securitate la incendiu pentru obiectivul Centrul de Servicii de Recuperare Neuromotorie de Tip Ambulatoriu Mioveni (CSRNA Mioveni)</t>
  </si>
  <si>
    <t>Proiectare sistem de securitate căsuțele nr.62,62A, 62B</t>
  </si>
  <si>
    <t xml:space="preserve">Proiectare sistem de securitate Centru de zi și Locuințe Protejate  nr.62,62A, 62B                        </t>
  </si>
  <si>
    <t xml:space="preserve">Proiectare sistem de securitate căsuțele nr.65B  -65C          </t>
  </si>
  <si>
    <t xml:space="preserve">Proiectare sistem de securitate Centru de zi și Locuințe Protejate nr.65B  -65C                            </t>
  </si>
  <si>
    <t>Expertiza tehnica si intocmire documentatie pentru obtinerea  Avizului de Securitate la Incendiu</t>
  </si>
  <si>
    <t>Intocmire documentatie in vederea obtinerii Autorizatiei de Securitate la Incendiu</t>
  </si>
  <si>
    <t>Spitalul Judetean de Urgenta Pitesti</t>
  </si>
  <si>
    <t>Alimentare cu energie electrica spor de putere de la 20kw la 330kw, Spital Judetean de Urgenta Pitesti  Laborator de Radioterapie I.C. Bratianu, Pitesti</t>
  </si>
  <si>
    <t xml:space="preserve">Bransament si instalatie de utilizare gaze Laborator Radioterapie I.C. Bratianu, nr.56 </t>
  </si>
  <si>
    <t>Muzeul Judetean Arges</t>
  </si>
  <si>
    <t>Sistem de desfumare la Muzeul Judetean Arges</t>
  </si>
  <si>
    <r>
      <t>Achiziție și montaj</t>
    </r>
    <r>
      <rPr>
        <sz val="11"/>
        <rFont val="Times New Roman"/>
        <family val="1"/>
      </rPr>
      <t xml:space="preserve"> sistem supraveghere video căsuțele nr.  62,62A, 62B                                                          </t>
    </r>
  </si>
  <si>
    <r>
      <t>Achiziție și montaj</t>
    </r>
    <r>
      <rPr>
        <sz val="11"/>
        <rFont val="Times New Roman"/>
        <family val="1"/>
        <charset val="238"/>
      </rPr>
      <t xml:space="preserve"> sistem supraveghere video  Centru de zi și Locuințe Protejate nr. 62,62A, 62B      </t>
    </r>
  </si>
  <si>
    <r>
      <t>Achiziție și montaj</t>
    </r>
    <r>
      <rPr>
        <sz val="11"/>
        <rFont val="Times New Roman"/>
        <family val="1"/>
      </rPr>
      <t xml:space="preserve"> sistem de alarmare la efracție căsuțele nr.62,62A, 62B                                                            </t>
    </r>
  </si>
  <si>
    <r>
      <t>Achiziție și montaj</t>
    </r>
    <r>
      <rPr>
        <sz val="11"/>
        <rFont val="Times New Roman"/>
        <family val="1"/>
      </rPr>
      <t xml:space="preserve"> sistem de alarmare la efracție  Centru de zi și Locuințe Protejate nr.62,62A, </t>
    </r>
    <r>
      <rPr>
        <sz val="12"/>
        <rFont val="Times New Roman"/>
        <family val="1"/>
      </rPr>
      <t xml:space="preserve">62B          </t>
    </r>
  </si>
  <si>
    <r>
      <t>Achiziție și montaj</t>
    </r>
    <r>
      <rPr>
        <sz val="11"/>
        <rFont val="Times New Roman"/>
        <family val="1"/>
      </rPr>
      <t xml:space="preserve"> sistem supraveghere video căsuțele nr. 65B  - 65C                                                                </t>
    </r>
  </si>
  <si>
    <r>
      <t>Achiziție și montaj</t>
    </r>
    <r>
      <rPr>
        <sz val="11"/>
        <rFont val="Times New Roman"/>
        <family val="1"/>
        <charset val="238"/>
      </rPr>
      <t xml:space="preserve"> sistem supraveghere video  Centru de zi și Locuințe Protejate nr. 65B  - 65C        </t>
    </r>
  </si>
  <si>
    <r>
      <t>Achiziție și montaj</t>
    </r>
    <r>
      <rPr>
        <sz val="11"/>
        <rFont val="Times New Roman"/>
        <family val="1"/>
      </rPr>
      <t xml:space="preserve"> sistem de alarmare la efracție căsuțele nr. 65B  - 65C                                                                </t>
    </r>
  </si>
  <si>
    <r>
      <t>Achiziție și montaj</t>
    </r>
    <r>
      <rPr>
        <sz val="11"/>
        <rFont val="Times New Roman"/>
        <family val="1"/>
        <charset val="238"/>
      </rPr>
      <t xml:space="preserve"> sistem de alarmare la efracție  Centru de zi și Locuințe Protejate  nr. 65B  - 65C        </t>
    </r>
  </si>
  <si>
    <t xml:space="preserve">Inlocuire distribuție apă caldă și rece din subsolul clădirii, inclusiv coloanele                                            </t>
  </si>
  <si>
    <t xml:space="preserve">Inlocuit instalatii de apa si apă caldă menajera  din demisol, coloane si legaturi obiecte sanitare        </t>
  </si>
  <si>
    <t>Proiectul regional de dezvoltare a infrastructurii de apa si apa uzata din judetul Arges, in perioada 2021-2027 Cod SMIS 338635</t>
  </si>
  <si>
    <t xml:space="preserve">Modernizare DJ 679: Păduroiu (DN67B) - Lipia – Popești - Lunca Corbului – Pădureți – Ciești - Fâlfani - Cotmeana - Malu - Bârla -  Lim. Jud. Olt, km 0+000-48.222; L=47,670km </t>
  </si>
  <si>
    <t>1. Modernizare drum județean DJ 678 E Teodorești (DJ 703 –km 13+339) –Cotu – Lim. Jud. Valcea, km 1+200-km - 3+000, L = 1,8 km, comuna Cuca, jud. Argeș</t>
  </si>
  <si>
    <t>2.Pod peste raul Neajlov, in satul Silistea, comuna Cateasca, judetul Arges</t>
  </si>
  <si>
    <t>3. Modernizare DJ 703G Șuici (DJ703H)-Ianculești-lim.jud. Vâlcea, km 14+000 - km 16+922, L=2,922 km, comuna Șuici</t>
  </si>
  <si>
    <t>4. Modernizare DJ 731 B, sate Sămara şi Metofu, Km 1+603 – Km 3+732, în comuna Poiana Lacului, L=2,129 km</t>
  </si>
  <si>
    <t xml:space="preserve">5. Modernizare DJ732 C Bughea de Jos - Malu - Godeni, Km 7+165 – Km 8+913, L= 1,748 Km </t>
  </si>
  <si>
    <t xml:space="preserve">6. Modernizare DJ 679 C lzvoru - Mozăceni Km 12+489 - Km 21+688 , L = 9,199 Km </t>
  </si>
  <si>
    <t>7. Modernizare DJ 703 B Moraresti - Uda, Km 16+200 - Km 17+899, în Comuna Uda, L=1,699 km</t>
  </si>
  <si>
    <t xml:space="preserve">8. Modernizare DJ 703 H Sălătrucu-Vâlcea, Km 25+200 - Km 27+202,65 și km 28+520 - km 29+863, L = 3345,65 m </t>
  </si>
  <si>
    <t>9. Modernizare DJ 739 Bârzeşti (DN 73 D) – Negrești – Zgripcești – Beleți, km 0+582 - Km 2+408,  L=1,826 Km, în Comuna Vulturești</t>
  </si>
  <si>
    <t xml:space="preserve">10. Modernizare DJ 703E Pitesti (DN 67) - Babana - Cocu, Km 1+800 - Km 19+765, L= 17,965 Km </t>
  </si>
  <si>
    <t>11. Modernizare DJ 704 G Cicanesti - Suici (DJ 703H ), Km 9+532 -  Km 13+435, L=3,903 Km</t>
  </si>
  <si>
    <t>12. Pod peste râul Argeş pe DJ 703H, Curtea de Argeș - Valea Danului</t>
  </si>
  <si>
    <t>1. Spitalul de Psihiatrie Sfanta Maria Vedea</t>
  </si>
  <si>
    <t>2. Spitalul Orasenesc "Regele Carol I" Costesti</t>
  </si>
  <si>
    <t>Construire grupuri sanitare Parter anexate corpuri existente și modificări de compartimentare interioară str. Industriei, nr.19, Costești, jud.Argeș</t>
  </si>
  <si>
    <t>1. Modernizare DJ 737 Mățău - Cocenești- Boteni, km 13+796-15+181,  L=1,385 km, comuna Boteni, județul Argeș</t>
  </si>
  <si>
    <t>2. Modernizare drum județean DJ 703 Morărești – Cuca - Ciomăgești – lim.jud.Olt, km 16+600 - 19 +100, L= 2,5 km, comuna Ciomăgești, jud..Argeș</t>
  </si>
  <si>
    <t>3. Modernizare DJ 704 E Cotmeana – Poienarii de Argeș, km 10+500 – 13+600, L = 3,1 km, comuna Cotmeana, județul Argeș</t>
  </si>
  <si>
    <t>4. Refacere si consolidare DJ741, km 3+200, partea stanga, oras Stefanesti, judetul Arges</t>
  </si>
  <si>
    <t>ELECTROCARDIOGRAF</t>
  </si>
  <si>
    <t>INFUZOMAT</t>
  </si>
  <si>
    <t>INJECTOMAT</t>
  </si>
  <si>
    <t xml:space="preserve">APARAT ECOGRAFIE ABDOMINALA </t>
  </si>
  <si>
    <t>PATURI ELECTRICE CU SALTEA ANTIESCARA</t>
  </si>
  <si>
    <t>PATURI ELECTRICE CU SALTEA NORMALA</t>
  </si>
  <si>
    <t>TARGA TRANSPORT PACIENTI</t>
  </si>
  <si>
    <t>CANAPEA DE EXAMINARE ELECTRICĂ</t>
  </si>
  <si>
    <t>FOTOLII CHIMIOTERAPIE</t>
  </si>
  <si>
    <t>TROLIU TRATAMENTE</t>
  </si>
  <si>
    <t xml:space="preserve">ECHIPAMENT PENTRU INCALTARE AUTOMATA BOTOSEI </t>
  </si>
  <si>
    <t>DULAP CU BLAT DE LUCRU</t>
  </si>
  <si>
    <t>GARDEROBA SALA DE ASTEPTARE</t>
  </si>
  <si>
    <t>MOBILER OFICIU ALIMENTAR</t>
  </si>
  <si>
    <r>
      <t xml:space="preserve">1. 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1"/>
        <rFont val="Arial"/>
        <family val="2"/>
        <charset val="238"/>
      </rPr>
      <t>Pavilion central,</t>
    </r>
    <r>
      <rPr>
        <sz val="11"/>
        <rFont val="Arial"/>
        <family val="2"/>
        <charset val="238"/>
      </rPr>
      <t xml:space="preserve"> comuna Leordeni, sat Cârciumarești, nr. 106, Județul Argeș</t>
    </r>
  </si>
  <si>
    <r>
      <t xml:space="preserve">2. 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1"/>
        <rFont val="Arial"/>
        <family val="2"/>
        <charset val="238"/>
      </rPr>
      <t>Pavilion I,</t>
    </r>
    <r>
      <rPr>
        <sz val="11"/>
        <rFont val="Arial"/>
        <family val="2"/>
        <charset val="238"/>
      </rPr>
      <t xml:space="preserve"> comuna Leordeni, sat Cârciumarești, nr. 106, Județul Argeș</t>
    </r>
  </si>
  <si>
    <r>
      <t xml:space="preserve">3. 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1"/>
        <rFont val="Arial"/>
        <family val="2"/>
        <charset val="238"/>
      </rPr>
      <t>Pavilion II,</t>
    </r>
    <r>
      <rPr>
        <sz val="11"/>
        <rFont val="Arial"/>
        <family val="2"/>
        <charset val="238"/>
      </rPr>
      <t xml:space="preserve"> comuna Leordeni, sat Cârciumarești, nr. 106, Județul Argeș</t>
    </r>
  </si>
  <si>
    <t>4. 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Corp Spital de Boli Cronice si Geriatrie "Constantin Balaceanu Stolnici", oras Stefanesti, judetul Arges"</t>
  </si>
  <si>
    <t>1. Spitalul de Boli Cronice Calinesti</t>
  </si>
  <si>
    <t>Proiectare retele apa, canalizare menajera si retele termice in subsolul Spitalului de Boli Cronice Calinesti</t>
  </si>
  <si>
    <t>ELABORARE DOCUMENTATIE TEHNICA PENTRU OBTINEREA AUTORIZATIEI DE SECURITATE LA INCENDIU PENTRU CORP CLADIRE NOU</t>
  </si>
  <si>
    <t>1. Directia Generala de Asistenta Sociala si Protectia Copilului Arges</t>
  </si>
  <si>
    <t xml:space="preserve">Proiectare  rețea  IT      </t>
  </si>
  <si>
    <t xml:space="preserve">2.  Directia Generala de Asistenta Sociala si Protectia Copilului Arges - CENTRE ADULȚI   </t>
  </si>
  <si>
    <t>Intocmire expertiza tehnica pentru incadrarea in risc seismic C5-LMP Dragolesti</t>
  </si>
  <si>
    <t>Intocmire  documentatie in vederea obtinerii unui punct de vedere /negatie al ISU Arges privind constructiile C11+C12 - CIA Bascovele</t>
  </si>
  <si>
    <t xml:space="preserve">Proiectare stație rezervă apă 10mc         </t>
  </si>
  <si>
    <t xml:space="preserve">Proiectare sistem de securitate                                       </t>
  </si>
  <si>
    <t xml:space="preserve">Proiectare  hidrant exterior     </t>
  </si>
  <si>
    <t>Elaborare Studiu de Fezabilitate pentru obiectivul de investitii "Drum expres A1 - Pitesti - Mioveni "</t>
  </si>
  <si>
    <t>CAPITOLUL 61.02 ORDINE PUBLICA SI SIGURANTA NATIONALA</t>
  </si>
  <si>
    <t>Serviciul Public Judetean Salvamont Arges</t>
  </si>
  <si>
    <t>Reabilitare Bază de Salvare Montană cota 2000 Transfăgărășan, județul Argeș</t>
  </si>
  <si>
    <t>Statie de apa dializa</t>
  </si>
  <si>
    <t xml:space="preserve">Achiziție si montaj rețea  IT   </t>
  </si>
  <si>
    <t xml:space="preserve">2. Directia Generala de Asistenta Sociala si Protectia Copilului Arges - CENTRE ADULȚI   </t>
  </si>
  <si>
    <t xml:space="preserve">Achiziție și montaj stație rezervă apă    </t>
  </si>
  <si>
    <t xml:space="preserve">Izolație fonică a pompei de căldură existentă        </t>
  </si>
  <si>
    <t>Achiziție ușă metalică antifoc</t>
  </si>
  <si>
    <t xml:space="preserve">Achiziție și montaj sistem supraveghere video              </t>
  </si>
  <si>
    <t xml:space="preserve">Achiziție și montaj sistem de alarmare la efracție          </t>
  </si>
  <si>
    <t xml:space="preserve">Achiziție și montaj hidrant exterior                        </t>
  </si>
  <si>
    <t xml:space="preserve">Achiziție și montaj balustradă inox                        </t>
  </si>
  <si>
    <t xml:space="preserve"> PROPUNERI PENTRU PROGRAMUL DE INVESTIŢII PUBLICE 
PE GRUPE DE INVESTITII SI SURSE DE FINANTARE
</t>
  </si>
  <si>
    <t>spitale</t>
  </si>
  <si>
    <t>cultura</t>
  </si>
  <si>
    <t xml:space="preserve">asist.sociala </t>
  </si>
  <si>
    <t>1. "Statie de Epurare ape uzate si retea de canalizare menajera" aferenta unitatilor medicale: Spitalul de Boli Cronice Calinesti, Unitatea de Asistenta Medico-Sociala Calinesti, Centrul de Recuperare si Reabilitare Neuropsihiatrica Calinesti si Centrul de Permanenta Calinesti din comuna Calinesti, judetul Arges</t>
  </si>
  <si>
    <t>2. Renovarea energetică moderată pentru sediul Regiei Autonome Județene de Drumuri Argeș, Municipiul Pitești, str. George Coșbuc nr.40, județul Argeș</t>
  </si>
  <si>
    <t>3. Laborator de Radioterapie Spitalul Judetean de Urgenta Pitesti</t>
  </si>
  <si>
    <t xml:space="preserve">Construire corp de cladire nou la Spitalul Judetean de Urgenta Pitesti </t>
  </si>
  <si>
    <t>2. Spitalul de Recuperare Bradet</t>
  </si>
  <si>
    <t xml:space="preserve"> Amenajare parc agrement</t>
  </si>
  <si>
    <t>CAPITOLUL  67.10 CULTURA,RECREERE SI RELIGIE</t>
  </si>
  <si>
    <t>Consolidarea si modernizarea imobilului situat in str.Domnita Balasa, nr.19, apartinand Teatrului Davila Pitesti, denumita Sala Aschiuta, judetul Arges</t>
  </si>
  <si>
    <t>1. Executie prag de fund si lucrari de stabilizare a malurilor aferente podului amplasat pe DJ 703B, km 85+328, in comuna Cateasca, judetul Arges"</t>
  </si>
  <si>
    <t>2. Pod peste râul Argeş pe DJ 703H, Curtea de Argeș - Valea Danului</t>
  </si>
  <si>
    <t>3.Pod peste raul Neajlov, in satul Silistea, comuna Cateasca, judetul Arges</t>
  </si>
  <si>
    <t>4. Modernizare DJ 703G Șuici (DJ703H)-Ianculești-lim.jud. Vâlcea, km 14+000 - km 16+922, L=2,922 km, comuna Șuici</t>
  </si>
  <si>
    <t>6. Modernizare DJ 703 B Moraresti - Uda, Km 16+200 - Km 17+899, în Comuna Uda, L=1,699 km</t>
  </si>
  <si>
    <t>11. Modernizare DJ 702 F, Limita judet Dambovita - Slobozia, km 14+000-17+355, L = 3,355 km, judetul Arges</t>
  </si>
  <si>
    <t>1. Dotarea cu echipamente a laboratorului de anatomie patologica din cadrul Spitalului Judetean de Urgenta Pitesti, SMIS 327055</t>
  </si>
  <si>
    <t>2. Laborator de Radioterapie Spitalul Judetean de Urgenta Pitesti</t>
  </si>
  <si>
    <t>Imprimanta laser color</t>
  </si>
  <si>
    <t>Aparat foto</t>
  </si>
  <si>
    <t>Kit productie si promovare teren si streaming</t>
  </si>
  <si>
    <t>Kit activitate sala sedinte</t>
  </si>
  <si>
    <t xml:space="preserve">Sistem desktop  PC </t>
  </si>
  <si>
    <t xml:space="preserve">CAPITOLUL 54.02 ALTE SERVICII PUBLICE GENERALE </t>
  </si>
  <si>
    <t>Directia Judeteana pentru Evidenta Persoanelor Arges</t>
  </si>
  <si>
    <t>Pachet Licenta Antivirus Microsoft Windows 11 Pro +Licenta Microsoft Windows  Office  2021 Pro Plus</t>
  </si>
  <si>
    <t>Inspectoratul pentru Situatii de Urgenta Arges</t>
  </si>
  <si>
    <t xml:space="preserve">Cisterna transport apa potabila cu sistem </t>
  </si>
  <si>
    <t>Dotare cu mobilier Baza de Salvare  Montana cota 2000 Transfăgărășan</t>
  </si>
  <si>
    <t>Centrul Judetean de Resurse si Asistenta Educationala Arges</t>
  </si>
  <si>
    <t>Îmbunătățirea serviciilor de educație timpurie în Județul Argeș SMIS 338722 CJRAE partener 1</t>
  </si>
  <si>
    <t xml:space="preserve">Îmbunătățirea serviciilor de educație timpurie în Județul Argeș SMIS 338722 Judetul Arges partener 2 </t>
  </si>
  <si>
    <t>Controlul cancerului de col uterin prin Acces echitabil la servicii de calitate-Consolidarea capacitatii programului national de screening-CLARA  cod MySMIS 2021- 353063</t>
  </si>
  <si>
    <t>Achiziție de echipamente software, hardware și IT</t>
  </si>
  <si>
    <t xml:space="preserve">Achiziție de Echipamente și materiale destinate reducerii riscului de infecții nosocomiale </t>
  </si>
  <si>
    <t>Consolidarea investitiilor in sisteme informatice si infrastructura digitala a Spitalului Orasenesc Regele Carol I Costesti</t>
  </si>
  <si>
    <t>3. Spitalul de Pediatrie Pitesti</t>
  </si>
  <si>
    <t>Analizor automat de hematologie</t>
  </si>
  <si>
    <t>Analizor automat pentru coagulare</t>
  </si>
  <si>
    <t xml:space="preserve">Centrifuga de laborator cu capacitate de 28 probe </t>
  </si>
  <si>
    <t>Masa de operatie echipata pentru ortopedie cu sistem de incalzire a pacientului si sistem tourniquet</t>
  </si>
  <si>
    <t>Sistem electrochirurgical cu sigilare vasculara si argon</t>
  </si>
  <si>
    <t xml:space="preserve">Pompa Infuzomat </t>
  </si>
  <si>
    <t xml:space="preserve">Sistem de radiografie panoramica digitala dentar </t>
  </si>
  <si>
    <t>Frigider medicamente 97 l</t>
  </si>
  <si>
    <t>Frigider depozitare medicamente 420 l</t>
  </si>
  <si>
    <t xml:space="preserve">Masina profesionala de spalat rufe pe abur </t>
  </si>
  <si>
    <t xml:space="preserve">Presa pneumatica de calcat rufe cu abur </t>
  </si>
  <si>
    <t xml:space="preserve">Calandru profesional cu abur </t>
  </si>
  <si>
    <t>Analizor de urini</t>
  </si>
  <si>
    <t xml:space="preserve">Aspirator chirurgical mobil </t>
  </si>
  <si>
    <t>Fierăstrău profesional electric ortopedic cu aspirație</t>
  </si>
  <si>
    <t xml:space="preserve">Lampă de operație cu 2 cupole și pregătire camera </t>
  </si>
  <si>
    <t>Monitor funcții vitale</t>
  </si>
  <si>
    <t xml:space="preserve">Monitor funcții vitale cu modul de transport </t>
  </si>
  <si>
    <t xml:space="preserve">Monitor funcții vitale cu modul multimasuratori </t>
  </si>
  <si>
    <t>Stație centrală de monitorizare cu 12 licențe</t>
  </si>
  <si>
    <t>Combina Fizioterapie : Electroterapie 2 canale, Ultrasunete 1 canal, Laser 1 canal cu sonda tip dus</t>
  </si>
  <si>
    <t>Automatizare tablou electric pentru protectie pompa submersibila</t>
  </si>
  <si>
    <t>Masina de curatat cartofi</t>
  </si>
  <si>
    <t>Cada hidroterapie</t>
  </si>
  <si>
    <t>Aparat teste sanitatie pentru maini</t>
  </si>
  <si>
    <t>4. Spitalul de Boli Cronice si Geriatrie "Constantin Balaceanu Stolnici" Stefanesti</t>
  </si>
  <si>
    <t>Frigider de morga 3  locuri</t>
  </si>
  <si>
    <t>Concentrator oxigen</t>
  </si>
  <si>
    <t>Ecograf ATI (sonda liniara, convexa, phased array)</t>
  </si>
  <si>
    <t>Ventilator pacient</t>
  </si>
  <si>
    <t>Statie centrala de monitorizare</t>
  </si>
  <si>
    <t>Aparat hemodializa acuti</t>
  </si>
  <si>
    <t>Monitor functii vitale</t>
  </si>
  <si>
    <t>Paturi ATI</t>
  </si>
  <si>
    <t>Aparat anestezie</t>
  </si>
  <si>
    <t>Aspirator chirurgical</t>
  </si>
  <si>
    <t>Statie dedurizare apa</t>
  </si>
  <si>
    <t>6. Spitalul Orasenesc "Regele Carol I" Costesti</t>
  </si>
  <si>
    <t>Agitator trombocite</t>
  </si>
  <si>
    <t>Licenta permanenta pentru platforma de gestionare a bazelor de date tip Sql Server 2025</t>
  </si>
  <si>
    <t>Licenta permanenta pentru pachet aplicatii de birou tip Office 2024</t>
  </si>
  <si>
    <t>ROTOPERCUTOR</t>
  </si>
  <si>
    <t xml:space="preserve">Dispenser automat pt botosei expozitii  </t>
  </si>
  <si>
    <t>HARTA TACTILA</t>
  </si>
  <si>
    <t>Unitate de control trimble arheologie</t>
  </si>
  <si>
    <t>Bazin cu ultrasunete</t>
  </si>
  <si>
    <t>Aer conditionat</t>
  </si>
  <si>
    <t>2. Teatrul "Al. Davila" Pitesti</t>
  </si>
  <si>
    <t>Sistem iluminat scenă Sala Așchiuță</t>
  </si>
  <si>
    <t>Sistem sonorizare scenă Sala Așchiuță</t>
  </si>
  <si>
    <t>Sistem mecanică scenă Sala Așchiuță</t>
  </si>
  <si>
    <t>Sistem intercom Sala Așchiuță</t>
  </si>
  <si>
    <t>Sistem ecran Led -100 mp</t>
  </si>
  <si>
    <t>Cărucior pupitre pro</t>
  </si>
  <si>
    <t>3. Centrul "Doina Argesului"</t>
  </si>
  <si>
    <t>4. Muzeul Viticulturii si Pomiculturii Golesti</t>
  </si>
  <si>
    <t>Panou de informare</t>
  </si>
  <si>
    <t>Statie clorinare</t>
  </si>
  <si>
    <t>Pat spital electric</t>
  </si>
  <si>
    <t>2. Unitatea de Asistenta Medico-Sociala Calinesti</t>
  </si>
  <si>
    <t>Masa transport decedati</t>
  </si>
  <si>
    <t>Masa mare sala sedinte</t>
  </si>
  <si>
    <t>Masa tratament</t>
  </si>
  <si>
    <t>Mobila bucatarie echipata</t>
  </si>
  <si>
    <t>Dulap vestiar ingrijitor curatenie</t>
  </si>
  <si>
    <t>Dulap pentru depozitat materiale de curatenie</t>
  </si>
  <si>
    <t>Dulap depozitat lenjerii</t>
  </si>
  <si>
    <t>Televizor 65" 164CM</t>
  </si>
  <si>
    <t>1.Studiu si asigurare de asistenta tehnica pentru realizarea Planului de mentinere a calitatii aerului in judetul Arges 2025-2029</t>
  </si>
  <si>
    <t>2. Elaborarea Planului de Amenajare a Teritoriului Judetean (P.A.T.J.) Arges</t>
  </si>
  <si>
    <t>3. Prestarea serviciilor de proiectare pe faze: SF+PT, a documentației tehnico – economice aferente obiectivului de investiție, precum și pentru elaborarea altor studii de specialitate, în funcție de specificul obiectivului de investiții, inclusiv cheltuielile necesare pentru obținerea avizelor, autorizațiilor și a acordurilor prevăzute de lege pentru:"DEZVOLTAREA INFRASTRUCTURII PENTRU STAȚII DE REÎNCĂRCARE ELECTRICĂ DE-A LUNGUL DRUMULUI JUDETEAN DJ 659: PITEȘTI – BRADU – SUSENI – GLIGANU DE SUS – BÂRLOGU – NEGRAȘI – MOZĂCENI – LIM. JUD. DÂMBOVIȚA, KM 0+000-58+320; L=58,320 KM"</t>
  </si>
  <si>
    <t>4. Prestarea serviciilor de proiectare pe faze: SF+PT, a documentației tehnico – economice aferente obiectivului de investiție, precum și pentru elaborarea altor studii de specialitate, în funcție de specificul obiectivului de investiții, inclusiv cheltuielile necesare pentru obținerea avizelor, autorizațiilor și a acordurilor prevăzute de lege pentru:"	DEZVOLTAREA INFRASTRUCTURII PENTRU STAȚII DE REÎNCĂRCARE ELECTRICĂ DE-A LUNGUL DRUMULUI JUDETEAN DJ 679: Păduroiu (DN67B) - Lipia – Popești - Lunca Corbului – Pădureți – Ciești - Fâlfani - Cotmeana – Malu - Bârla - Lim. Jud. Olt, km 0+000-48.222; L=47,670 km"</t>
  </si>
  <si>
    <t>5. Expertiza tehnica, studii si Documentatia de Avizare a Lucrarilor de Interventie pentru obiectivul de investitii " Reabilitarea, conservarea si punerea in valoare a Castrului Roman Jidava (Jidova)"</t>
  </si>
  <si>
    <t>6.Prestarea serviciilor de verificare a DALI (studii de specialitate, documentatii pentru avize si acorduri solicitate prin CU), P.T. si D.E. pentru "Reabilitarea, conservarea si punerea in valoare a Castrului Roman Jidava (Jidova)</t>
  </si>
  <si>
    <t>7. 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Corp Spital de Boli Cronice si Geriatrie "Constantin Balaceanu Stolnici", oras Stefanesti, judetul Arges"</t>
  </si>
  <si>
    <t>8. Servicii de proiectare faza - Studiu de fezabilitate (Tema de proiectare, studii topografice, planuri amplasament vizate O.C.P.I, studii geotehnice verificate A.F., documentatii necesare obtinerii Certificatelor de Urbanism si a avizelor solicitate prin acestea, studii de solutii, A.T.R. - uri, Studiu de Fezabilitate) pentru obiectivul de investitii "Infiintare parcuri fotovoltaice cu capacitati de stocare integrate pentru consumul propriu al Consiliului Judetean Arges si al partenerilor implicati"</t>
  </si>
  <si>
    <t xml:space="preserve">Elaborare expertiza tehnica instalatii electrice  </t>
  </si>
  <si>
    <t xml:space="preserve">Elaborare expertiza tehnica instalatii sanitare </t>
  </si>
  <si>
    <t xml:space="preserve">Elaborare expertiza tehnica instalatii termice </t>
  </si>
  <si>
    <t>2.Spitalul de Recuperare Bradet</t>
  </si>
  <si>
    <t>Proiect, avize, autorizatii si asistenta tehnica amenajare parc agrement</t>
  </si>
  <si>
    <t>Documentatii in vederea obtinerii autorizatiei de securitate la incendiu</t>
  </si>
  <si>
    <t>Proiect, Avize, autorizatii si asistenta tehnica “Lucrari de construire in vederea conformarii imobilului la cerinta esentiala de calitate "Securitate la incendiu"</t>
  </si>
  <si>
    <t>3. Spitalul de Pneumoftiziologie Leordeni</t>
  </si>
  <si>
    <t xml:space="preserve">Elaborare studiu de fezabilitate pentru sistem canalizare </t>
  </si>
  <si>
    <t>4. Spitalul Judetean de Urgenta Pitesti</t>
  </si>
  <si>
    <t>Servicii de intocmire a documentatiei tehnice necesare obtinerii  autorizatiei de securitatea la incendiu si obtinerea autorizatiei de  securitate la incendiu  pentru obiectivul " Extinderea si dotarea Ambulatoriului Integrat al Spitalului Judetean de Urgenta Pitesti"</t>
  </si>
  <si>
    <t>Servicii de intocmire a documentatiei tehnice necesare obtinerii autorizatiei de  securitatea la incendiu si obtinerea autorizatiei de  securitate la incendiu  pentru obiectivul " Extindere si dotare spatii  Urgenta si amenajari incinta  Spitalului Judetean de Urgenta Pitesti"</t>
  </si>
  <si>
    <t>Servicii de intocmire a documentatiei in vederea obtinerii autorizatiei ISU pentru cladirea publica  Biblioteca Judeteana Arges</t>
  </si>
  <si>
    <t>Cheltuieli pentru proiectare si asistenta tehnica pentru obiectivul de investitii: Consolidarea si modernizarea imobilului situat in str.Domnita Balasa, nr.19, apartinand Teatrului Davila Pitesti, denumita Sala Aschiuta, judetul Arges</t>
  </si>
  <si>
    <t>Expertiza tehnica pentru cerinta esentiala de calitate in constructii securitate la incendiu, CC si CI, in cadrul proiectului Complex de 4 Locuinte Protejate si Centru de Zi, Comuna Ciofrageni , Judetul Arges</t>
  </si>
  <si>
    <t>1. Elaborare documentatii tehnice pentru obtinere Autorizatie de gospodarire a apelor "Pod pe DJ 741 Piteşti-Valea Mare-Făgetu-Mioveni, km 2+060, peste pârâul Valea Mare (Ploscaru), la Ştefăneşti"</t>
  </si>
  <si>
    <t>transporturi</t>
  </si>
  <si>
    <t>2. Servicii elaborare Expertiză tehnică, Studii de teren, alte studii de specialitate, documentație tehnică pentru obținerea Certificatului de Urbanism, documentație tehnică pentru obținere avize/acorduri solicitate prin C.U., D.A.L.I., DTAC/DTOE, PT+DE+CS, proiect AS BUILT, asistentă tehnică din partea proiectantului și verificare tehnică de calitate a documentațiilor tehnico-economice pentru obiectivul de investiții "Modernizare DJ 704 G între km 8+432-km 9+532, L=1,1 km, comuna Cicănești, județul Argeș".</t>
  </si>
  <si>
    <t>3. Servicii de Elaborare Tema de proiectare, studii de teren, alte studii de specialitate, expertiza tehnica, documentatii petru obtinerea Certificatului de Urbanism inclusiv avize si acorduri aferente, DALI, verificare tehnica de calitate  pentru obiectivul de investitii " Modernizare DJ 679 A intre Km 15+000- km 21+140, L=6,140 Km, comunele Caldararu si Raca, judetul Arges"</t>
  </si>
  <si>
    <t>4. Elaborare Studiu de Fezabilitate pentru obiectivul de investitii "Drum expres A1 - Pitesti - Mioveni "</t>
  </si>
  <si>
    <t>Consolidare si reabilitare corp C3, apartinand Centrului de Diagnostic si Tratament, Bdl. I.C.Bratianu, nr.62, Municipiul Pitesti, Judetul Arges</t>
  </si>
  <si>
    <t>Sistem de alimentare cu apa "Mancioiu" - captare, inmagazinare si transport apa catre UAT Cuca si UAT Moraresti</t>
  </si>
  <si>
    <t>1. Centrul Scolar de Educatie Incluziva "Sfanta Filofteia" Stefanesti</t>
  </si>
  <si>
    <t>Lucrări de reabilitare saloane și grupuri sanitare, săli de tratament, dotări cu echipamente medicale și nemedicale</t>
  </si>
  <si>
    <t>1. Spitalul de Psihiatrie "Sf.Maria" Vedea</t>
  </si>
  <si>
    <t>Amenajare parcare la Spitalul de Psihiatrie „Sf. Maria'' Vedea</t>
  </si>
  <si>
    <t>Extindere spital pentru Terapie ocupațională si recuperare in sistem Ambulatoriu, Spital de Psihiatrie „Sf. Maria""</t>
  </si>
  <si>
    <t>Punere in functiune si racordare PTAB 20 KV</t>
  </si>
  <si>
    <t>4. Spitalul de Pneumoftiziologie Leordeni</t>
  </si>
  <si>
    <t xml:space="preserve">Furnizare sistem alertare-butoane de panica - destinat sigurantei pacientului </t>
  </si>
  <si>
    <t>5. Spitalul de Boli Cronice si Geriatrie "Constantin Balaceanu Stolnici" Stefanesti</t>
  </si>
  <si>
    <t>Container metalic cu doua compartimente pentru depozitare (3x4m)</t>
  </si>
  <si>
    <t xml:space="preserve">Bazin de apa potabila 25mc suprateran cu statie de clorinare </t>
  </si>
  <si>
    <t>6. Spitalul de Pediatrie Pitesti</t>
  </si>
  <si>
    <t>Servicii proiectare si executie lucrari modernizare sectia Chirurgie etaj 2</t>
  </si>
  <si>
    <t xml:space="preserve">Lucrari modernizare terasa </t>
  </si>
  <si>
    <t>Lucrari modernizare instalatie recuperare condens si traseu abur centrala termica</t>
  </si>
  <si>
    <t>Lucrări de reparații capitale secția ATI</t>
  </si>
  <si>
    <t>Reabilitare și reparații pasaj subteran de legătură și canivou - sediul central al Spitalului Județean de Urgență Pitești"</t>
  </si>
  <si>
    <t>Bazin chimic laborator</t>
  </si>
  <si>
    <t>Reamenajare spatii destinate expozitiilor permanente din cadrul Muzeului Judetean Arges</t>
  </si>
  <si>
    <t>1. Unitatea de Asistenta Medico-Sociala Suici</t>
  </si>
  <si>
    <t>Achizitie si montare butoane de panica pentru pacienti</t>
  </si>
  <si>
    <t>3. Unitatea de Asistenta Medico-Sociala Domnesti</t>
  </si>
  <si>
    <t xml:space="preserve">Sistem buton de panica pentru pacienti </t>
  </si>
  <si>
    <t>4. Unitatea de Asistenta Medico-Sociala Rucar</t>
  </si>
  <si>
    <t>Sistem de avertizare /alertare (buton de panica) "Nurse call"</t>
  </si>
  <si>
    <t xml:space="preserve">                                                                                       ANEXA nr. 4</t>
  </si>
  <si>
    <t>1. Elaborarea Planului de Amenajare a Teritoriului Judetean (P.A.T.J.) Arges</t>
  </si>
  <si>
    <t>2. Pod pe DJ 741 Pitesti - Valea Mare - Fagetu - Mioveni, km 2+060, peste paraul Valea Mare (Ploscaru), la Stefanesti</t>
  </si>
  <si>
    <t>3. Pod pe DJ 738 Jugur - Draghici - Mihaesti peste riul Tirgului, km 21+900, in com. Mihaesti</t>
  </si>
  <si>
    <t>4. Pod peste râul Argeş pe DJ 703H, Curtea de Argeș - Valea Danului</t>
  </si>
  <si>
    <t>5.Pod peste raul Neajlov, in satul Silistea, comuna Cateasca, judetul Arges</t>
  </si>
  <si>
    <t>6. Modernizare DJ 703G Șuici (DJ703H)-Ianculești-lim.jud. Vâlcea, km 14+000 - km 16+922, L=2,922 km, comuna Șuici</t>
  </si>
  <si>
    <t>7. Modernizare DJ 731 B, sate Sămara şi Metofu, Km 1+603 – Km 3+732, în Comuna Poiana Lacului, L=2,129 km</t>
  </si>
  <si>
    <t xml:space="preserve">8. Modernizare DJ732 C Bughea de Jos - Malu - Godeni, Km 7+165 – Km 8+913, L= 1,748 Km </t>
  </si>
  <si>
    <t xml:space="preserve">9. Modernizare DJ 679 C lzvoru - Mozăceni Km 12+489 - Km 21+688 , L = 9,199 Km </t>
  </si>
  <si>
    <t>10. Modernizare DJ 703 B Moraresti - Uda, Km 16+200 - Km 17+899, în Comuna Uda, L=1,699 km</t>
  </si>
  <si>
    <t xml:space="preserve">11. Modernizare DJ 703 H Sălătrucu-Vâlcea, Km 25+200 - Km 27+202,65 și km 28+520 - km 29+863, L = 3345,65 m </t>
  </si>
  <si>
    <t>12. Modernizare DJ 739 Bârzeşti (DN 73 D) – Negrești – Zgripcești – Beleți, km 0+582 - Km 2+408,  L=1,826 Km, în Comuna Vulturești</t>
  </si>
  <si>
    <t xml:space="preserve">13. Modernizare DJ 703E Pitesti (DN 67) - Babana - Cocu, Km 1+800 - Km 19+765, L= 17,965 Km </t>
  </si>
  <si>
    <t>14. Modernizare DJ 704 G Cicanesti - Suici (DJ 703H ), Km 9+532 -  Km 13+435, L=3,903 Km</t>
  </si>
  <si>
    <t>15. Modernizare drum județean DJ 678 E Teodorești (DJ 703 –km 13+339) –Cotu – Lim. Jud. Valcea, km 1+200-km - 3+000, L = 1,8 km, comuna Cuca, jud. Argeș"</t>
  </si>
  <si>
    <t>1. Lucrari de executie a legaturilor intre corpul nou construit (S+P+4E) si cladirea existenta a Spitalului Judetean de Urgenta Pitesti</t>
  </si>
  <si>
    <t>71.01.01 Constructii</t>
  </si>
  <si>
    <t>1. Modernizare DJ 704 E Cotmeana – Poienarii de Argeș, km 10+500 – 13+600, L = 3,1 km, comuna Cotmeana, județul Argeș</t>
  </si>
  <si>
    <t>2. Modernizare DJ 737 Mățău - Cocenești- Boteni, km 13+796-15+181,  L=1,385 km, comuna Boteni, județul Argeș</t>
  </si>
  <si>
    <t>3. Modernizare drum județean DJ 703 Morărești – Cuca - Ciomăgești – lim.jud.Olt, km 16+600 - 19 +100, L= 2,5 km, comuna Ciomăgești, jud..Argeș</t>
  </si>
  <si>
    <t>4. Modernizare DJ 704 G între km 8+432-km 9+532, L=1,1 km, comuna Cicănești, județul Argeș</t>
  </si>
  <si>
    <t>Dotarea cu echipamente a laboratorului de anatomie patologica din cadrul Spitalului Judetean de Urgenta Pitesti, SMIS 327055</t>
  </si>
  <si>
    <t xml:space="preserve">Stație centrală de monitorizare cu 12 licențe </t>
  </si>
  <si>
    <t>Dula depozitat lenjerii</t>
  </si>
  <si>
    <t>2. Planul Judetean de Gestionare a Deseurilor (PJGD)</t>
  </si>
  <si>
    <t>3. Raport mediu pentru PJGD</t>
  </si>
  <si>
    <t>4. Elaborarea Planului de Amenajare a Teritoriului Judetean (P.A.T.J.) Arges</t>
  </si>
  <si>
    <t>5. Prestarea serviciilor de proiectare pe faze: SF+PT, a documentației tehnico – economice aferente obiectivului de investiție, precum și pentru elaborarea altor studii de specialitate, în funcție de specificul obiectivului de investiții, inclusiv cheltuielile necesare pentru obținerea avizelor, autorizațiilor și a acordurilor prevăzute de lege pentru:"DEZVOLTAREA INFRASTRUCTURII PENTRU STAȚII DE REÎNCĂRCARE ELECTRICĂ DE-A LUNGUL DRUMULUI JUDETEAN DJ 659: PITEȘTI – BRADU – SUSENI – GLIGANU DE SUS – BÂRLOGU – NEGRAȘI – MOZĂCENI – LIM. JUD. DÂMBOVIȚA, KM 0+000-58+320; L=58,320 KM"</t>
  </si>
  <si>
    <t>6. Prestarea serviciilor de proiectare pe faze: SF+PT, a documentației tehnico – economice aferente obiectivului de investiție, precum și pentru elaborarea altor studii de specialitate, în funcție de specificul obiectivului de investiții, inclusiv cheltuielile necesare pentru obținerea avizelor, autorizațiilor și a acordurilor prevăzute de lege pentru:"	DEZVOLTAREA INFRASTRUCTURII PENTRU STAȚII DE REÎNCĂRCARE ELECTRICĂ DE-A LUNGUL DRUMULUI JUDETEAN DJ 679: Păduroiu (DN67B) - Lipia – Popești - Lunca Corbului – Pădureți – Ciești - Fâlfani - Cotmeana – Malu - Bârla - Lim. Jud. Olt, km 0+000-48.222; L=47,670 km"</t>
  </si>
  <si>
    <t>7. Expertiza tehnica, studii si Documentatia de Avizare a Lucrarilor de Interventie pentru obiectivul de investitii " Reabilitarea, conservarea si punerea in valoare a Castrului Roman Jidava (Jidova)"</t>
  </si>
  <si>
    <t>8.Prestarea serviciilor de verificare a DALI (studii de specialitate, documentatii pentru avize si acorduri solicitate prin CU), P.T. si D.E. pentru "Reabilitarea, conservarea si punerea in valoare a Castrului Roman Jidava (Jidova)</t>
  </si>
  <si>
    <r>
      <t xml:space="preserve">9. 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1"/>
        <color rgb="FFFF0000"/>
        <rFont val="Arial"/>
        <family val="2"/>
        <charset val="238"/>
      </rPr>
      <t>Pavilion central,</t>
    </r>
    <r>
      <rPr>
        <sz val="11"/>
        <color rgb="FFFF0000"/>
        <rFont val="Arial"/>
        <family val="2"/>
        <charset val="238"/>
      </rPr>
      <t xml:space="preserve"> comuna Leordeni, sat Cârciumarești, nr. 106, Județul Argeș</t>
    </r>
  </si>
  <si>
    <r>
      <t xml:space="preserve">10. 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1"/>
        <color rgb="FFFF0000"/>
        <rFont val="Arial"/>
        <family val="2"/>
        <charset val="238"/>
      </rPr>
      <t>Pavilion I,</t>
    </r>
    <r>
      <rPr>
        <sz val="11"/>
        <color rgb="FFFF0000"/>
        <rFont val="Arial"/>
        <family val="2"/>
        <charset val="238"/>
      </rPr>
      <t xml:space="preserve"> comuna Leordeni, sat Cârciumarești, nr. 106, Județul Argeș</t>
    </r>
  </si>
  <si>
    <r>
      <t xml:space="preserve">11. 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1"/>
        <color rgb="FFFF0000"/>
        <rFont val="Arial"/>
        <family val="2"/>
        <charset val="238"/>
      </rPr>
      <t>Pavilion II,</t>
    </r>
    <r>
      <rPr>
        <sz val="11"/>
        <color rgb="FFFF0000"/>
        <rFont val="Arial"/>
        <family val="2"/>
        <charset val="238"/>
      </rPr>
      <t xml:space="preserve"> comuna Leordeni, sat Cârciumarești, nr. 106, Județul Argeș</t>
    </r>
  </si>
  <si>
    <t>12. 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Corp Spital de Boli Cronice si Geriatrie "Constantin Balaceanu Stolnici", oras Stefanesti, judetul Arges"</t>
  </si>
  <si>
    <t>13. Servicii de proiectare faza - Studiu de fezabilitate (Tema de proiectare, studii topografice, planuri amplasament vizate O.C.P.I, studii geotehnice verificate A.F., documentatii necesare obtinerii Certificatelor de Urbanism si a avizelor solicitate prin acestea, studii de solutii, A.T.R. - uri, Studiu de Fezabilitate) pentru obiectivul de investitii "Infiintare parcuri fotovoltaice cu capacitati de stocare integrate pentru consumul propriu al Consiliului Judetean Arges si al partenerilor implicati"</t>
  </si>
  <si>
    <t>2. Elaborare documentatii tehnice pentru obtinere Autorizatie de gospodarire a apelor "Pod pe DJ 738 Jugur-Drăghici-Mihăeşti peste râul Târgului, km 21+900, în comuna Mihăeşti"</t>
  </si>
  <si>
    <t>3. Elaborare Studiu de Fezabilitate pentru obiectivul de investitii "Drum expres A1 - Pitesti - Mioveni "</t>
  </si>
  <si>
    <t>Servicii elaborare Expertiză tehnică, Studii de teren, alte studii de specialitate, documentație tehnică pentru obținerea Certificatului de Urbanism, documentație tehnică pentru obținere avize/acorduri solicitate prin C.U., D.A.L.I., DTAC/DTOE, PT+DE+CS, proiect AS BUILT, asistentă tehnică din partea proiectantului și verificare tehnică de calitate a documentațiilor tehnico-economice pentru obiectivul de investiții "Modernizare DJ 704 G între km 8+432-km 9+532, L=1,1 km, comuna Cicănești, județul Argeș".</t>
  </si>
  <si>
    <t>Amenajare parcare Spital de Psihiatrie „Sf. Maria''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</si>
</sst>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lei&quot;_-;\-* #,##0.00\ &quot;lei&quot;_-;_-* &quot;-&quot;??\ &quot;lei&quot;_-;_-@_-"/>
    <numFmt numFmtId="164" formatCode="_-* #,##0.00\ _l_e_i_-;\-* #,##0.00\ _l_e_i_-;_-* &quot;-&quot;??\ _l_e_i_-;_-@_-"/>
  </numFmts>
  <fonts count="69">
    <font>
      <sz val="10"/>
      <name val="Arial"/>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0"/>
      <name val="Arial"/>
      <family val="2"/>
    </font>
    <font>
      <sz val="10"/>
      <name val="Arial"/>
      <family val="2"/>
      <charset val="238"/>
    </font>
    <font>
      <i/>
      <sz val="10"/>
      <name val="Arial"/>
      <family val="2"/>
      <charset val="238"/>
    </font>
    <font>
      <sz val="10"/>
      <name val="Arial"/>
      <family val="2"/>
    </font>
    <font>
      <b/>
      <sz val="12"/>
      <name val="Arial"/>
      <family val="2"/>
    </font>
    <font>
      <sz val="12"/>
      <name val="Arial"/>
      <family val="2"/>
      <charset val="238"/>
    </font>
    <font>
      <b/>
      <i/>
      <sz val="10"/>
      <name val="Arial"/>
      <family val="2"/>
      <charset val="238"/>
    </font>
    <font>
      <b/>
      <sz val="10"/>
      <name val="Arial"/>
      <family val="2"/>
      <charset val="238"/>
    </font>
    <font>
      <b/>
      <i/>
      <sz val="10"/>
      <name val="Arial"/>
      <family val="2"/>
    </font>
    <font>
      <sz val="10"/>
      <color rgb="FFFF0000"/>
      <name val="Arial"/>
      <family val="2"/>
    </font>
    <font>
      <i/>
      <sz val="10"/>
      <name val="Arial"/>
      <family val="2"/>
    </font>
    <font>
      <sz val="10"/>
      <color rgb="FFFF0000"/>
      <name val="Arial"/>
      <family val="2"/>
      <charset val="238"/>
    </font>
    <font>
      <sz val="11"/>
      <color rgb="FFFF0000"/>
      <name val="Times New Roman"/>
      <family val="1"/>
    </font>
    <font>
      <b/>
      <sz val="11"/>
      <name val="Times New Roman"/>
      <family val="1"/>
    </font>
    <font>
      <sz val="10"/>
      <name val="Arial"/>
      <family val="2"/>
      <charset val="238"/>
    </font>
    <font>
      <sz val="10"/>
      <name val="Arial"/>
      <family val="2"/>
      <charset val="238"/>
    </font>
    <font>
      <sz val="11"/>
      <color theme="1"/>
      <name val="Calibri"/>
      <family val="2"/>
      <charset val="238"/>
      <scheme val="minor"/>
    </font>
    <font>
      <sz val="11"/>
      <name val="Arial"/>
      <family val="2"/>
    </font>
    <font>
      <b/>
      <sz val="11"/>
      <name val="Times New Roman"/>
      <family val="1"/>
      <charset val="238"/>
    </font>
    <font>
      <sz val="11"/>
      <name val="Arial"/>
      <family val="2"/>
      <charset val="238"/>
    </font>
    <font>
      <b/>
      <sz val="11"/>
      <color theme="1"/>
      <name val="Times New Roman"/>
      <family val="1"/>
      <charset val="238"/>
    </font>
    <font>
      <sz val="11"/>
      <color theme="1"/>
      <name val="Times New Roman"/>
      <family val="1"/>
      <charset val="238"/>
    </font>
    <font>
      <b/>
      <sz val="11"/>
      <name val="Arial"/>
      <family val="2"/>
      <charset val="238"/>
    </font>
    <font>
      <b/>
      <sz val="12"/>
      <name val="Times New Roman"/>
      <family val="1"/>
    </font>
    <font>
      <b/>
      <sz val="11"/>
      <name val="Arial"/>
      <family val="2"/>
    </font>
    <font>
      <i/>
      <sz val="11"/>
      <name val="Arial"/>
      <family val="2"/>
    </font>
    <font>
      <i/>
      <sz val="11"/>
      <name val="Arial"/>
      <family val="2"/>
      <charset val="238"/>
    </font>
    <font>
      <sz val="11"/>
      <name val="Times New Roman"/>
      <family val="1"/>
      <charset val="238"/>
    </font>
    <font>
      <sz val="11"/>
      <color rgb="FFFF0000"/>
      <name val="Arial"/>
      <family val="2"/>
      <charset val="238"/>
    </font>
    <font>
      <b/>
      <sz val="10"/>
      <color theme="1"/>
      <name val="Arial"/>
      <family val="2"/>
      <charset val="238"/>
    </font>
    <font>
      <b/>
      <sz val="11"/>
      <color theme="1"/>
      <name val="Arial"/>
      <family val="2"/>
      <charset val="238"/>
    </font>
    <font>
      <sz val="12"/>
      <name val="Times New Roman"/>
      <family val="1"/>
      <charset val="238"/>
    </font>
    <font>
      <sz val="12"/>
      <color theme="1"/>
      <name val="Times New Roman"/>
      <family val="1"/>
      <charset val="238"/>
    </font>
    <font>
      <sz val="11"/>
      <color rgb="FFFF0000"/>
      <name val="Times New Roman"/>
      <family val="1"/>
      <charset val="238"/>
    </font>
    <font>
      <sz val="11"/>
      <color rgb="FFFF0000"/>
      <name val="Arial"/>
      <family val="2"/>
    </font>
    <font>
      <sz val="11"/>
      <color theme="1"/>
      <name val="Calibri"/>
      <family val="2"/>
      <scheme val="minor"/>
    </font>
    <font>
      <sz val="12"/>
      <color rgb="FFFF0000"/>
      <name val="Times New Roman"/>
      <family val="1"/>
      <charset val="238"/>
    </font>
    <font>
      <u/>
      <sz val="11"/>
      <color rgb="FFFF0000"/>
      <name val="Arial"/>
      <family val="2"/>
      <charset val="238"/>
    </font>
    <font>
      <sz val="11"/>
      <color theme="1"/>
      <name val="Arial"/>
      <family val="2"/>
      <charset val="238"/>
    </font>
    <font>
      <i/>
      <sz val="12"/>
      <color theme="1"/>
      <name val="Times New Roman"/>
      <family val="1"/>
      <charset val="238"/>
    </font>
    <font>
      <b/>
      <sz val="10"/>
      <color rgb="FFFF0000"/>
      <name val="Arial"/>
      <family val="2"/>
      <charset val="238"/>
    </font>
    <font>
      <sz val="10"/>
      <color rgb="FF00B0F0"/>
      <name val="Arial"/>
      <family val="2"/>
    </font>
    <font>
      <sz val="11"/>
      <color rgb="FF00B0F0"/>
      <name val="Arial"/>
      <family val="2"/>
      <charset val="238"/>
    </font>
    <font>
      <b/>
      <sz val="12"/>
      <color theme="1"/>
      <name val="Times New Roman"/>
      <family val="1"/>
      <charset val="238"/>
    </font>
    <font>
      <b/>
      <sz val="12"/>
      <name val="Times New Roman"/>
      <family val="1"/>
      <charset val="238"/>
    </font>
    <font>
      <sz val="11"/>
      <name val="Times New Roman"/>
      <family val="1"/>
    </font>
    <font>
      <sz val="12"/>
      <color rgb="FFFF0000"/>
      <name val="Times New Roman"/>
      <family val="1"/>
    </font>
    <font>
      <u/>
      <sz val="11"/>
      <name val="Arial"/>
      <family val="2"/>
      <charset val="238"/>
    </font>
    <font>
      <sz val="12"/>
      <name val="Times New Roman"/>
      <family val="1"/>
    </font>
    <font>
      <sz val="11"/>
      <color rgb="FF000000"/>
      <name val="Arial"/>
      <family val="2"/>
      <charset val="238"/>
    </font>
    <font>
      <sz val="12"/>
      <color theme="1"/>
      <name val="Times New Roman"/>
      <family val="1"/>
    </font>
    <font>
      <sz val="12"/>
      <color rgb="FF000000"/>
      <name val="Times New Roman"/>
      <family val="1"/>
      <charset val="238"/>
    </font>
    <font>
      <sz val="12"/>
      <color rgb="FF000000"/>
      <name val="Times New Roman"/>
      <family val="1"/>
    </font>
  </fonts>
  <fills count="14">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indexed="51"/>
        <bgColor indexed="64"/>
      </patternFill>
    </fill>
    <fill>
      <patternFill patternType="solid">
        <fgColor indexed="9"/>
        <bgColor indexed="64"/>
      </patternFill>
    </fill>
    <fill>
      <patternFill patternType="solid">
        <fgColor rgb="FF66FFFF"/>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rgb="FFFFFFFF"/>
        <bgColor rgb="FF000000"/>
      </patternFill>
    </fill>
    <fill>
      <patternFill patternType="solid">
        <fgColor rgb="FFFFC000"/>
        <bgColor indexed="64"/>
      </patternFill>
    </fill>
    <fill>
      <patternFill patternType="solid">
        <fgColor theme="0"/>
        <bgColor rgb="FF000000"/>
      </patternFill>
    </fill>
  </fills>
  <borders count="13">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s>
  <cellStyleXfs count="168">
    <xf numFmtId="0" fontId="0" fillId="0" borderId="0"/>
    <xf numFmtId="0" fontId="17" fillId="0" borderId="0"/>
    <xf numFmtId="0" fontId="15" fillId="0" borderId="0"/>
    <xf numFmtId="0" fontId="17" fillId="0" borderId="0"/>
    <xf numFmtId="0" fontId="30" fillId="0" borderId="0"/>
    <xf numFmtId="0" fontId="31" fillId="0" borderId="0"/>
    <xf numFmtId="0" fontId="32" fillId="0" borderId="0"/>
    <xf numFmtId="0" fontId="32" fillId="0" borderId="0"/>
    <xf numFmtId="0" fontId="17" fillId="0" borderId="0"/>
    <xf numFmtId="0" fontId="17" fillId="0" borderId="0"/>
    <xf numFmtId="0" fontId="17" fillId="0" borderId="0"/>
    <xf numFmtId="0" fontId="14" fillId="0" borderId="0"/>
    <xf numFmtId="0" fontId="14" fillId="0" borderId="0"/>
    <xf numFmtId="0" fontId="17" fillId="0" borderId="0"/>
    <xf numFmtId="0" fontId="13" fillId="0" borderId="0"/>
    <xf numFmtId="0" fontId="13" fillId="0" borderId="0"/>
    <xf numFmtId="0" fontId="12" fillId="0" borderId="0"/>
    <xf numFmtId="0" fontId="12" fillId="0" borderId="0"/>
    <xf numFmtId="0" fontId="12" fillId="0" borderId="0"/>
    <xf numFmtId="0" fontId="11" fillId="0" borderId="0"/>
    <xf numFmtId="0" fontId="10" fillId="0" borderId="0"/>
    <xf numFmtId="0" fontId="9" fillId="0" borderId="0"/>
    <xf numFmtId="0" fontId="8" fillId="0" borderId="0"/>
    <xf numFmtId="0" fontId="51"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5" fillId="0" borderId="0"/>
    <xf numFmtId="0" fontId="4" fillId="0" borderId="0"/>
    <xf numFmtId="0" fontId="4" fillId="0" borderId="0"/>
    <xf numFmtId="0" fontId="4" fillId="0" borderId="0"/>
    <xf numFmtId="0" fontId="4" fillId="0" borderId="0"/>
    <xf numFmtId="0" fontId="19" fillId="0" borderId="0"/>
    <xf numFmtId="0" fontId="4" fillId="0" borderId="0"/>
    <xf numFmtId="0" fontId="19"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164" fontId="17" fillId="0" borderId="0" applyFont="0" applyFill="0" applyBorder="0" applyAlignment="0" applyProtection="0"/>
    <xf numFmtId="0" fontId="5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44" fontId="1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17" fillId="0" borderId="0" applyFont="0" applyFill="0" applyBorder="0" applyAlignment="0" applyProtection="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1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17" fillId="0" borderId="0" applyFont="0" applyFill="0" applyBorder="0" applyAlignment="0" applyProtection="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33">
    <xf numFmtId="0" fontId="0" fillId="0" borderId="0" xfId="0"/>
    <xf numFmtId="0" fontId="0" fillId="0" borderId="0" xfId="0" applyAlignment="1">
      <alignment horizontal="center"/>
    </xf>
    <xf numFmtId="0" fontId="0" fillId="0" borderId="1" xfId="0" applyBorder="1" applyAlignment="1">
      <alignment horizontal="center"/>
    </xf>
    <xf numFmtId="0" fontId="0" fillId="0" borderId="2" xfId="0" applyBorder="1"/>
    <xf numFmtId="0" fontId="0" fillId="0" borderId="4" xfId="0" applyBorder="1" applyAlignment="1">
      <alignment horizontal="center"/>
    </xf>
    <xf numFmtId="0" fontId="0" fillId="0" borderId="5"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left"/>
    </xf>
    <xf numFmtId="0" fontId="0" fillId="0" borderId="3" xfId="0" applyBorder="1"/>
    <xf numFmtId="0" fontId="17" fillId="0" borderId="3" xfId="0" applyFont="1" applyBorder="1"/>
    <xf numFmtId="0" fontId="18" fillId="0" borderId="3" xfId="0" applyFont="1" applyBorder="1"/>
    <xf numFmtId="0" fontId="18" fillId="0" borderId="5" xfId="0" applyFont="1" applyBorder="1"/>
    <xf numFmtId="0" fontId="19" fillId="0" borderId="5" xfId="0" applyFont="1" applyBorder="1" applyAlignment="1">
      <alignment horizontal="center"/>
    </xf>
    <xf numFmtId="0" fontId="19" fillId="0" borderId="3" xfId="0" applyFont="1" applyBorder="1" applyAlignment="1">
      <alignment horizontal="center"/>
    </xf>
    <xf numFmtId="0" fontId="19" fillId="0" borderId="0" xfId="0" applyFont="1"/>
    <xf numFmtId="0" fontId="16" fillId="3" borderId="3" xfId="0" applyFont="1" applyFill="1" applyBorder="1"/>
    <xf numFmtId="0" fontId="16" fillId="3" borderId="5" xfId="0" applyFont="1" applyFill="1" applyBorder="1" applyAlignment="1">
      <alignment horizontal="center"/>
    </xf>
    <xf numFmtId="0" fontId="16" fillId="3" borderId="3" xfId="0" applyFont="1" applyFill="1" applyBorder="1" applyAlignment="1">
      <alignment horizontal="center"/>
    </xf>
    <xf numFmtId="4" fontId="0" fillId="0" borderId="4" xfId="0" applyNumberFormat="1" applyBorder="1" applyAlignment="1">
      <alignment horizontal="right"/>
    </xf>
    <xf numFmtId="0" fontId="19" fillId="0" borderId="2" xfId="0" applyFont="1" applyBorder="1"/>
    <xf numFmtId="0" fontId="19" fillId="0" borderId="5" xfId="0" applyFont="1" applyBorder="1"/>
    <xf numFmtId="0" fontId="19" fillId="0" borderId="3" xfId="0" applyFont="1" applyBorder="1"/>
    <xf numFmtId="0" fontId="17" fillId="0" borderId="2" xfId="0" applyFont="1" applyBorder="1"/>
    <xf numFmtId="0" fontId="19" fillId="0" borderId="2" xfId="0" applyFont="1" applyBorder="1" applyAlignment="1">
      <alignment horizontal="center"/>
    </xf>
    <xf numFmtId="0" fontId="19" fillId="0" borderId="5" xfId="0" applyFont="1" applyBorder="1" applyAlignment="1">
      <alignment wrapText="1"/>
    </xf>
    <xf numFmtId="0" fontId="22" fillId="0" borderId="2" xfId="0" applyFont="1" applyBorder="1"/>
    <xf numFmtId="0" fontId="19" fillId="0" borderId="2" xfId="0" applyFont="1" applyBorder="1" applyAlignment="1">
      <alignment wrapText="1"/>
    </xf>
    <xf numFmtId="0" fontId="23" fillId="4" borderId="5" xfId="0" applyFont="1" applyFill="1" applyBorder="1" applyAlignment="1">
      <alignment horizontal="center"/>
    </xf>
    <xf numFmtId="4" fontId="23" fillId="4" borderId="4" xfId="0" applyNumberFormat="1" applyFont="1" applyFill="1" applyBorder="1" applyAlignment="1">
      <alignment horizontal="right"/>
    </xf>
    <xf numFmtId="0" fontId="23" fillId="4" borderId="3" xfId="0" applyFont="1" applyFill="1" applyBorder="1" applyAlignment="1">
      <alignment horizontal="center"/>
    </xf>
    <xf numFmtId="0" fontId="17" fillId="0" borderId="5" xfId="0" applyFont="1" applyBorder="1"/>
    <xf numFmtId="0" fontId="23" fillId="4" borderId="3" xfId="0" applyFont="1" applyFill="1" applyBorder="1"/>
    <xf numFmtId="0" fontId="22" fillId="0" borderId="5" xfId="0" applyFont="1" applyBorder="1"/>
    <xf numFmtId="0" fontId="20" fillId="3" borderId="5" xfId="0" applyFont="1" applyFill="1" applyBorder="1"/>
    <xf numFmtId="0" fontId="18" fillId="0" borderId="5" xfId="0" applyFont="1" applyBorder="1" applyAlignment="1">
      <alignment horizontal="left"/>
    </xf>
    <xf numFmtId="0" fontId="24" fillId="0" borderId="2" xfId="0" applyFont="1" applyBorder="1" applyAlignment="1">
      <alignment horizontal="left"/>
    </xf>
    <xf numFmtId="0" fontId="19" fillId="0" borderId="3" xfId="0" applyFont="1" applyBorder="1" applyAlignment="1">
      <alignment wrapText="1"/>
    </xf>
    <xf numFmtId="0" fontId="16" fillId="0" borderId="5" xfId="0" applyFont="1" applyBorder="1" applyAlignment="1">
      <alignment wrapText="1"/>
    </xf>
    <xf numFmtId="0" fontId="16" fillId="0" borderId="3" xfId="0" applyFont="1" applyBorder="1"/>
    <xf numFmtId="0" fontId="17" fillId="0" borderId="3" xfId="0" applyFont="1" applyBorder="1" applyAlignment="1">
      <alignment horizontal="center"/>
    </xf>
    <xf numFmtId="4" fontId="19" fillId="0" borderId="0" xfId="0" applyNumberFormat="1" applyFont="1" applyAlignment="1">
      <alignment horizontal="right"/>
    </xf>
    <xf numFmtId="4" fontId="17" fillId="0" borderId="0" xfId="0" applyNumberFormat="1" applyFont="1" applyAlignment="1">
      <alignment horizontal="right"/>
    </xf>
    <xf numFmtId="0" fontId="17" fillId="0" borderId="0" xfId="0" applyFont="1"/>
    <xf numFmtId="0" fontId="23" fillId="0" borderId="0" xfId="0" applyFont="1"/>
    <xf numFmtId="4" fontId="17" fillId="0" borderId="4" xfId="0" applyNumberFormat="1" applyFont="1" applyBorder="1" applyAlignment="1">
      <alignment horizontal="right"/>
    </xf>
    <xf numFmtId="0" fontId="23" fillId="2" borderId="6" xfId="0" applyFont="1" applyFill="1" applyBorder="1"/>
    <xf numFmtId="0" fontId="23" fillId="2" borderId="4" xfId="0" applyFont="1" applyFill="1" applyBorder="1"/>
    <xf numFmtId="0" fontId="23" fillId="0" borderId="11" xfId="0" applyFont="1" applyBorder="1"/>
    <xf numFmtId="0" fontId="0" fillId="5" borderId="0" xfId="0" applyFill="1"/>
    <xf numFmtId="0" fontId="16" fillId="3" borderId="6" xfId="0" applyFont="1" applyFill="1" applyBorder="1"/>
    <xf numFmtId="0" fontId="16" fillId="3" borderId="7" xfId="0" applyFont="1" applyFill="1" applyBorder="1"/>
    <xf numFmtId="0" fontId="16" fillId="3" borderId="4" xfId="0" applyFont="1" applyFill="1" applyBorder="1"/>
    <xf numFmtId="0" fontId="21" fillId="0" borderId="5" xfId="0" applyFont="1" applyBorder="1"/>
    <xf numFmtId="0" fontId="25" fillId="0" borderId="0" xfId="0" applyFont="1"/>
    <xf numFmtId="0" fontId="17" fillId="0" borderId="5" xfId="0" applyFont="1" applyBorder="1" applyAlignment="1">
      <alignment horizontal="center"/>
    </xf>
    <xf numFmtId="0" fontId="17" fillId="0" borderId="2" xfId="0" applyFont="1" applyBorder="1" applyAlignment="1">
      <alignment horizontal="center"/>
    </xf>
    <xf numFmtId="0" fontId="16" fillId="0" borderId="2" xfId="0" applyFont="1" applyBorder="1" applyAlignment="1">
      <alignment wrapText="1"/>
    </xf>
    <xf numFmtId="0" fontId="23" fillId="0" borderId="2" xfId="0" applyFont="1" applyBorder="1" applyAlignment="1">
      <alignment wrapText="1"/>
    </xf>
    <xf numFmtId="0" fontId="26" fillId="0" borderId="2" xfId="0" applyFont="1" applyBorder="1"/>
    <xf numFmtId="0" fontId="23" fillId="0" borderId="2" xfId="0" applyFont="1" applyBorder="1"/>
    <xf numFmtId="0" fontId="23" fillId="4" borderId="5" xfId="0" applyFont="1" applyFill="1" applyBorder="1"/>
    <xf numFmtId="0" fontId="23" fillId="4" borderId="0" xfId="0" applyFont="1" applyFill="1"/>
    <xf numFmtId="0" fontId="0" fillId="4" borderId="0" xfId="0" applyFill="1"/>
    <xf numFmtId="0" fontId="0" fillId="4" borderId="3" xfId="0" applyFill="1" applyBorder="1"/>
    <xf numFmtId="0" fontId="19" fillId="4" borderId="3" xfId="0" applyFont="1" applyFill="1" applyBorder="1" applyAlignment="1">
      <alignment horizontal="center"/>
    </xf>
    <xf numFmtId="4" fontId="23" fillId="4" borderId="0" xfId="0" applyNumberFormat="1" applyFont="1" applyFill="1" applyAlignment="1">
      <alignment horizontal="right"/>
    </xf>
    <xf numFmtId="0" fontId="16" fillId="0" borderId="0" xfId="0" applyFont="1"/>
    <xf numFmtId="0" fontId="18" fillId="0" borderId="2" xfId="0" applyFont="1" applyBorder="1" applyAlignment="1">
      <alignment horizontal="left"/>
    </xf>
    <xf numFmtId="0" fontId="23" fillId="0" borderId="5" xfId="0" applyFont="1" applyBorder="1" applyAlignment="1">
      <alignment horizontal="center"/>
    </xf>
    <xf numFmtId="0" fontId="23" fillId="0" borderId="5" xfId="0" applyFont="1" applyBorder="1"/>
    <xf numFmtId="0" fontId="23" fillId="0" borderId="3" xfId="0" applyFont="1" applyBorder="1"/>
    <xf numFmtId="0" fontId="23" fillId="0" borderId="3" xfId="0" applyFont="1" applyBorder="1" applyAlignment="1">
      <alignment horizontal="center"/>
    </xf>
    <xf numFmtId="0" fontId="0" fillId="4" borderId="5" xfId="0" applyFill="1" applyBorder="1" applyAlignment="1">
      <alignment horizontal="center"/>
    </xf>
    <xf numFmtId="0" fontId="0" fillId="4" borderId="3" xfId="0" applyFill="1" applyBorder="1" applyAlignment="1">
      <alignment horizontal="center"/>
    </xf>
    <xf numFmtId="0" fontId="17" fillId="4" borderId="4" xfId="0" applyFont="1" applyFill="1" applyBorder="1" applyAlignment="1">
      <alignment horizontal="center"/>
    </xf>
    <xf numFmtId="0" fontId="19" fillId="4" borderId="3" xfId="0" applyFont="1" applyFill="1" applyBorder="1"/>
    <xf numFmtId="0" fontId="22" fillId="4" borderId="2" xfId="0" applyFont="1" applyFill="1" applyBorder="1"/>
    <xf numFmtId="0" fontId="0" fillId="4" borderId="2" xfId="0" applyFill="1" applyBorder="1" applyAlignment="1">
      <alignment horizontal="center"/>
    </xf>
    <xf numFmtId="0" fontId="18" fillId="4" borderId="3" xfId="0" applyFont="1" applyFill="1" applyBorder="1"/>
    <xf numFmtId="0" fontId="23" fillId="4" borderId="2" xfId="0" applyFont="1" applyFill="1" applyBorder="1"/>
    <xf numFmtId="0" fontId="23" fillId="4" borderId="2" xfId="0" applyFont="1" applyFill="1" applyBorder="1" applyAlignment="1">
      <alignment horizontal="center"/>
    </xf>
    <xf numFmtId="0" fontId="0" fillId="4" borderId="2" xfId="0" applyFill="1" applyBorder="1"/>
    <xf numFmtId="4" fontId="19" fillId="4" borderId="0" xfId="0" applyNumberFormat="1" applyFont="1" applyFill="1" applyAlignment="1">
      <alignment horizontal="right"/>
    </xf>
    <xf numFmtId="0" fontId="17" fillId="4" borderId="3" xfId="0" applyFont="1" applyFill="1" applyBorder="1" applyAlignment="1">
      <alignment horizontal="center"/>
    </xf>
    <xf numFmtId="0" fontId="23" fillId="0" borderId="2" xfId="0" applyFont="1" applyBorder="1" applyAlignment="1">
      <alignment horizontal="center"/>
    </xf>
    <xf numFmtId="4" fontId="17" fillId="4" borderId="4" xfId="0" applyNumberFormat="1" applyFont="1" applyFill="1" applyBorder="1" applyAlignment="1">
      <alignment horizontal="right"/>
    </xf>
    <xf numFmtId="4" fontId="17" fillId="4" borderId="0" xfId="0" applyNumberFormat="1" applyFont="1" applyFill="1" applyAlignment="1">
      <alignment horizontal="right"/>
    </xf>
    <xf numFmtId="0" fontId="27" fillId="4" borderId="0" xfId="0" applyFont="1" applyFill="1"/>
    <xf numFmtId="4" fontId="19" fillId="4" borderId="4" xfId="0" applyNumberFormat="1" applyFont="1" applyFill="1" applyBorder="1" applyAlignment="1">
      <alignment horizontal="right"/>
    </xf>
    <xf numFmtId="0" fontId="23" fillId="2" borderId="10" xfId="0" applyFont="1" applyFill="1" applyBorder="1"/>
    <xf numFmtId="0" fontId="19" fillId="4" borderId="0" xfId="0" applyFont="1" applyFill="1"/>
    <xf numFmtId="0" fontId="19" fillId="4" borderId="2" xfId="0" applyFont="1" applyFill="1" applyBorder="1" applyAlignment="1">
      <alignment horizontal="center"/>
    </xf>
    <xf numFmtId="0" fontId="22" fillId="0" borderId="3" xfId="0" applyFont="1" applyBorder="1"/>
    <xf numFmtId="0" fontId="17" fillId="4" borderId="0" xfId="0" applyFont="1" applyFill="1"/>
    <xf numFmtId="0" fontId="17" fillId="4" borderId="2" xfId="0" applyFont="1" applyFill="1" applyBorder="1" applyAlignment="1">
      <alignment horizontal="center"/>
    </xf>
    <xf numFmtId="0" fontId="16" fillId="4" borderId="6" xfId="0" applyFont="1" applyFill="1" applyBorder="1" applyAlignment="1">
      <alignment horizontal="left"/>
    </xf>
    <xf numFmtId="0" fontId="16" fillId="4" borderId="7" xfId="0" applyFont="1" applyFill="1" applyBorder="1" applyAlignment="1">
      <alignment horizontal="left"/>
    </xf>
    <xf numFmtId="0" fontId="16" fillId="4" borderId="0" xfId="0" applyFont="1" applyFill="1" applyAlignment="1">
      <alignment horizontal="left"/>
    </xf>
    <xf numFmtId="0" fontId="16" fillId="4" borderId="11" xfId="0" applyFont="1" applyFill="1" applyBorder="1" applyAlignment="1">
      <alignment horizontal="left"/>
    </xf>
    <xf numFmtId="0" fontId="17" fillId="4" borderId="5" xfId="0" applyFont="1" applyFill="1" applyBorder="1" applyAlignment="1">
      <alignment horizontal="center"/>
    </xf>
    <xf numFmtId="0" fontId="16" fillId="0" borderId="5" xfId="0" applyFont="1" applyBorder="1" applyAlignment="1">
      <alignment horizontal="center"/>
    </xf>
    <xf numFmtId="0" fontId="16" fillId="0" borderId="3" xfId="0" applyFont="1" applyBorder="1" applyAlignment="1">
      <alignment horizontal="center"/>
    </xf>
    <xf numFmtId="0" fontId="24" fillId="0" borderId="5" xfId="0" applyFont="1" applyBorder="1"/>
    <xf numFmtId="0" fontId="16" fillId="0" borderId="2" xfId="0" applyFont="1" applyBorder="1"/>
    <xf numFmtId="0" fontId="25" fillId="0" borderId="3" xfId="0" applyFont="1" applyBorder="1"/>
    <xf numFmtId="0" fontId="28" fillId="0" borderId="5" xfId="0" applyFont="1" applyBorder="1" applyAlignment="1">
      <alignment wrapText="1"/>
    </xf>
    <xf numFmtId="0" fontId="0" fillId="0" borderId="0" xfId="0" applyAlignment="1">
      <alignment horizontal="left"/>
    </xf>
    <xf numFmtId="0" fontId="26" fillId="0" borderId="3" xfId="0" applyFont="1" applyBorder="1"/>
    <xf numFmtId="0" fontId="16" fillId="2" borderId="6" xfId="0" applyFont="1" applyFill="1" applyBorder="1" applyAlignment="1">
      <alignment horizontal="left"/>
    </xf>
    <xf numFmtId="0" fontId="16" fillId="2" borderId="7" xfId="0" applyFont="1" applyFill="1" applyBorder="1" applyAlignment="1">
      <alignment horizontal="left"/>
    </xf>
    <xf numFmtId="0" fontId="16" fillId="6" borderId="0" xfId="0" applyFont="1" applyFill="1" applyAlignment="1">
      <alignment horizontal="left" wrapText="1"/>
    </xf>
    <xf numFmtId="0" fontId="16" fillId="4" borderId="0" xfId="0" applyFont="1" applyFill="1" applyAlignment="1">
      <alignment horizontal="left" wrapText="1"/>
    </xf>
    <xf numFmtId="0" fontId="16" fillId="0" borderId="0" xfId="0" applyFont="1" applyAlignment="1">
      <alignment horizontal="left"/>
    </xf>
    <xf numFmtId="0" fontId="16" fillId="0" borderId="5" xfId="0" applyFont="1" applyBorder="1" applyAlignment="1">
      <alignment horizontal="left" wrapText="1"/>
    </xf>
    <xf numFmtId="0" fontId="0" fillId="0" borderId="7" xfId="0" applyBorder="1"/>
    <xf numFmtId="0" fontId="0" fillId="0" borderId="8" xfId="0" applyBorder="1"/>
    <xf numFmtId="0" fontId="16" fillId="0" borderId="2" xfId="0" applyFont="1" applyBorder="1" applyAlignment="1">
      <alignment horizontal="left"/>
    </xf>
    <xf numFmtId="0" fontId="17" fillId="0" borderId="2" xfId="0" applyFont="1" applyBorder="1" applyAlignment="1">
      <alignment horizontal="center" vertical="center"/>
    </xf>
    <xf numFmtId="0" fontId="16" fillId="2" borderId="0" xfId="0" applyFont="1" applyFill="1" applyAlignment="1">
      <alignment horizontal="left"/>
    </xf>
    <xf numFmtId="0" fontId="0" fillId="0" borderId="10" xfId="0" applyBorder="1"/>
    <xf numFmtId="0" fontId="19" fillId="7" borderId="5" xfId="0" applyFont="1" applyFill="1" applyBorder="1" applyAlignment="1">
      <alignment vertical="top"/>
    </xf>
    <xf numFmtId="0" fontId="19" fillId="7" borderId="3" xfId="0" applyFont="1" applyFill="1" applyBorder="1"/>
    <xf numFmtId="0" fontId="22" fillId="7" borderId="5" xfId="0" applyFont="1" applyFill="1" applyBorder="1"/>
    <xf numFmtId="0" fontId="0" fillId="7" borderId="3" xfId="0" applyFill="1" applyBorder="1"/>
    <xf numFmtId="0" fontId="17" fillId="0" borderId="5" xfId="0" applyFont="1" applyBorder="1" applyAlignment="1">
      <alignment horizontal="center" wrapText="1"/>
    </xf>
    <xf numFmtId="0" fontId="23" fillId="7" borderId="5" xfId="0" applyFont="1" applyFill="1" applyBorder="1" applyAlignment="1">
      <alignment wrapText="1"/>
    </xf>
    <xf numFmtId="0" fontId="16" fillId="0" borderId="5" xfId="0" applyFont="1" applyBorder="1" applyAlignment="1">
      <alignment horizontal="left"/>
    </xf>
    <xf numFmtId="0" fontId="16" fillId="0" borderId="5" xfId="0" applyFont="1" applyBorder="1"/>
    <xf numFmtId="0" fontId="25" fillId="0" borderId="3" xfId="0" applyFont="1" applyBorder="1" applyAlignment="1">
      <alignment horizontal="center"/>
    </xf>
    <xf numFmtId="0" fontId="17" fillId="0" borderId="4" xfId="0" applyFont="1" applyBorder="1" applyAlignment="1">
      <alignment horizontal="center"/>
    </xf>
    <xf numFmtId="4" fontId="0" fillId="0" borderId="0" xfId="0" applyNumberFormat="1"/>
    <xf numFmtId="0" fontId="19" fillId="4" borderId="5" xfId="0" applyFont="1" applyFill="1" applyBorder="1"/>
    <xf numFmtId="0" fontId="19" fillId="4" borderId="5" xfId="0" applyFont="1" applyFill="1" applyBorder="1" applyAlignment="1">
      <alignment horizontal="center"/>
    </xf>
    <xf numFmtId="0" fontId="16" fillId="4" borderId="5" xfId="0" applyFont="1" applyFill="1" applyBorder="1" applyAlignment="1">
      <alignment horizontal="left"/>
    </xf>
    <xf numFmtId="0" fontId="25" fillId="0" borderId="2" xfId="0" applyFont="1" applyBorder="1" applyAlignment="1">
      <alignment horizontal="center"/>
    </xf>
    <xf numFmtId="0" fontId="0" fillId="0" borderId="5" xfId="0" applyBorder="1"/>
    <xf numFmtId="0" fontId="24" fillId="0" borderId="2" xfId="0" applyFont="1" applyBorder="1"/>
    <xf numFmtId="0" fontId="19" fillId="4" borderId="2" xfId="0" applyFont="1" applyFill="1" applyBorder="1"/>
    <xf numFmtId="0" fontId="0" fillId="4" borderId="10" xfId="0" applyFill="1" applyBorder="1" applyAlignment="1">
      <alignment horizontal="center"/>
    </xf>
    <xf numFmtId="0" fontId="16" fillId="4" borderId="10" xfId="0" applyFont="1" applyFill="1" applyBorder="1" applyAlignment="1">
      <alignment horizontal="left"/>
    </xf>
    <xf numFmtId="0" fontId="17" fillId="4" borderId="3" xfId="0" applyFont="1" applyFill="1" applyBorder="1"/>
    <xf numFmtId="0" fontId="19" fillId="7" borderId="3" xfId="0" applyFont="1" applyFill="1" applyBorder="1" applyAlignment="1">
      <alignment horizontal="left" vertical="center" wrapText="1"/>
    </xf>
    <xf numFmtId="0" fontId="19" fillId="4" borderId="3" xfId="0" applyFont="1" applyFill="1" applyBorder="1" applyAlignment="1">
      <alignment wrapText="1"/>
    </xf>
    <xf numFmtId="0" fontId="27" fillId="0" borderId="0" xfId="0" applyFont="1"/>
    <xf numFmtId="0" fontId="23" fillId="0" borderId="5" xfId="4" applyFont="1" applyBorder="1"/>
    <xf numFmtId="0" fontId="17" fillId="0" borderId="5" xfId="4" applyFont="1" applyBorder="1" applyAlignment="1">
      <alignment horizontal="center"/>
    </xf>
    <xf numFmtId="0" fontId="17" fillId="0" borderId="3" xfId="4" applyFont="1" applyBorder="1"/>
    <xf numFmtId="0" fontId="17" fillId="0" borderId="3" xfId="4" applyFont="1" applyBorder="1" applyAlignment="1">
      <alignment horizontal="center"/>
    </xf>
    <xf numFmtId="0" fontId="17" fillId="0" borderId="0" xfId="4" applyFont="1"/>
    <xf numFmtId="4" fontId="19" fillId="4" borderId="8" xfId="0" applyNumberFormat="1" applyFont="1" applyFill="1" applyBorder="1" applyAlignment="1">
      <alignment horizontal="right"/>
    </xf>
    <xf numFmtId="0" fontId="17" fillId="0" borderId="5" xfId="4" applyFont="1" applyBorder="1"/>
    <xf numFmtId="0" fontId="19" fillId="4" borderId="3" xfId="0" applyFont="1" applyFill="1" applyBorder="1" applyAlignment="1">
      <alignment horizontal="left" vertical="center" wrapText="1"/>
    </xf>
    <xf numFmtId="0" fontId="16" fillId="3" borderId="6" xfId="0" applyFont="1" applyFill="1" applyBorder="1" applyAlignment="1">
      <alignment horizontal="left" wrapText="1"/>
    </xf>
    <xf numFmtId="0" fontId="16" fillId="3" borderId="7" xfId="0" applyFont="1" applyFill="1" applyBorder="1" applyAlignment="1">
      <alignment horizontal="left" wrapText="1"/>
    </xf>
    <xf numFmtId="0" fontId="0" fillId="6" borderId="0" xfId="0" applyFill="1"/>
    <xf numFmtId="0" fontId="23" fillId="3" borderId="6" xfId="0" applyFont="1" applyFill="1" applyBorder="1"/>
    <xf numFmtId="0" fontId="0" fillId="3" borderId="7" xfId="0" applyFill="1" applyBorder="1"/>
    <xf numFmtId="0" fontId="33" fillId="0" borderId="3" xfId="0" applyFont="1" applyBorder="1" applyAlignment="1">
      <alignment wrapText="1"/>
    </xf>
    <xf numFmtId="0" fontId="33" fillId="0" borderId="3" xfId="0" applyFont="1" applyBorder="1" applyAlignment="1">
      <alignment horizontal="center"/>
    </xf>
    <xf numFmtId="0" fontId="27" fillId="4" borderId="5" xfId="0" applyFont="1" applyFill="1" applyBorder="1" applyAlignment="1">
      <alignment horizontal="center"/>
    </xf>
    <xf numFmtId="0" fontId="34" fillId="4" borderId="2" xfId="0" applyFont="1" applyFill="1" applyBorder="1" applyAlignment="1">
      <alignment wrapText="1"/>
    </xf>
    <xf numFmtId="0" fontId="34" fillId="4" borderId="5" xfId="9" applyFont="1" applyFill="1" applyBorder="1"/>
    <xf numFmtId="0" fontId="23" fillId="3" borderId="4" xfId="0" applyFont="1" applyFill="1" applyBorder="1"/>
    <xf numFmtId="0" fontId="23" fillId="3" borderId="7" xfId="0" applyFont="1" applyFill="1" applyBorder="1"/>
    <xf numFmtId="0" fontId="36" fillId="4" borderId="5" xfId="0" applyFont="1" applyFill="1" applyBorder="1" applyAlignment="1">
      <alignment wrapText="1"/>
    </xf>
    <xf numFmtId="0" fontId="18" fillId="0" borderId="5" xfId="0" applyFont="1" applyBorder="1" applyAlignment="1">
      <alignment wrapText="1"/>
    </xf>
    <xf numFmtId="0" fontId="17" fillId="0" borderId="0" xfId="0" applyFont="1" applyAlignment="1">
      <alignment horizontal="center" vertical="center"/>
    </xf>
    <xf numFmtId="0" fontId="0" fillId="0" borderId="0" xfId="0" applyAlignment="1">
      <alignment horizontal="center" vertical="center"/>
    </xf>
    <xf numFmtId="0" fontId="23" fillId="3" borderId="6" xfId="0" applyFont="1" applyFill="1" applyBorder="1" applyAlignment="1">
      <alignment horizontal="left"/>
    </xf>
    <xf numFmtId="0" fontId="23" fillId="3" borderId="7" xfId="0" applyFont="1" applyFill="1" applyBorder="1" applyAlignment="1">
      <alignment horizontal="left"/>
    </xf>
    <xf numFmtId="4" fontId="35" fillId="4" borderId="4" xfId="0" applyNumberFormat="1" applyFont="1" applyFill="1" applyBorder="1" applyAlignment="1">
      <alignment horizontal="right"/>
    </xf>
    <xf numFmtId="0" fontId="37" fillId="4" borderId="3" xfId="10" applyFont="1" applyFill="1" applyBorder="1" applyAlignment="1">
      <alignment horizontal="left" vertical="center" wrapText="1"/>
    </xf>
    <xf numFmtId="0" fontId="23" fillId="6" borderId="0" xfId="0" applyFont="1" applyFill="1" applyAlignment="1">
      <alignment horizontal="left"/>
    </xf>
    <xf numFmtId="0" fontId="23" fillId="4" borderId="0" xfId="0" applyFont="1" applyFill="1" applyAlignment="1">
      <alignment horizontal="left"/>
    </xf>
    <xf numFmtId="0" fontId="19" fillId="0" borderId="0" xfId="0" applyFont="1" applyAlignment="1">
      <alignment horizontal="center"/>
    </xf>
    <xf numFmtId="0" fontId="36" fillId="4" borderId="2" xfId="6" applyFont="1" applyFill="1" applyBorder="1" applyAlignment="1">
      <alignment wrapText="1"/>
    </xf>
    <xf numFmtId="0" fontId="38" fillId="4" borderId="5" xfId="0" applyFont="1" applyFill="1" applyBorder="1" applyAlignment="1">
      <alignment horizontal="center"/>
    </xf>
    <xf numFmtId="4" fontId="38" fillId="0" borderId="4" xfId="0" applyNumberFormat="1" applyFont="1" applyBorder="1" applyAlignment="1">
      <alignment horizontal="right"/>
    </xf>
    <xf numFmtId="0" fontId="38" fillId="4" borderId="3" xfId="0" applyFont="1" applyFill="1" applyBorder="1" applyAlignment="1">
      <alignment horizontal="center"/>
    </xf>
    <xf numFmtId="0" fontId="29" fillId="4" borderId="2" xfId="0" applyFont="1" applyFill="1" applyBorder="1" applyAlignment="1">
      <alignment horizontal="left" wrapText="1"/>
    </xf>
    <xf numFmtId="0" fontId="18" fillId="0" borderId="5" xfId="0" applyFont="1" applyBorder="1" applyAlignment="1">
      <alignment vertical="center"/>
    </xf>
    <xf numFmtId="0" fontId="19" fillId="0" borderId="5" xfId="0" applyFont="1" applyBorder="1" applyAlignment="1">
      <alignment vertical="center" wrapText="1"/>
    </xf>
    <xf numFmtId="0" fontId="39" fillId="0" borderId="5" xfId="16" applyFont="1" applyBorder="1" applyAlignment="1">
      <alignment vertical="center" wrapText="1"/>
    </xf>
    <xf numFmtId="0" fontId="23" fillId="4" borderId="5" xfId="0" applyFont="1" applyFill="1" applyBorder="1" applyAlignment="1">
      <alignment vertical="top" wrapText="1"/>
    </xf>
    <xf numFmtId="0" fontId="40" fillId="0" borderId="5" xfId="0" applyFont="1" applyBorder="1" applyAlignment="1">
      <alignment horizontal="left" wrapText="1"/>
    </xf>
    <xf numFmtId="0" fontId="33" fillId="0" borderId="5" xfId="0" applyFont="1" applyBorder="1" applyAlignment="1">
      <alignment horizontal="center" wrapText="1"/>
    </xf>
    <xf numFmtId="0" fontId="40" fillId="0" borderId="5" xfId="0" applyFont="1" applyBorder="1" applyAlignment="1">
      <alignment wrapText="1"/>
    </xf>
    <xf numFmtId="0" fontId="33" fillId="0" borderId="5" xfId="0" applyFont="1" applyBorder="1" applyAlignment="1">
      <alignment horizontal="center"/>
    </xf>
    <xf numFmtId="0" fontId="41" fillId="7" borderId="5" xfId="0" applyFont="1" applyFill="1" applyBorder="1" applyAlignment="1">
      <alignment wrapText="1"/>
    </xf>
    <xf numFmtId="0" fontId="33" fillId="0" borderId="2" xfId="0" applyFont="1" applyBorder="1" applyAlignment="1">
      <alignment wrapText="1"/>
    </xf>
    <xf numFmtId="0" fontId="33" fillId="4" borderId="3" xfId="0" applyFont="1" applyFill="1" applyBorder="1" applyAlignment="1">
      <alignment horizontal="left" vertical="center" wrapText="1"/>
    </xf>
    <xf numFmtId="0" fontId="33" fillId="4" borderId="3" xfId="0" applyFont="1" applyFill="1" applyBorder="1" applyAlignment="1">
      <alignment horizontal="center"/>
    </xf>
    <xf numFmtId="0" fontId="35" fillId="0" borderId="3" xfId="0" applyFont="1" applyBorder="1" applyAlignment="1">
      <alignment wrapText="1"/>
    </xf>
    <xf numFmtId="0" fontId="35" fillId="0" borderId="3" xfId="0" applyFont="1" applyBorder="1" applyAlignment="1">
      <alignment horizontal="center"/>
    </xf>
    <xf numFmtId="4" fontId="35" fillId="0" borderId="4" xfId="0" applyNumberFormat="1" applyFont="1" applyBorder="1" applyAlignment="1">
      <alignment horizontal="right"/>
    </xf>
    <xf numFmtId="0" fontId="35" fillId="4" borderId="5" xfId="0" applyFont="1" applyFill="1" applyBorder="1" applyAlignment="1">
      <alignment horizontal="center"/>
    </xf>
    <xf numFmtId="0" fontId="35" fillId="4" borderId="3" xfId="0" applyFont="1" applyFill="1" applyBorder="1" applyAlignment="1">
      <alignment horizontal="center"/>
    </xf>
    <xf numFmtId="0" fontId="38" fillId="4" borderId="5" xfId="0" applyFont="1" applyFill="1" applyBorder="1"/>
    <xf numFmtId="4" fontId="38" fillId="4" borderId="4" xfId="0" applyNumberFormat="1" applyFont="1" applyFill="1" applyBorder="1" applyAlignment="1">
      <alignment horizontal="right"/>
    </xf>
    <xf numFmtId="0" fontId="35" fillId="4" borderId="3" xfId="0" applyFont="1" applyFill="1" applyBorder="1"/>
    <xf numFmtId="0" fontId="22" fillId="4" borderId="5" xfId="0" applyFont="1" applyFill="1" applyBorder="1"/>
    <xf numFmtId="0" fontId="33" fillId="4" borderId="5" xfId="0" applyFont="1" applyFill="1" applyBorder="1" applyAlignment="1">
      <alignment horizontal="center"/>
    </xf>
    <xf numFmtId="0" fontId="17" fillId="4" borderId="2" xfId="0" applyFont="1" applyFill="1" applyBorder="1"/>
    <xf numFmtId="0" fontId="33" fillId="4" borderId="3" xfId="0" applyFont="1" applyFill="1" applyBorder="1" applyAlignment="1">
      <alignment wrapText="1"/>
    </xf>
    <xf numFmtId="2" fontId="17" fillId="0" borderId="0" xfId="0" applyNumberFormat="1" applyFont="1"/>
    <xf numFmtId="0" fontId="19" fillId="5" borderId="0" xfId="0" applyFont="1" applyFill="1"/>
    <xf numFmtId="4" fontId="19" fillId="4" borderId="0" xfId="0" applyNumberFormat="1" applyFont="1" applyFill="1"/>
    <xf numFmtId="0" fontId="29" fillId="4" borderId="5" xfId="6" applyFont="1" applyFill="1" applyBorder="1"/>
    <xf numFmtId="0" fontId="33" fillId="4" borderId="3" xfId="0" applyFont="1" applyFill="1" applyBorder="1"/>
    <xf numFmtId="0" fontId="17" fillId="4" borderId="12" xfId="0" applyFont="1" applyFill="1" applyBorder="1" applyAlignment="1">
      <alignment horizontal="center"/>
    </xf>
    <xf numFmtId="0" fontId="17" fillId="4" borderId="9" xfId="0" applyFont="1" applyFill="1" applyBorder="1" applyAlignment="1">
      <alignment horizontal="center"/>
    </xf>
    <xf numFmtId="0" fontId="17" fillId="4" borderId="10" xfId="0" applyFont="1" applyFill="1" applyBorder="1" applyAlignment="1">
      <alignment horizontal="center"/>
    </xf>
    <xf numFmtId="0" fontId="34" fillId="4" borderId="5" xfId="6" applyFont="1" applyFill="1" applyBorder="1"/>
    <xf numFmtId="0" fontId="17" fillId="4" borderId="5" xfId="4" applyFont="1" applyFill="1" applyBorder="1" applyAlignment="1">
      <alignment horizontal="center"/>
    </xf>
    <xf numFmtId="4" fontId="17" fillId="4" borderId="4" xfId="4" applyNumberFormat="1" applyFont="1" applyFill="1" applyBorder="1"/>
    <xf numFmtId="0" fontId="17" fillId="4" borderId="0" xfId="4" applyFont="1" applyFill="1"/>
    <xf numFmtId="0" fontId="17" fillId="4" borderId="3" xfId="4" applyFont="1" applyFill="1" applyBorder="1"/>
    <xf numFmtId="0" fontId="17" fillId="4" borderId="3" xfId="4" applyFont="1" applyFill="1" applyBorder="1" applyAlignment="1">
      <alignment horizontal="center"/>
    </xf>
    <xf numFmtId="0" fontId="44" fillId="4" borderId="5" xfId="0" applyFont="1" applyFill="1" applyBorder="1" applyAlignment="1">
      <alignment horizontal="center"/>
    </xf>
    <xf numFmtId="0" fontId="27" fillId="0" borderId="5" xfId="0" applyFont="1" applyBorder="1" applyAlignment="1">
      <alignment horizontal="center"/>
    </xf>
    <xf numFmtId="4" fontId="35" fillId="4" borderId="5" xfId="0" applyNumberFormat="1" applyFont="1" applyFill="1" applyBorder="1" applyAlignment="1">
      <alignment horizontal="right"/>
    </xf>
    <xf numFmtId="0" fontId="43" fillId="4" borderId="3" xfId="9" applyFont="1" applyFill="1" applyBorder="1" applyAlignment="1">
      <alignment vertical="center" wrapText="1"/>
    </xf>
    <xf numFmtId="0" fontId="45" fillId="4" borderId="5" xfId="6" applyFont="1" applyFill="1" applyBorder="1" applyAlignment="1">
      <alignment vertical="center"/>
    </xf>
    <xf numFmtId="2" fontId="46" fillId="4" borderId="5" xfId="6" applyNumberFormat="1" applyFont="1" applyFill="1" applyBorder="1"/>
    <xf numFmtId="0" fontId="26" fillId="7" borderId="5" xfId="0" applyFont="1" applyFill="1" applyBorder="1" applyAlignment="1">
      <alignment wrapText="1"/>
    </xf>
    <xf numFmtId="0" fontId="26" fillId="7" borderId="5" xfId="0" applyFont="1" applyFill="1" applyBorder="1" applyAlignment="1">
      <alignment vertical="center" wrapText="1"/>
    </xf>
    <xf numFmtId="0" fontId="18" fillId="4" borderId="5" xfId="0" applyFont="1" applyFill="1" applyBorder="1"/>
    <xf numFmtId="0" fontId="17" fillId="4" borderId="5" xfId="0" applyFont="1" applyFill="1" applyBorder="1" applyAlignment="1">
      <alignment wrapText="1"/>
    </xf>
    <xf numFmtId="2" fontId="17" fillId="4" borderId="0" xfId="0" applyNumberFormat="1" applyFont="1" applyFill="1"/>
    <xf numFmtId="0" fontId="23" fillId="4" borderId="5" xfId="13" applyFont="1" applyFill="1" applyBorder="1" applyAlignment="1">
      <alignment vertical="center"/>
    </xf>
    <xf numFmtId="4" fontId="17" fillId="4" borderId="0" xfId="0" applyNumberFormat="1" applyFont="1" applyFill="1"/>
    <xf numFmtId="0" fontId="41" fillId="4" borderId="5" xfId="0" applyFont="1" applyFill="1" applyBorder="1"/>
    <xf numFmtId="0" fontId="33" fillId="4" borderId="2" xfId="0" applyFont="1" applyFill="1" applyBorder="1" applyAlignment="1">
      <alignment horizontal="center"/>
    </xf>
    <xf numFmtId="0" fontId="41" fillId="4" borderId="3" xfId="0" applyFont="1" applyFill="1" applyBorder="1"/>
    <xf numFmtId="0" fontId="33" fillId="4" borderId="5" xfId="0" applyFont="1" applyFill="1" applyBorder="1"/>
    <xf numFmtId="0" fontId="33" fillId="4" borderId="2" xfId="0" applyFont="1" applyFill="1" applyBorder="1" applyAlignment="1">
      <alignment wrapText="1"/>
    </xf>
    <xf numFmtId="0" fontId="42" fillId="4" borderId="5" xfId="0" applyFont="1" applyFill="1" applyBorder="1"/>
    <xf numFmtId="0" fontId="42" fillId="4" borderId="3" xfId="0" applyFont="1" applyFill="1" applyBorder="1"/>
    <xf numFmtId="0" fontId="35" fillId="4" borderId="5" xfId="0" applyFont="1" applyFill="1" applyBorder="1" applyAlignment="1">
      <alignment wrapText="1"/>
    </xf>
    <xf numFmtId="0" fontId="16" fillId="4" borderId="5" xfId="0" applyFont="1" applyFill="1" applyBorder="1" applyAlignment="1">
      <alignment horizontal="left" wrapText="1"/>
    </xf>
    <xf numFmtId="0" fontId="17" fillId="4" borderId="5" xfId="0" applyFont="1" applyFill="1" applyBorder="1" applyAlignment="1">
      <alignment horizontal="center" wrapText="1"/>
    </xf>
    <xf numFmtId="0" fontId="16" fillId="4" borderId="5" xfId="0" applyFont="1" applyFill="1" applyBorder="1"/>
    <xf numFmtId="0" fontId="17" fillId="4" borderId="5" xfId="0" applyFont="1" applyFill="1" applyBorder="1"/>
    <xf numFmtId="0" fontId="16" fillId="4" borderId="2" xfId="0" applyFont="1" applyFill="1" applyBorder="1"/>
    <xf numFmtId="0" fontId="23" fillId="4" borderId="5" xfId="0" applyFont="1" applyFill="1" applyBorder="1" applyAlignment="1">
      <alignment wrapText="1"/>
    </xf>
    <xf numFmtId="0" fontId="18" fillId="4" borderId="2" xfId="0" applyFont="1" applyFill="1" applyBorder="1" applyAlignment="1">
      <alignment wrapText="1"/>
    </xf>
    <xf numFmtId="0" fontId="16" fillId="4" borderId="0" xfId="0" applyFont="1" applyFill="1"/>
    <xf numFmtId="0" fontId="17" fillId="4" borderId="5" xfId="4" applyFont="1" applyFill="1" applyBorder="1"/>
    <xf numFmtId="0" fontId="23" fillId="4" borderId="5" xfId="4" applyFont="1" applyFill="1" applyBorder="1"/>
    <xf numFmtId="0" fontId="35" fillId="4" borderId="5" xfId="9" applyFont="1" applyFill="1" applyBorder="1" applyAlignment="1">
      <alignment horizontal="left" wrapText="1"/>
    </xf>
    <xf numFmtId="0" fontId="47" fillId="4" borderId="5" xfId="9" applyFont="1" applyFill="1" applyBorder="1" applyAlignment="1">
      <alignment wrapText="1"/>
    </xf>
    <xf numFmtId="0" fontId="17" fillId="3" borderId="5" xfId="0" applyFont="1" applyFill="1" applyBorder="1" applyAlignment="1">
      <alignment horizontal="center"/>
    </xf>
    <xf numFmtId="0" fontId="17" fillId="3" borderId="0" xfId="0" applyFont="1" applyFill="1"/>
    <xf numFmtId="0" fontId="17" fillId="3" borderId="3" xfId="0" applyFont="1" applyFill="1" applyBorder="1"/>
    <xf numFmtId="0" fontId="18" fillId="3" borderId="5" xfId="0" applyFont="1" applyFill="1" applyBorder="1" applyAlignment="1">
      <alignment wrapText="1"/>
    </xf>
    <xf numFmtId="0" fontId="17" fillId="3" borderId="5" xfId="0" applyFont="1" applyFill="1" applyBorder="1"/>
    <xf numFmtId="4" fontId="17" fillId="3" borderId="0" xfId="0" applyNumberFormat="1" applyFont="1" applyFill="1" applyAlignment="1">
      <alignment horizontal="right"/>
    </xf>
    <xf numFmtId="0" fontId="0" fillId="3" borderId="0" xfId="0" applyFill="1"/>
    <xf numFmtId="0" fontId="22" fillId="3" borderId="2" xfId="0" applyFont="1" applyFill="1" applyBorder="1"/>
    <xf numFmtId="0" fontId="0" fillId="3" borderId="5" xfId="0" applyFill="1" applyBorder="1" applyAlignment="1">
      <alignment horizontal="center"/>
    </xf>
    <xf numFmtId="0" fontId="0" fillId="3" borderId="3" xfId="0" applyFill="1" applyBorder="1" applyAlignment="1">
      <alignment horizontal="center"/>
    </xf>
    <xf numFmtId="0" fontId="26" fillId="3" borderId="2" xfId="0" applyFont="1" applyFill="1" applyBorder="1"/>
    <xf numFmtId="0" fontId="0" fillId="3" borderId="2" xfId="0" applyFill="1" applyBorder="1" applyAlignment="1">
      <alignment horizontal="center"/>
    </xf>
    <xf numFmtId="0" fontId="0" fillId="3" borderId="3" xfId="0" applyFill="1" applyBorder="1"/>
    <xf numFmtId="0" fontId="18" fillId="3" borderId="2" xfId="0" applyFont="1" applyFill="1" applyBorder="1" applyAlignment="1">
      <alignment wrapText="1"/>
    </xf>
    <xf numFmtId="0" fontId="17" fillId="3" borderId="2" xfId="0" applyFont="1" applyFill="1" applyBorder="1" applyAlignment="1">
      <alignment horizontal="center"/>
    </xf>
    <xf numFmtId="0" fontId="21" fillId="3" borderId="5" xfId="0" applyFont="1" applyFill="1" applyBorder="1" applyAlignment="1">
      <alignment horizontal="left"/>
    </xf>
    <xf numFmtId="0" fontId="23" fillId="3" borderId="5" xfId="0" applyFont="1" applyFill="1" applyBorder="1" applyAlignment="1">
      <alignment horizontal="center"/>
    </xf>
    <xf numFmtId="0" fontId="22" fillId="3" borderId="2" xfId="0" applyFont="1" applyFill="1" applyBorder="1" applyAlignment="1">
      <alignment horizontal="left"/>
    </xf>
    <xf numFmtId="0" fontId="17" fillId="3" borderId="3" xfId="0" applyFont="1" applyFill="1" applyBorder="1" applyAlignment="1">
      <alignment horizontal="left"/>
    </xf>
    <xf numFmtId="0" fontId="35" fillId="4" borderId="3" xfId="0" applyFont="1" applyFill="1" applyBorder="1" applyAlignment="1">
      <alignment wrapText="1"/>
    </xf>
    <xf numFmtId="0" fontId="44" fillId="4" borderId="5" xfId="0" applyFont="1" applyFill="1" applyBorder="1" applyAlignment="1">
      <alignment vertical="center" wrapText="1"/>
    </xf>
    <xf numFmtId="4" fontId="44" fillId="4" borderId="4" xfId="0" applyNumberFormat="1" applyFont="1" applyFill="1" applyBorder="1" applyAlignment="1">
      <alignment horizontal="right"/>
    </xf>
    <xf numFmtId="4" fontId="25" fillId="4" borderId="0" xfId="0" applyNumberFormat="1" applyFont="1" applyFill="1" applyAlignment="1">
      <alignment horizontal="right"/>
    </xf>
    <xf numFmtId="0" fontId="25" fillId="4" borderId="0" xfId="0" applyFont="1" applyFill="1"/>
    <xf numFmtId="4" fontId="35" fillId="4" borderId="4" xfId="0" applyNumberFormat="1" applyFont="1" applyFill="1" applyBorder="1"/>
    <xf numFmtId="4" fontId="35" fillId="7" borderId="4" xfId="0" applyNumberFormat="1" applyFont="1" applyFill="1" applyBorder="1" applyAlignment="1">
      <alignment horizontal="right"/>
    </xf>
    <xf numFmtId="4" fontId="35" fillId="4" borderId="5" xfId="0" applyNumberFormat="1" applyFont="1" applyFill="1" applyBorder="1"/>
    <xf numFmtId="4" fontId="35" fillId="0" borderId="4" xfId="0" applyNumberFormat="1" applyFont="1" applyBorder="1"/>
    <xf numFmtId="0" fontId="41" fillId="4" borderId="2" xfId="0" applyFont="1" applyFill="1" applyBorder="1" applyAlignment="1">
      <alignment wrapText="1"/>
    </xf>
    <xf numFmtId="4" fontId="54" fillId="4" borderId="4" xfId="0" applyNumberFormat="1" applyFont="1" applyFill="1" applyBorder="1"/>
    <xf numFmtId="0" fontId="23" fillId="3" borderId="8" xfId="0" applyFont="1" applyFill="1" applyBorder="1" applyAlignment="1">
      <alignment horizontal="left"/>
    </xf>
    <xf numFmtId="4" fontId="44" fillId="8" borderId="4" xfId="0" applyNumberFormat="1" applyFont="1" applyFill="1" applyBorder="1" applyAlignment="1">
      <alignment horizontal="right"/>
    </xf>
    <xf numFmtId="0" fontId="27" fillId="8" borderId="0" xfId="0" applyFont="1" applyFill="1"/>
    <xf numFmtId="0" fontId="27" fillId="8" borderId="5" xfId="0" applyFont="1" applyFill="1" applyBorder="1" applyAlignment="1">
      <alignment horizontal="center"/>
    </xf>
    <xf numFmtId="0" fontId="35" fillId="0" borderId="0" xfId="0" applyFont="1"/>
    <xf numFmtId="0" fontId="35" fillId="0" borderId="0" xfId="0" quotePrefix="1" applyFont="1" applyAlignment="1">
      <alignment horizontal="center" vertical="center"/>
    </xf>
    <xf numFmtId="4" fontId="38" fillId="3" borderId="4" xfId="0" applyNumberFormat="1" applyFont="1" applyFill="1" applyBorder="1" applyAlignment="1">
      <alignment horizontal="right"/>
    </xf>
    <xf numFmtId="4" fontId="35" fillId="0" borderId="5" xfId="0" applyNumberFormat="1" applyFont="1" applyBorder="1" applyAlignment="1">
      <alignment horizontal="right"/>
    </xf>
    <xf numFmtId="4" fontId="35" fillId="3" borderId="4" xfId="0" applyNumberFormat="1" applyFont="1" applyFill="1" applyBorder="1" applyAlignment="1">
      <alignment horizontal="right"/>
    </xf>
    <xf numFmtId="0" fontId="38" fillId="3" borderId="4" xfId="0" applyFont="1" applyFill="1" applyBorder="1"/>
    <xf numFmtId="4" fontId="38" fillId="0" borderId="3" xfId="0" applyNumberFormat="1" applyFont="1" applyBorder="1" applyAlignment="1">
      <alignment horizontal="right"/>
    </xf>
    <xf numFmtId="4" fontId="35" fillId="0" borderId="3" xfId="0" applyNumberFormat="1" applyFont="1" applyBorder="1" applyAlignment="1">
      <alignment horizontal="right"/>
    </xf>
    <xf numFmtId="0" fontId="38" fillId="3" borderId="8" xfId="0" applyFont="1" applyFill="1" applyBorder="1" applyAlignment="1">
      <alignment horizontal="left" wrapText="1"/>
    </xf>
    <xf numFmtId="0" fontId="35" fillId="3" borderId="8" xfId="0" applyFont="1" applyFill="1" applyBorder="1"/>
    <xf numFmtId="4" fontId="38" fillId="0" borderId="4" xfId="0" applyNumberFormat="1" applyFont="1" applyBorder="1" applyAlignment="1">
      <alignment horizontal="right" wrapText="1"/>
    </xf>
    <xf numFmtId="0" fontId="38" fillId="3" borderId="8" xfId="0" applyFont="1" applyFill="1" applyBorder="1"/>
    <xf numFmtId="0" fontId="38" fillId="4" borderId="8" xfId="0" applyFont="1" applyFill="1" applyBorder="1" applyAlignment="1">
      <alignment horizontal="left"/>
    </xf>
    <xf numFmtId="4" fontId="35" fillId="0" borderId="4" xfId="4" applyNumberFormat="1" applyFont="1" applyBorder="1"/>
    <xf numFmtId="4" fontId="38" fillId="4" borderId="4" xfId="0" applyNumberFormat="1" applyFont="1" applyFill="1" applyBorder="1" applyAlignment="1">
      <alignment horizontal="right" wrapText="1"/>
    </xf>
    <xf numFmtId="0" fontId="38" fillId="2" borderId="8" xfId="0" applyFont="1" applyFill="1" applyBorder="1"/>
    <xf numFmtId="4" fontId="44" fillId="0" borderId="4" xfId="0" applyNumberFormat="1" applyFont="1" applyBorder="1" applyAlignment="1">
      <alignment horizontal="right"/>
    </xf>
    <xf numFmtId="4" fontId="35" fillId="4" borderId="4" xfId="4" applyNumberFormat="1" applyFont="1" applyFill="1" applyBorder="1"/>
    <xf numFmtId="0" fontId="38" fillId="2" borderId="8" xfId="0" applyFont="1" applyFill="1" applyBorder="1" applyAlignment="1">
      <alignment horizontal="left"/>
    </xf>
    <xf numFmtId="4" fontId="38" fillId="0" borderId="5" xfId="0" applyNumberFormat="1" applyFont="1" applyBorder="1" applyAlignment="1">
      <alignment horizontal="right"/>
    </xf>
    <xf numFmtId="0" fontId="38" fillId="3" borderId="8" xfId="0" applyFont="1" applyFill="1" applyBorder="1" applyAlignment="1">
      <alignment horizontal="left"/>
    </xf>
    <xf numFmtId="4" fontId="35" fillId="0" borderId="0" xfId="0" applyNumberFormat="1" applyFont="1" applyAlignment="1">
      <alignment horizontal="right"/>
    </xf>
    <xf numFmtId="0" fontId="35" fillId="0" borderId="0" xfId="0" applyFont="1" applyAlignment="1">
      <alignment horizontal="center" vertical="center"/>
    </xf>
    <xf numFmtId="0" fontId="52" fillId="8" borderId="5" xfId="10" applyFont="1" applyFill="1" applyBorder="1" applyAlignment="1">
      <alignment horizontal="left" vertical="center" wrapText="1"/>
    </xf>
    <xf numFmtId="0" fontId="44" fillId="9" borderId="5" xfId="0" applyFont="1" applyFill="1" applyBorder="1" applyAlignment="1">
      <alignment vertical="center" wrapText="1"/>
    </xf>
    <xf numFmtId="0" fontId="44" fillId="9" borderId="5" xfId="0" applyFont="1" applyFill="1" applyBorder="1" applyAlignment="1">
      <alignment horizontal="center"/>
    </xf>
    <xf numFmtId="4" fontId="44" fillId="9" borderId="4" xfId="0" applyNumberFormat="1" applyFont="1" applyFill="1" applyBorder="1" applyAlignment="1">
      <alignment horizontal="right"/>
    </xf>
    <xf numFmtId="0" fontId="27" fillId="9" borderId="0" xfId="0" applyFont="1" applyFill="1"/>
    <xf numFmtId="0" fontId="27" fillId="9" borderId="5" xfId="21" applyFont="1" applyFill="1" applyBorder="1" applyAlignment="1">
      <alignment horizontal="left" vertical="center" wrapText="1"/>
    </xf>
    <xf numFmtId="0" fontId="27" fillId="9" borderId="5" xfId="0" applyFont="1" applyFill="1" applyBorder="1" applyAlignment="1">
      <alignment horizontal="center"/>
    </xf>
    <xf numFmtId="0" fontId="27" fillId="9" borderId="5" xfId="16" applyFont="1" applyFill="1" applyBorder="1" applyAlignment="1">
      <alignment vertical="center" wrapText="1"/>
    </xf>
    <xf numFmtId="0" fontId="27" fillId="9" borderId="5" xfId="0" applyFont="1" applyFill="1" applyBorder="1" applyAlignment="1">
      <alignment vertical="center" wrapText="1"/>
    </xf>
    <xf numFmtId="0" fontId="44" fillId="9" borderId="5" xfId="16" applyFont="1" applyFill="1" applyBorder="1" applyAlignment="1">
      <alignment vertical="center" wrapText="1"/>
    </xf>
    <xf numFmtId="4" fontId="35" fillId="9" borderId="4" xfId="0" applyNumberFormat="1" applyFont="1" applyFill="1" applyBorder="1" applyAlignment="1">
      <alignment horizontal="right"/>
    </xf>
    <xf numFmtId="0" fontId="17" fillId="9" borderId="0" xfId="0" applyFont="1" applyFill="1"/>
    <xf numFmtId="0" fontId="17" fillId="9" borderId="5" xfId="0" applyFont="1" applyFill="1" applyBorder="1" applyAlignment="1">
      <alignment horizontal="center"/>
    </xf>
    <xf numFmtId="0" fontId="52" fillId="9" borderId="5" xfId="0" applyFont="1" applyFill="1" applyBorder="1" applyAlignment="1">
      <alignment vertical="center" wrapText="1"/>
    </xf>
    <xf numFmtId="0" fontId="44" fillId="9" borderId="5" xfId="9" applyFont="1" applyFill="1" applyBorder="1" applyAlignment="1">
      <alignment vertical="center" wrapText="1"/>
    </xf>
    <xf numFmtId="0" fontId="44" fillId="9" borderId="5" xfId="10" applyFont="1" applyFill="1" applyBorder="1" applyAlignment="1">
      <alignment horizontal="left" vertical="center" wrapText="1"/>
    </xf>
    <xf numFmtId="0" fontId="52" fillId="9" borderId="2" xfId="9" applyFont="1" applyFill="1" applyBorder="1" applyAlignment="1">
      <alignment wrapText="1"/>
    </xf>
    <xf numFmtId="0" fontId="27" fillId="9" borderId="2" xfId="0" applyFont="1" applyFill="1" applyBorder="1" applyAlignment="1">
      <alignment horizontal="center"/>
    </xf>
    <xf numFmtId="0" fontId="49" fillId="9" borderId="2" xfId="9" applyFont="1" applyFill="1" applyBorder="1" applyAlignment="1">
      <alignment horizontal="left" vertical="center" wrapText="1"/>
    </xf>
    <xf numFmtId="4" fontId="27" fillId="9" borderId="0" xfId="0" applyNumberFormat="1" applyFont="1" applyFill="1" applyAlignment="1">
      <alignment horizontal="right"/>
    </xf>
    <xf numFmtId="0" fontId="52" fillId="9" borderId="2" xfId="37" applyFont="1" applyFill="1" applyBorder="1" applyAlignment="1">
      <alignment vertical="center" wrapText="1"/>
    </xf>
    <xf numFmtId="0" fontId="49" fillId="9" borderId="2" xfId="0" applyFont="1" applyFill="1" applyBorder="1" applyAlignment="1">
      <alignment vertical="center" wrapText="1"/>
    </xf>
    <xf numFmtId="0" fontId="52" fillId="9" borderId="2" xfId="9" applyFont="1" applyFill="1" applyBorder="1" applyAlignment="1">
      <alignment horizontal="left" wrapText="1"/>
    </xf>
    <xf numFmtId="0" fontId="41" fillId="0" borderId="2" xfId="0" applyFont="1" applyBorder="1" applyAlignment="1">
      <alignment vertical="center" wrapText="1"/>
    </xf>
    <xf numFmtId="0" fontId="34" fillId="4" borderId="2" xfId="6" applyFont="1" applyFill="1" applyBorder="1" applyAlignment="1">
      <alignment vertical="top" wrapText="1"/>
    </xf>
    <xf numFmtId="0" fontId="56" fillId="4" borderId="5" xfId="0" applyFont="1" applyFill="1" applyBorder="1" applyAlignment="1">
      <alignment horizontal="center"/>
    </xf>
    <xf numFmtId="4" fontId="56" fillId="4" borderId="0" xfId="0" applyNumberFormat="1" applyFont="1" applyFill="1" applyAlignment="1">
      <alignment horizontal="right"/>
    </xf>
    <xf numFmtId="0" fontId="56" fillId="4" borderId="0" xfId="0" applyFont="1" applyFill="1"/>
    <xf numFmtId="4" fontId="57" fillId="4" borderId="0" xfId="0" applyNumberFormat="1" applyFont="1" applyFill="1" applyAlignment="1">
      <alignment horizontal="right"/>
    </xf>
    <xf numFmtId="0" fontId="57" fillId="4" borderId="0" xfId="0" applyFont="1" applyFill="1"/>
    <xf numFmtId="0" fontId="57" fillId="4" borderId="3" xfId="0" applyFont="1" applyFill="1" applyBorder="1"/>
    <xf numFmtId="0" fontId="57" fillId="4" borderId="3" xfId="0" applyFont="1" applyFill="1" applyBorder="1" applyAlignment="1">
      <alignment horizontal="center"/>
    </xf>
    <xf numFmtId="4" fontId="58" fillId="4" borderId="4" xfId="0" applyNumberFormat="1" applyFont="1" applyFill="1" applyBorder="1" applyAlignment="1">
      <alignment horizontal="right"/>
    </xf>
    <xf numFmtId="0" fontId="50" fillId="9" borderId="2" xfId="6" applyFont="1" applyFill="1" applyBorder="1" applyAlignment="1">
      <alignment wrapText="1"/>
    </xf>
    <xf numFmtId="0" fontId="25" fillId="9" borderId="5" xfId="0" applyFont="1" applyFill="1" applyBorder="1" applyAlignment="1">
      <alignment horizontal="center"/>
    </xf>
    <xf numFmtId="4" fontId="50" fillId="9" borderId="4" xfId="0" applyNumberFormat="1" applyFont="1" applyFill="1" applyBorder="1" applyAlignment="1">
      <alignment horizontal="right"/>
    </xf>
    <xf numFmtId="4" fontId="25" fillId="9" borderId="0" xfId="0" applyNumberFormat="1" applyFont="1" applyFill="1" applyAlignment="1">
      <alignment horizontal="right"/>
    </xf>
    <xf numFmtId="0" fontId="25" fillId="9" borderId="0" xfId="0" applyFont="1" applyFill="1"/>
    <xf numFmtId="0" fontId="52" fillId="9" borderId="5" xfId="6" applyFont="1" applyFill="1" applyBorder="1" applyAlignment="1">
      <alignment wrapText="1"/>
    </xf>
    <xf numFmtId="0" fontId="49" fillId="9" borderId="5" xfId="19" applyFont="1" applyFill="1" applyBorder="1" applyAlignment="1">
      <alignment vertical="center"/>
    </xf>
    <xf numFmtId="0" fontId="52" fillId="9" borderId="5" xfId="9" applyFont="1" applyFill="1" applyBorder="1" applyAlignment="1">
      <alignment vertical="center" wrapText="1"/>
    </xf>
    <xf numFmtId="0" fontId="52" fillId="9" borderId="5" xfId="9" applyFont="1" applyFill="1" applyBorder="1" applyAlignment="1">
      <alignment wrapText="1"/>
    </xf>
    <xf numFmtId="0" fontId="52" fillId="9" borderId="5" xfId="39" applyFont="1" applyFill="1" applyBorder="1" applyAlignment="1">
      <alignment wrapText="1"/>
    </xf>
    <xf numFmtId="0" fontId="52" fillId="9" borderId="5" xfId="39" applyFont="1" applyFill="1" applyBorder="1" applyAlignment="1">
      <alignment vertical="center" wrapText="1"/>
    </xf>
    <xf numFmtId="0" fontId="27" fillId="9" borderId="5" xfId="0" applyFont="1" applyFill="1" applyBorder="1" applyAlignment="1">
      <alignment wrapText="1"/>
    </xf>
    <xf numFmtId="0" fontId="36" fillId="4" borderId="5" xfId="0" applyFont="1" applyFill="1" applyBorder="1" applyAlignment="1">
      <alignment vertical="center" wrapText="1"/>
    </xf>
    <xf numFmtId="2" fontId="27" fillId="9" borderId="5" xfId="0" applyNumberFormat="1" applyFont="1" applyFill="1" applyBorder="1" applyAlignment="1">
      <alignment vertical="center" wrapText="1"/>
    </xf>
    <xf numFmtId="0" fontId="52" fillId="9" borderId="5" xfId="0" applyFont="1" applyFill="1" applyBorder="1" applyAlignment="1">
      <alignment vertical="center"/>
    </xf>
    <xf numFmtId="0" fontId="52" fillId="9" borderId="5" xfId="0" applyFont="1" applyFill="1" applyBorder="1"/>
    <xf numFmtId="0" fontId="52" fillId="9" borderId="5" xfId="22" applyFont="1" applyFill="1" applyBorder="1" applyAlignment="1">
      <alignment vertical="top" wrapText="1"/>
    </xf>
    <xf numFmtId="0" fontId="49" fillId="9" borderId="5" xfId="0" applyFont="1" applyFill="1" applyBorder="1" applyAlignment="1">
      <alignment vertical="center"/>
    </xf>
    <xf numFmtId="0" fontId="23" fillId="4" borderId="2" xfId="0" applyFont="1" applyFill="1" applyBorder="1" applyAlignment="1">
      <alignment vertical="center"/>
    </xf>
    <xf numFmtId="0" fontId="52" fillId="9" borderId="5" xfId="22" applyFont="1" applyFill="1" applyBorder="1" applyAlignment="1">
      <alignment vertical="center" wrapText="1"/>
    </xf>
    <xf numFmtId="0" fontId="50" fillId="9" borderId="5" xfId="0" applyFont="1" applyFill="1" applyBorder="1" applyAlignment="1">
      <alignment vertical="center" wrapText="1"/>
    </xf>
    <xf numFmtId="0" fontId="59" fillId="4" borderId="5" xfId="6" applyFont="1" applyFill="1" applyBorder="1" applyAlignment="1">
      <alignment wrapText="1"/>
    </xf>
    <xf numFmtId="0" fontId="59" fillId="4" borderId="5" xfId="6" applyFont="1" applyFill="1" applyBorder="1" applyAlignment="1">
      <alignment vertical="center" wrapText="1"/>
    </xf>
    <xf numFmtId="4" fontId="52" fillId="9" borderId="5" xfId="9" applyNumberFormat="1" applyFont="1" applyFill="1" applyBorder="1" applyAlignment="1">
      <alignment vertical="center" wrapText="1"/>
    </xf>
    <xf numFmtId="2" fontId="52" fillId="9" borderId="5" xfId="0" applyNumberFormat="1" applyFont="1" applyFill="1" applyBorder="1" applyAlignment="1">
      <alignment wrapText="1"/>
    </xf>
    <xf numFmtId="0" fontId="52" fillId="9" borderId="5" xfId="20" applyFont="1" applyFill="1" applyBorder="1" applyAlignment="1">
      <alignment vertical="center" wrapText="1"/>
    </xf>
    <xf numFmtId="4" fontId="44" fillId="9" borderId="4" xfId="0" applyNumberFormat="1" applyFont="1" applyFill="1" applyBorder="1"/>
    <xf numFmtId="0" fontId="49" fillId="9" borderId="5" xfId="0" applyFont="1" applyFill="1" applyBorder="1" applyAlignment="1">
      <alignment wrapText="1"/>
    </xf>
    <xf numFmtId="0" fontId="49" fillId="9" borderId="5" xfId="0" applyFont="1" applyFill="1" applyBorder="1" applyAlignment="1">
      <alignment vertical="center" wrapText="1"/>
    </xf>
    <xf numFmtId="0" fontId="25" fillId="9" borderId="5" xfId="0" applyFont="1" applyFill="1" applyBorder="1" applyAlignment="1">
      <alignment wrapText="1"/>
    </xf>
    <xf numFmtId="4" fontId="50" fillId="9" borderId="4" xfId="0" applyNumberFormat="1" applyFont="1" applyFill="1" applyBorder="1"/>
    <xf numFmtId="4" fontId="52" fillId="9" borderId="5" xfId="9" applyNumberFormat="1" applyFont="1" applyFill="1" applyBorder="1" applyAlignment="1">
      <alignment wrapText="1"/>
    </xf>
    <xf numFmtId="0" fontId="27" fillId="9" borderId="5" xfId="0" applyFont="1" applyFill="1" applyBorder="1" applyAlignment="1">
      <alignment horizontal="center" vertical="top"/>
    </xf>
    <xf numFmtId="0" fontId="49" fillId="9" borderId="5" xfId="20" applyFont="1" applyFill="1" applyBorder="1" applyAlignment="1">
      <alignment vertical="top" wrapText="1"/>
    </xf>
    <xf numFmtId="0" fontId="49" fillId="9" borderId="5" xfId="18" applyFont="1" applyFill="1" applyBorder="1" applyAlignment="1">
      <alignment wrapText="1"/>
    </xf>
    <xf numFmtId="0" fontId="52" fillId="9" borderId="5" xfId="0" applyFont="1" applyFill="1" applyBorder="1" applyAlignment="1">
      <alignment wrapText="1"/>
    </xf>
    <xf numFmtId="0" fontId="38" fillId="7" borderId="2" xfId="0" applyFont="1" applyFill="1" applyBorder="1" applyAlignment="1">
      <alignment vertical="center" wrapText="1"/>
    </xf>
    <xf numFmtId="0" fontId="35" fillId="4" borderId="5" xfId="0" applyFont="1" applyFill="1" applyBorder="1"/>
    <xf numFmtId="4" fontId="27" fillId="9" borderId="8" xfId="0" applyNumberFormat="1" applyFont="1" applyFill="1" applyBorder="1" applyAlignment="1">
      <alignment horizontal="right"/>
    </xf>
    <xf numFmtId="4" fontId="27" fillId="9" borderId="4" xfId="0" applyNumberFormat="1" applyFont="1" applyFill="1" applyBorder="1" applyAlignment="1">
      <alignment horizontal="right"/>
    </xf>
    <xf numFmtId="0" fontId="49" fillId="9" borderId="2" xfId="0" applyFont="1" applyFill="1" applyBorder="1" applyAlignment="1">
      <alignment wrapText="1"/>
    </xf>
    <xf numFmtId="0" fontId="52" fillId="9" borderId="2" xfId="0" applyFont="1" applyFill="1" applyBorder="1" applyAlignment="1">
      <alignment vertical="center" wrapText="1"/>
    </xf>
    <xf numFmtId="0" fontId="43" fillId="9" borderId="5" xfId="18" applyFont="1" applyFill="1" applyBorder="1" applyAlignment="1">
      <alignment vertical="center" wrapText="1"/>
    </xf>
    <xf numFmtId="0" fontId="52" fillId="9" borderId="2" xfId="0" applyFont="1" applyFill="1" applyBorder="1" applyAlignment="1">
      <alignment wrapText="1"/>
    </xf>
    <xf numFmtId="0" fontId="49" fillId="9" borderId="2" xfId="0" applyFont="1" applyFill="1" applyBorder="1" applyAlignment="1">
      <alignment vertical="center"/>
    </xf>
    <xf numFmtId="0" fontId="52" fillId="9" borderId="2" xfId="0" applyFont="1" applyFill="1" applyBorder="1" applyAlignment="1">
      <alignment horizontal="left" vertical="center" wrapText="1"/>
    </xf>
    <xf numFmtId="0" fontId="25" fillId="9" borderId="5" xfId="0" applyFont="1" applyFill="1" applyBorder="1" applyAlignment="1">
      <alignment horizontal="left" vertical="center" wrapText="1"/>
    </xf>
    <xf numFmtId="0" fontId="25" fillId="9" borderId="2" xfId="0" applyFont="1" applyFill="1" applyBorder="1" applyAlignment="1">
      <alignment vertical="center"/>
    </xf>
    <xf numFmtId="4" fontId="25" fillId="9" borderId="8" xfId="0" applyNumberFormat="1" applyFont="1" applyFill="1" applyBorder="1" applyAlignment="1">
      <alignment horizontal="right"/>
    </xf>
    <xf numFmtId="4" fontId="25" fillId="9" borderId="4" xfId="0" applyNumberFormat="1" applyFont="1" applyFill="1" applyBorder="1" applyAlignment="1">
      <alignment horizontal="right"/>
    </xf>
    <xf numFmtId="0" fontId="52" fillId="9" borderId="2" xfId="42" applyFont="1" applyFill="1" applyBorder="1"/>
    <xf numFmtId="0" fontId="52" fillId="9" borderId="2" xfId="42" applyFont="1" applyFill="1" applyBorder="1" applyAlignment="1">
      <alignment vertical="center"/>
    </xf>
    <xf numFmtId="0" fontId="52" fillId="9" borderId="2" xfId="6" applyFont="1" applyFill="1" applyBorder="1"/>
    <xf numFmtId="4" fontId="49" fillId="9" borderId="5" xfId="9" applyNumberFormat="1" applyFont="1" applyFill="1" applyBorder="1" applyAlignment="1">
      <alignment vertical="center" wrapText="1"/>
    </xf>
    <xf numFmtId="0" fontId="49" fillId="9" borderId="5" xfId="9" applyFont="1" applyFill="1" applyBorder="1" applyAlignment="1">
      <alignment vertical="center" wrapText="1"/>
    </xf>
    <xf numFmtId="0" fontId="60" fillId="4" borderId="5" xfId="9" applyFont="1" applyFill="1" applyBorder="1"/>
    <xf numFmtId="0" fontId="17" fillId="3" borderId="7" xfId="0" applyFont="1" applyFill="1" applyBorder="1"/>
    <xf numFmtId="0" fontId="50" fillId="9" borderId="5" xfId="0" applyFont="1" applyFill="1" applyBorder="1" applyAlignment="1">
      <alignment horizontal="left" vertical="center" wrapText="1"/>
    </xf>
    <xf numFmtId="4" fontId="27" fillId="9" borderId="0" xfId="0" applyNumberFormat="1" applyFont="1" applyFill="1"/>
    <xf numFmtId="0" fontId="27" fillId="9" borderId="5" xfId="9" applyFont="1" applyFill="1" applyBorder="1" applyAlignment="1">
      <alignment vertical="center" wrapText="1"/>
    </xf>
    <xf numFmtId="0" fontId="44" fillId="9" borderId="5" xfId="0" applyFont="1" applyFill="1" applyBorder="1" applyAlignment="1">
      <alignment horizontal="left" vertical="center" wrapText="1"/>
    </xf>
    <xf numFmtId="0" fontId="50" fillId="9" borderId="5" xfId="0" applyFont="1" applyFill="1" applyBorder="1" applyAlignment="1">
      <alignment horizontal="center"/>
    </xf>
    <xf numFmtId="4" fontId="25" fillId="9" borderId="0" xfId="0" applyNumberFormat="1" applyFont="1" applyFill="1"/>
    <xf numFmtId="0" fontId="44" fillId="9" borderId="5" xfId="0" applyFont="1" applyFill="1" applyBorder="1" applyAlignment="1">
      <alignment vertical="top" wrapText="1"/>
    </xf>
    <xf numFmtId="0" fontId="25" fillId="9" borderId="5" xfId="0" applyFont="1" applyFill="1" applyBorder="1" applyAlignment="1">
      <alignment vertical="top" wrapText="1"/>
    </xf>
    <xf numFmtId="0" fontId="44" fillId="9" borderId="5" xfId="0" applyFont="1" applyFill="1" applyBorder="1" applyAlignment="1">
      <alignment wrapText="1"/>
    </xf>
    <xf numFmtId="2" fontId="50" fillId="9" borderId="5" xfId="0" applyNumberFormat="1" applyFont="1" applyFill="1" applyBorder="1" applyAlignment="1">
      <alignment vertical="center" wrapText="1"/>
    </xf>
    <xf numFmtId="0" fontId="50" fillId="9" borderId="5" xfId="0" applyFont="1" applyFill="1" applyBorder="1" applyAlignment="1">
      <alignment vertical="top" wrapText="1"/>
    </xf>
    <xf numFmtId="0" fontId="0" fillId="0" borderId="0" xfId="0" applyAlignment="1">
      <alignment vertical="center"/>
    </xf>
    <xf numFmtId="0" fontId="44" fillId="9" borderId="4" xfId="9" applyFont="1" applyFill="1" applyBorder="1" applyAlignment="1">
      <alignment vertical="center" wrapText="1"/>
    </xf>
    <xf numFmtId="0" fontId="44" fillId="9" borderId="2" xfId="0" applyFont="1" applyFill="1" applyBorder="1" applyAlignment="1">
      <alignment vertical="center" wrapText="1"/>
    </xf>
    <xf numFmtId="4" fontId="44" fillId="10" borderId="4" xfId="0" applyNumberFormat="1" applyFont="1" applyFill="1" applyBorder="1" applyAlignment="1">
      <alignment horizontal="right"/>
    </xf>
    <xf numFmtId="0" fontId="27" fillId="10" borderId="5" xfId="0" applyFont="1" applyFill="1" applyBorder="1" applyAlignment="1">
      <alignment horizontal="left" vertical="center" wrapText="1"/>
    </xf>
    <xf numFmtId="0" fontId="27" fillId="10" borderId="5" xfId="0" applyFont="1" applyFill="1" applyBorder="1" applyAlignment="1">
      <alignment horizontal="center"/>
    </xf>
    <xf numFmtId="0" fontId="27" fillId="10" borderId="0" xfId="0" applyFont="1" applyFill="1"/>
    <xf numFmtId="0" fontId="48" fillId="10" borderId="2" xfId="9" applyFont="1" applyFill="1" applyBorder="1" applyAlignment="1">
      <alignment vertical="center" wrapText="1"/>
    </xf>
    <xf numFmtId="0" fontId="17" fillId="10" borderId="2" xfId="0" applyFont="1" applyFill="1" applyBorder="1" applyAlignment="1">
      <alignment horizontal="center"/>
    </xf>
    <xf numFmtId="4" fontId="35" fillId="10" borderId="4" xfId="0" applyNumberFormat="1" applyFont="1" applyFill="1" applyBorder="1" applyAlignment="1">
      <alignment horizontal="right"/>
    </xf>
    <xf numFmtId="0" fontId="17" fillId="10" borderId="0" xfId="0" applyFont="1" applyFill="1"/>
    <xf numFmtId="0" fontId="55" fillId="10" borderId="5" xfId="9" applyFont="1" applyFill="1" applyBorder="1" applyAlignment="1">
      <alignment wrapText="1"/>
    </xf>
    <xf numFmtId="0" fontId="55" fillId="10" borderId="5" xfId="9" applyFont="1" applyFill="1" applyBorder="1" applyAlignment="1">
      <alignment vertical="center" wrapText="1"/>
    </xf>
    <xf numFmtId="0" fontId="55" fillId="10" borderId="2" xfId="9" applyFont="1" applyFill="1" applyBorder="1" applyAlignment="1">
      <alignment wrapText="1"/>
    </xf>
    <xf numFmtId="0" fontId="47" fillId="10" borderId="5" xfId="9" applyFont="1" applyFill="1" applyBorder="1" applyAlignment="1">
      <alignment vertical="center" wrapText="1"/>
    </xf>
    <xf numFmtId="0" fontId="17" fillId="10" borderId="5" xfId="0" applyFont="1" applyFill="1" applyBorder="1" applyAlignment="1">
      <alignment horizontal="center"/>
    </xf>
    <xf numFmtId="0" fontId="48" fillId="10" borderId="5" xfId="9" applyFont="1" applyFill="1" applyBorder="1" applyAlignment="1">
      <alignment vertical="center" wrapText="1"/>
    </xf>
    <xf numFmtId="0" fontId="48" fillId="10" borderId="4" xfId="9" applyFont="1" applyFill="1" applyBorder="1" applyAlignment="1">
      <alignment wrapText="1"/>
    </xf>
    <xf numFmtId="0" fontId="47" fillId="10" borderId="2" xfId="9" applyFont="1" applyFill="1" applyBorder="1" applyAlignment="1">
      <alignment wrapText="1"/>
    </xf>
    <xf numFmtId="0" fontId="44" fillId="10" borderId="5" xfId="9" applyFont="1" applyFill="1" applyBorder="1" applyAlignment="1">
      <alignment vertical="center" wrapText="1"/>
    </xf>
    <xf numFmtId="0" fontId="49" fillId="10" borderId="5" xfId="10" applyFont="1" applyFill="1" applyBorder="1" applyAlignment="1">
      <alignment horizontal="left" vertical="center" wrapText="1"/>
    </xf>
    <xf numFmtId="0" fontId="49" fillId="10" borderId="5" xfId="0" applyFont="1" applyFill="1" applyBorder="1" applyAlignment="1">
      <alignment horizontal="left" vertical="center" wrapText="1"/>
    </xf>
    <xf numFmtId="0" fontId="44" fillId="10" borderId="5" xfId="21" applyFont="1" applyFill="1" applyBorder="1" applyAlignment="1">
      <alignment horizontal="left" vertical="center" wrapText="1"/>
    </xf>
    <xf numFmtId="0" fontId="44" fillId="10" borderId="5" xfId="0" applyFont="1" applyFill="1" applyBorder="1" applyAlignment="1">
      <alignment horizontal="center"/>
    </xf>
    <xf numFmtId="4" fontId="44" fillId="10" borderId="5" xfId="0" applyNumberFormat="1" applyFont="1" applyFill="1" applyBorder="1"/>
    <xf numFmtId="0" fontId="44" fillId="10" borderId="5" xfId="10" applyFont="1" applyFill="1" applyBorder="1" applyAlignment="1">
      <alignment horizontal="left" vertical="center" wrapText="1"/>
    </xf>
    <xf numFmtId="4" fontId="44" fillId="10" borderId="5" xfId="0" applyNumberFormat="1" applyFont="1" applyFill="1" applyBorder="1" applyAlignment="1">
      <alignment horizontal="right"/>
    </xf>
    <xf numFmtId="0" fontId="44" fillId="10" borderId="5" xfId="0" applyFont="1" applyFill="1" applyBorder="1" applyAlignment="1">
      <alignment vertical="center" wrapText="1"/>
    </xf>
    <xf numFmtId="4" fontId="27" fillId="10" borderId="0" xfId="0" applyNumberFormat="1" applyFont="1" applyFill="1"/>
    <xf numFmtId="0" fontId="52" fillId="10" borderId="5" xfId="0" applyFont="1" applyFill="1" applyBorder="1" applyAlignment="1">
      <alignment vertical="center" wrapText="1"/>
    </xf>
    <xf numFmtId="4" fontId="17" fillId="0" borderId="0" xfId="0" applyNumberFormat="1" applyFont="1"/>
    <xf numFmtId="0" fontId="17" fillId="4" borderId="5" xfId="0" applyFont="1" applyFill="1" applyBorder="1" applyAlignment="1">
      <alignment vertical="center" wrapText="1"/>
    </xf>
    <xf numFmtId="0" fontId="35" fillId="4" borderId="5" xfId="16" applyFont="1" applyFill="1" applyBorder="1" applyAlignment="1">
      <alignment vertical="center" wrapText="1"/>
    </xf>
    <xf numFmtId="0" fontId="47" fillId="4" borderId="5" xfId="0" applyFont="1" applyFill="1" applyBorder="1" applyAlignment="1">
      <alignment vertical="center" wrapText="1"/>
    </xf>
    <xf numFmtId="0" fontId="19" fillId="4" borderId="5" xfId="0" applyFont="1" applyFill="1" applyBorder="1" applyAlignment="1">
      <alignment horizontal="left" vertical="center" wrapText="1"/>
    </xf>
    <xf numFmtId="4" fontId="33" fillId="4" borderId="4" xfId="0" applyNumberFormat="1" applyFont="1" applyFill="1" applyBorder="1" applyAlignment="1">
      <alignment horizontal="right"/>
    </xf>
    <xf numFmtId="0" fontId="35" fillId="4" borderId="2" xfId="0" applyFont="1" applyFill="1" applyBorder="1" applyAlignment="1">
      <alignment vertical="center" wrapText="1"/>
    </xf>
    <xf numFmtId="0" fontId="43" fillId="4" borderId="5" xfId="0" applyFont="1" applyFill="1" applyBorder="1" applyAlignment="1">
      <alignment vertical="center" wrapText="1"/>
    </xf>
    <xf numFmtId="0" fontId="33" fillId="4" borderId="5" xfId="0" applyFont="1" applyFill="1" applyBorder="1" applyAlignment="1">
      <alignment horizontal="left" vertical="center" wrapText="1"/>
    </xf>
    <xf numFmtId="2" fontId="19" fillId="4" borderId="5" xfId="0" applyNumberFormat="1" applyFont="1" applyFill="1" applyBorder="1" applyAlignment="1">
      <alignment vertical="center" wrapText="1"/>
    </xf>
    <xf numFmtId="0" fontId="19" fillId="4" borderId="5" xfId="9" applyFont="1" applyFill="1" applyBorder="1" applyAlignment="1">
      <alignment vertical="center" wrapText="1"/>
    </xf>
    <xf numFmtId="4" fontId="33" fillId="4" borderId="4" xfId="0" applyNumberFormat="1" applyFont="1" applyFill="1" applyBorder="1"/>
    <xf numFmtId="0" fontId="19" fillId="4" borderId="5" xfId="0" applyFont="1" applyFill="1" applyBorder="1" applyAlignment="1">
      <alignment vertical="top" wrapText="1"/>
    </xf>
    <xf numFmtId="0" fontId="33" fillId="4" borderId="5" xfId="0" applyFont="1" applyFill="1" applyBorder="1" applyAlignment="1">
      <alignment vertical="center" wrapText="1"/>
    </xf>
    <xf numFmtId="0" fontId="35" fillId="4" borderId="5" xfId="0" applyFont="1" applyFill="1" applyBorder="1" applyAlignment="1">
      <alignment vertical="center" wrapText="1"/>
    </xf>
    <xf numFmtId="0" fontId="18" fillId="4" borderId="5" xfId="0" applyFont="1" applyFill="1" applyBorder="1" applyAlignment="1">
      <alignment wrapText="1"/>
    </xf>
    <xf numFmtId="0" fontId="47" fillId="4" borderId="5" xfId="9" applyFont="1" applyFill="1" applyBorder="1" applyAlignment="1">
      <alignment vertical="center" wrapText="1"/>
    </xf>
    <xf numFmtId="0" fontId="43" fillId="4" borderId="2" xfId="9" applyFont="1" applyFill="1" applyBorder="1" applyAlignment="1">
      <alignment wrapText="1"/>
    </xf>
    <xf numFmtId="0" fontId="35" fillId="4" borderId="2" xfId="0" applyFont="1" applyFill="1" applyBorder="1" applyAlignment="1">
      <alignment horizontal="center"/>
    </xf>
    <xf numFmtId="0" fontId="35" fillId="4" borderId="0" xfId="0" applyFont="1" applyFill="1"/>
    <xf numFmtId="0" fontId="43" fillId="4" borderId="5" xfId="18" applyFont="1" applyFill="1" applyBorder="1" applyAlignment="1">
      <alignment vertical="center" wrapText="1"/>
    </xf>
    <xf numFmtId="0" fontId="43" fillId="4" borderId="5" xfId="18" applyFont="1" applyFill="1" applyBorder="1" applyAlignment="1">
      <alignment wrapText="1"/>
    </xf>
    <xf numFmtId="2" fontId="17" fillId="4" borderId="5" xfId="0" applyNumberFormat="1" applyFont="1" applyFill="1" applyBorder="1" applyAlignment="1">
      <alignment vertical="center" wrapText="1"/>
    </xf>
    <xf numFmtId="0" fontId="47" fillId="4" borderId="5" xfId="0" applyFont="1" applyFill="1" applyBorder="1" applyAlignment="1">
      <alignment vertical="center"/>
    </xf>
    <xf numFmtId="0" fontId="47" fillId="4" borderId="5" xfId="0" applyFont="1" applyFill="1" applyBorder="1"/>
    <xf numFmtId="2" fontId="47" fillId="4" borderId="5" xfId="0" applyNumberFormat="1" applyFont="1" applyFill="1" applyBorder="1" applyAlignment="1">
      <alignment wrapText="1"/>
    </xf>
    <xf numFmtId="4" fontId="47" fillId="4" borderId="5" xfId="9" applyNumberFormat="1" applyFont="1" applyFill="1" applyBorder="1" applyAlignment="1">
      <alignment vertical="center" wrapText="1"/>
    </xf>
    <xf numFmtId="0" fontId="43" fillId="4" borderId="5" xfId="0" applyFont="1" applyFill="1" applyBorder="1" applyAlignment="1">
      <alignment wrapText="1"/>
    </xf>
    <xf numFmtId="0" fontId="43" fillId="4" borderId="5" xfId="0" applyFont="1" applyFill="1" applyBorder="1" applyAlignment="1">
      <alignment vertical="center"/>
    </xf>
    <xf numFmtId="0" fontId="47" fillId="4" borderId="5" xfId="39" applyFont="1" applyFill="1" applyBorder="1" applyAlignment="1">
      <alignment wrapText="1"/>
    </xf>
    <xf numFmtId="0" fontId="47" fillId="4" borderId="5" xfId="0" applyFont="1" applyFill="1" applyBorder="1" applyAlignment="1">
      <alignment wrapText="1"/>
    </xf>
    <xf numFmtId="0" fontId="47" fillId="4" borderId="2" xfId="0" applyFont="1" applyFill="1" applyBorder="1" applyAlignment="1">
      <alignment wrapText="1"/>
    </xf>
    <xf numFmtId="0" fontId="47" fillId="4" borderId="2" xfId="0" applyFont="1" applyFill="1" applyBorder="1" applyAlignment="1">
      <alignment vertical="center" wrapText="1"/>
    </xf>
    <xf numFmtId="0" fontId="43" fillId="4" borderId="2" xfId="0" applyFont="1" applyFill="1" applyBorder="1" applyAlignment="1">
      <alignment vertical="center" wrapText="1"/>
    </xf>
    <xf numFmtId="0" fontId="17" fillId="4" borderId="2" xfId="0" applyFont="1" applyFill="1" applyBorder="1" applyAlignment="1">
      <alignment vertical="center"/>
    </xf>
    <xf numFmtId="0" fontId="47" fillId="4" borderId="2" xfId="42" applyFont="1" applyFill="1" applyBorder="1"/>
    <xf numFmtId="0" fontId="47" fillId="4" borderId="2" xfId="42" applyFont="1" applyFill="1" applyBorder="1" applyAlignment="1">
      <alignment vertical="center"/>
    </xf>
    <xf numFmtId="0" fontId="47" fillId="4" borderId="2" xfId="6" applyFont="1" applyFill="1" applyBorder="1"/>
    <xf numFmtId="0" fontId="43" fillId="4" borderId="2" xfId="0" applyFont="1" applyFill="1" applyBorder="1" applyAlignment="1">
      <alignment vertical="center"/>
    </xf>
    <xf numFmtId="0" fontId="47" fillId="4" borderId="2" xfId="0" applyFont="1" applyFill="1" applyBorder="1" applyAlignment="1">
      <alignment horizontal="left" vertical="center" wrapText="1"/>
    </xf>
    <xf numFmtId="4" fontId="47" fillId="4" borderId="5" xfId="9" applyNumberFormat="1" applyFont="1" applyFill="1" applyBorder="1" applyAlignment="1">
      <alignment wrapText="1"/>
    </xf>
    <xf numFmtId="0" fontId="43" fillId="4" borderId="5" xfId="0" applyFont="1" applyFill="1" applyBorder="1" applyAlignment="1">
      <alignment horizontal="left" vertical="center" wrapText="1"/>
    </xf>
    <xf numFmtId="0" fontId="35" fillId="4" borderId="5" xfId="9" applyFont="1" applyFill="1" applyBorder="1" applyAlignment="1">
      <alignment vertical="center" wrapText="1"/>
    </xf>
    <xf numFmtId="0" fontId="43" fillId="4" borderId="5" xfId="10" applyFont="1" applyFill="1" applyBorder="1" applyAlignment="1">
      <alignment horizontal="left" vertical="center" wrapText="1"/>
    </xf>
    <xf numFmtId="0" fontId="17" fillId="4" borderId="5" xfId="0" applyFont="1" applyFill="1" applyBorder="1" applyAlignment="1">
      <alignment horizontal="center" vertical="top"/>
    </xf>
    <xf numFmtId="0" fontId="47" fillId="4" borderId="5" xfId="39" applyFont="1" applyFill="1" applyBorder="1" applyAlignment="1">
      <alignment vertical="center" wrapText="1"/>
    </xf>
    <xf numFmtId="4" fontId="17" fillId="4" borderId="8" xfId="0" applyNumberFormat="1" applyFont="1" applyFill="1" applyBorder="1" applyAlignment="1">
      <alignment horizontal="right"/>
    </xf>
    <xf numFmtId="0" fontId="35" fillId="4" borderId="5" xfId="10" applyFont="1" applyFill="1" applyBorder="1" applyAlignment="1">
      <alignment horizontal="left" vertical="center" wrapText="1"/>
    </xf>
    <xf numFmtId="0" fontId="43" fillId="4" borderId="2" xfId="9" applyFont="1" applyFill="1" applyBorder="1" applyAlignment="1">
      <alignment horizontal="left" vertical="center" wrapText="1"/>
    </xf>
    <xf numFmtId="0" fontId="47" fillId="4" borderId="5" xfId="20" applyFont="1" applyFill="1" applyBorder="1" applyAlignment="1">
      <alignment vertical="center" wrapText="1"/>
    </xf>
    <xf numFmtId="0" fontId="60" fillId="4" borderId="5" xfId="6" applyFont="1" applyFill="1" applyBorder="1" applyAlignment="1">
      <alignment vertical="center" wrapText="1"/>
    </xf>
    <xf numFmtId="0" fontId="47" fillId="4" borderId="5" xfId="22" applyFont="1" applyFill="1" applyBorder="1" applyAlignment="1">
      <alignment vertical="center" wrapText="1"/>
    </xf>
    <xf numFmtId="0" fontId="43" fillId="4" borderId="5" xfId="20" applyFont="1" applyFill="1" applyBorder="1" applyAlignment="1">
      <alignment vertical="top" wrapText="1"/>
    </xf>
    <xf numFmtId="0" fontId="47" fillId="4" borderId="5" xfId="22" applyFont="1" applyFill="1" applyBorder="1" applyAlignment="1">
      <alignment vertical="top" wrapText="1"/>
    </xf>
    <xf numFmtId="0" fontId="43" fillId="4" borderId="2" xfId="0" applyFont="1" applyFill="1" applyBorder="1" applyAlignment="1">
      <alignment wrapText="1"/>
    </xf>
    <xf numFmtId="0" fontId="43" fillId="4" borderId="5" xfId="9" applyFont="1" applyFill="1" applyBorder="1" applyAlignment="1">
      <alignment vertical="center" wrapText="1"/>
    </xf>
    <xf numFmtId="4" fontId="48" fillId="4" borderId="5" xfId="9" applyNumberFormat="1" applyFont="1" applyFill="1" applyBorder="1" applyAlignment="1">
      <alignment wrapText="1"/>
    </xf>
    <xf numFmtId="0" fontId="36" fillId="4" borderId="5" xfId="6" applyFont="1" applyFill="1" applyBorder="1" applyAlignment="1">
      <alignment wrapText="1"/>
    </xf>
    <xf numFmtId="0" fontId="23" fillId="4" borderId="5" xfId="0" applyFont="1" applyFill="1" applyBorder="1" applyAlignment="1">
      <alignment vertical="center" wrapText="1"/>
    </xf>
    <xf numFmtId="0" fontId="47" fillId="4" borderId="5" xfId="6" applyFont="1" applyFill="1" applyBorder="1" applyAlignment="1">
      <alignment vertical="center" wrapText="1"/>
    </xf>
    <xf numFmtId="0" fontId="34" fillId="4" borderId="5" xfId="0" applyFont="1" applyFill="1" applyBorder="1" applyAlignment="1">
      <alignment wrapText="1"/>
    </xf>
    <xf numFmtId="0" fontId="17" fillId="4" borderId="5" xfId="0" applyFont="1" applyFill="1" applyBorder="1" applyAlignment="1">
      <alignment horizontal="left" vertical="center" wrapText="1"/>
    </xf>
    <xf numFmtId="0" fontId="47" fillId="4" borderId="5" xfId="6" applyFont="1" applyFill="1" applyBorder="1" applyAlignment="1">
      <alignment wrapText="1"/>
    </xf>
    <xf numFmtId="0" fontId="43" fillId="4" borderId="5" xfId="19" applyFont="1" applyFill="1" applyBorder="1" applyAlignment="1">
      <alignment vertical="center"/>
    </xf>
    <xf numFmtId="0" fontId="17" fillId="4" borderId="5" xfId="10" applyFill="1" applyBorder="1" applyAlignment="1">
      <alignment horizontal="left" vertical="center" wrapText="1"/>
    </xf>
    <xf numFmtId="0" fontId="34" fillId="4" borderId="5" xfId="21" applyFont="1" applyFill="1" applyBorder="1"/>
    <xf numFmtId="2" fontId="59" fillId="4" borderId="5" xfId="45" applyNumberFormat="1" applyFont="1" applyFill="1" applyBorder="1"/>
    <xf numFmtId="0" fontId="23" fillId="4" borderId="5" xfId="6" applyFont="1" applyFill="1" applyBorder="1" applyAlignment="1">
      <alignment vertical="center" wrapText="1"/>
    </xf>
    <xf numFmtId="2" fontId="62" fillId="4" borderId="3" xfId="0" applyNumberFormat="1" applyFont="1" applyFill="1" applyBorder="1" applyAlignment="1">
      <alignment vertical="center" wrapText="1"/>
    </xf>
    <xf numFmtId="0" fontId="33" fillId="4" borderId="5" xfId="10" applyFont="1" applyFill="1" applyBorder="1" applyAlignment="1">
      <alignment horizontal="left" vertical="center" wrapText="1"/>
    </xf>
    <xf numFmtId="0" fontId="33" fillId="4" borderId="5" xfId="0" applyFont="1" applyFill="1" applyBorder="1" applyAlignment="1">
      <alignment vertical="top" wrapText="1"/>
    </xf>
    <xf numFmtId="0" fontId="35" fillId="4" borderId="5" xfId="22" applyFont="1" applyFill="1" applyBorder="1" applyAlignment="1">
      <alignment vertical="top" wrapText="1"/>
    </xf>
    <xf numFmtId="0" fontId="17" fillId="4" borderId="3" xfId="0" applyFont="1" applyFill="1" applyBorder="1" applyAlignment="1">
      <alignment wrapText="1"/>
    </xf>
    <xf numFmtId="0" fontId="47" fillId="4" borderId="5" xfId="0" applyFont="1" applyFill="1" applyBorder="1" applyAlignment="1">
      <alignment horizontal="left" vertical="center" wrapText="1"/>
    </xf>
    <xf numFmtId="2" fontId="35" fillId="4" borderId="5" xfId="0" applyNumberFormat="1" applyFont="1" applyFill="1" applyBorder="1" applyAlignment="1">
      <alignment vertical="center" wrapText="1"/>
    </xf>
    <xf numFmtId="0" fontId="35" fillId="4" borderId="5" xfId="0" applyFont="1" applyFill="1" applyBorder="1" applyAlignment="1">
      <alignment vertical="top" wrapText="1"/>
    </xf>
    <xf numFmtId="2" fontId="47" fillId="4" borderId="3" xfId="0" applyNumberFormat="1" applyFont="1" applyFill="1" applyBorder="1" applyAlignment="1">
      <alignment vertical="center" wrapText="1"/>
    </xf>
    <xf numFmtId="0" fontId="47" fillId="4" borderId="5" xfId="157" applyFont="1" applyFill="1" applyBorder="1" applyAlignment="1">
      <alignment vertical="top" wrapText="1"/>
    </xf>
    <xf numFmtId="0" fontId="35" fillId="4" borderId="5" xfId="104" applyFont="1" applyFill="1" applyBorder="1" applyAlignment="1">
      <alignment vertical="center"/>
    </xf>
    <xf numFmtId="0" fontId="35" fillId="4" borderId="5" xfId="138" applyFont="1" applyFill="1" applyBorder="1" applyAlignment="1">
      <alignment vertical="center"/>
    </xf>
    <xf numFmtId="0" fontId="35" fillId="4" borderId="5" xfId="0" applyFont="1" applyFill="1" applyBorder="1" applyAlignment="1">
      <alignment vertical="center"/>
    </xf>
    <xf numFmtId="0" fontId="35" fillId="4" borderId="5" xfId="99" applyFont="1" applyFill="1" applyBorder="1" applyAlignment="1">
      <alignment vertical="center" wrapText="1"/>
    </xf>
    <xf numFmtId="0" fontId="43" fillId="4" borderId="5" xfId="157" applyFont="1" applyFill="1" applyBorder="1" applyAlignment="1">
      <alignment vertical="top" wrapText="1"/>
    </xf>
    <xf numFmtId="2" fontId="47" fillId="4" borderId="5" xfId="0" applyNumberFormat="1" applyFont="1" applyFill="1" applyBorder="1" applyAlignment="1">
      <alignment vertical="center" wrapText="1"/>
    </xf>
    <xf numFmtId="2" fontId="35" fillId="4" borderId="5" xfId="0" applyNumberFormat="1" applyFont="1" applyFill="1" applyBorder="1" applyAlignment="1">
      <alignment horizontal="left" vertical="center" wrapText="1"/>
    </xf>
    <xf numFmtId="2" fontId="47" fillId="4" borderId="5" xfId="0" applyNumberFormat="1" applyFont="1" applyFill="1" applyBorder="1" applyAlignment="1">
      <alignment horizontal="left" vertical="center" wrapText="1"/>
    </xf>
    <xf numFmtId="0" fontId="38" fillId="4" borderId="5" xfId="0" applyFont="1" applyFill="1" applyBorder="1" applyAlignment="1">
      <alignment vertical="center"/>
    </xf>
    <xf numFmtId="0" fontId="43" fillId="4" borderId="5" xfId="9" applyFont="1" applyFill="1" applyBorder="1" applyAlignment="1">
      <alignment wrapText="1"/>
    </xf>
    <xf numFmtId="0" fontId="65" fillId="11" borderId="5" xfId="0" applyFont="1" applyFill="1" applyBorder="1" applyAlignment="1">
      <alignment wrapText="1"/>
    </xf>
    <xf numFmtId="0" fontId="23" fillId="4" borderId="11" xfId="0" applyFont="1" applyFill="1" applyBorder="1"/>
    <xf numFmtId="0" fontId="64" fillId="4" borderId="5" xfId="0" applyFont="1" applyFill="1" applyBorder="1" applyAlignment="1">
      <alignment vertical="center" wrapText="1"/>
    </xf>
    <xf numFmtId="0" fontId="35" fillId="11" borderId="4" xfId="0" applyFont="1" applyFill="1" applyBorder="1" applyAlignment="1">
      <alignment horizontal="left" vertical="center" wrapText="1"/>
    </xf>
    <xf numFmtId="0" fontId="47" fillId="4" borderId="2" xfId="9" applyFont="1" applyFill="1" applyBorder="1" applyAlignment="1">
      <alignment vertical="center" wrapText="1"/>
    </xf>
    <xf numFmtId="0" fontId="17" fillId="8" borderId="5" xfId="21" applyFont="1" applyFill="1" applyBorder="1" applyAlignment="1">
      <alignment horizontal="left" vertical="center" wrapText="1"/>
    </xf>
    <xf numFmtId="0" fontId="17" fillId="8" borderId="5" xfId="0" applyFont="1" applyFill="1" applyBorder="1" applyAlignment="1">
      <alignment horizontal="center"/>
    </xf>
    <xf numFmtId="4" fontId="35" fillId="8" borderId="4" xfId="0" applyNumberFormat="1" applyFont="1" applyFill="1" applyBorder="1" applyAlignment="1">
      <alignment horizontal="right"/>
    </xf>
    <xf numFmtId="0" fontId="17" fillId="8" borderId="3" xfId="0" applyFont="1" applyFill="1" applyBorder="1"/>
    <xf numFmtId="0" fontId="17" fillId="8" borderId="3" xfId="0" applyFont="1" applyFill="1" applyBorder="1" applyAlignment="1">
      <alignment horizontal="center"/>
    </xf>
    <xf numFmtId="0" fontId="17" fillId="8" borderId="5" xfId="0" applyFont="1" applyFill="1" applyBorder="1" applyAlignment="1">
      <alignment vertical="center" wrapText="1"/>
    </xf>
    <xf numFmtId="0" fontId="35" fillId="8" borderId="2" xfId="0" applyFont="1" applyFill="1" applyBorder="1" applyAlignment="1">
      <alignment vertical="center" wrapText="1"/>
    </xf>
    <xf numFmtId="0" fontId="17" fillId="8" borderId="2" xfId="0" applyFont="1" applyFill="1" applyBorder="1" applyAlignment="1">
      <alignment horizontal="center"/>
    </xf>
    <xf numFmtId="0" fontId="19" fillId="8" borderId="5" xfId="0" applyFont="1" applyFill="1" applyBorder="1" applyAlignment="1">
      <alignment horizontal="center"/>
    </xf>
    <xf numFmtId="4" fontId="33" fillId="8" borderId="4" xfId="0" applyNumberFormat="1" applyFont="1" applyFill="1" applyBorder="1" applyAlignment="1">
      <alignment horizontal="right"/>
    </xf>
    <xf numFmtId="0" fontId="19" fillId="8" borderId="3" xfId="0" applyFont="1" applyFill="1" applyBorder="1"/>
    <xf numFmtId="0" fontId="19" fillId="8" borderId="3" xfId="0" applyFont="1" applyFill="1" applyBorder="1" applyAlignment="1">
      <alignment horizontal="center"/>
    </xf>
    <xf numFmtId="0" fontId="19" fillId="8" borderId="3" xfId="0" applyFont="1" applyFill="1" applyBorder="1" applyAlignment="1">
      <alignment wrapText="1"/>
    </xf>
    <xf numFmtId="0" fontId="33" fillId="8" borderId="5" xfId="0" applyFont="1" applyFill="1" applyBorder="1" applyAlignment="1">
      <alignment vertical="center" wrapText="1"/>
    </xf>
    <xf numFmtId="0" fontId="43" fillId="8" borderId="5" xfId="0" applyFont="1" applyFill="1" applyBorder="1" applyAlignment="1">
      <alignment vertical="center" wrapText="1"/>
    </xf>
    <xf numFmtId="0" fontId="48" fillId="8" borderId="2" xfId="9" applyFont="1" applyFill="1" applyBorder="1" applyAlignment="1">
      <alignment vertical="center" wrapText="1"/>
    </xf>
    <xf numFmtId="0" fontId="55" fillId="8" borderId="5" xfId="9" applyFont="1" applyFill="1" applyBorder="1" applyAlignment="1">
      <alignment wrapText="1"/>
    </xf>
    <xf numFmtId="0" fontId="55" fillId="8" borderId="5" xfId="9" applyFont="1" applyFill="1" applyBorder="1" applyAlignment="1">
      <alignment vertical="center" wrapText="1"/>
    </xf>
    <xf numFmtId="0" fontId="55" fillId="8" borderId="2" xfId="9" applyFont="1" applyFill="1" applyBorder="1" applyAlignment="1">
      <alignment wrapText="1"/>
    </xf>
    <xf numFmtId="0" fontId="47" fillId="8" borderId="5" xfId="9" applyFont="1" applyFill="1" applyBorder="1" applyAlignment="1">
      <alignment vertical="center" wrapText="1"/>
    </xf>
    <xf numFmtId="0" fontId="17" fillId="8" borderId="2" xfId="0" applyFont="1" applyFill="1" applyBorder="1"/>
    <xf numFmtId="0" fontId="48" fillId="8" borderId="5" xfId="9" applyFont="1" applyFill="1" applyBorder="1" applyAlignment="1">
      <alignment vertical="center" wrapText="1"/>
    </xf>
    <xf numFmtId="0" fontId="48" fillId="8" borderId="5" xfId="9" applyFont="1" applyFill="1" applyBorder="1" applyAlignment="1">
      <alignment wrapText="1"/>
    </xf>
    <xf numFmtId="0" fontId="47" fillId="8" borderId="2" xfId="9" applyFont="1" applyFill="1" applyBorder="1" applyAlignment="1">
      <alignment wrapText="1"/>
    </xf>
    <xf numFmtId="0" fontId="47" fillId="8" borderId="2" xfId="37" applyFont="1" applyFill="1" applyBorder="1" applyAlignment="1">
      <alignment vertical="center" wrapText="1"/>
    </xf>
    <xf numFmtId="0" fontId="47" fillId="8" borderId="2" xfId="9" applyFont="1" applyFill="1" applyBorder="1" applyAlignment="1">
      <alignment horizontal="left" wrapText="1"/>
    </xf>
    <xf numFmtId="0" fontId="33" fillId="8" borderId="2" xfId="6" applyFont="1" applyFill="1" applyBorder="1" applyAlignment="1">
      <alignment wrapText="1"/>
    </xf>
    <xf numFmtId="0" fontId="47" fillId="8" borderId="5" xfId="0" applyFont="1" applyFill="1" applyBorder="1" applyAlignment="1">
      <alignment vertical="center" wrapText="1"/>
    </xf>
    <xf numFmtId="0" fontId="35" fillId="8" borderId="5" xfId="21" applyFont="1" applyFill="1" applyBorder="1" applyAlignment="1">
      <alignment horizontal="left" vertical="center" wrapText="1"/>
    </xf>
    <xf numFmtId="0" fontId="19" fillId="8" borderId="3" xfId="0" applyFont="1" applyFill="1" applyBorder="1" applyAlignment="1">
      <alignment horizontal="left" vertical="center" wrapText="1"/>
    </xf>
    <xf numFmtId="4" fontId="43" fillId="8" borderId="5" xfId="9" applyNumberFormat="1" applyFont="1" applyFill="1" applyBorder="1" applyAlignment="1">
      <alignment vertical="center" wrapText="1"/>
    </xf>
    <xf numFmtId="0" fontId="43" fillId="8" borderId="2" xfId="9" applyFont="1" applyFill="1" applyBorder="1" applyAlignment="1">
      <alignment horizontal="left" vertical="center" wrapText="1"/>
    </xf>
    <xf numFmtId="0" fontId="43" fillId="8" borderId="2" xfId="0" applyFont="1" applyFill="1" applyBorder="1" applyAlignment="1">
      <alignment vertical="center" wrapText="1"/>
    </xf>
    <xf numFmtId="0" fontId="35" fillId="12" borderId="5" xfId="9" applyFont="1" applyFill="1" applyBorder="1" applyAlignment="1">
      <alignment vertical="center" wrapText="1"/>
    </xf>
    <xf numFmtId="0" fontId="17" fillId="12" borderId="5" xfId="0" applyFont="1" applyFill="1" applyBorder="1" applyAlignment="1">
      <alignment horizontal="center"/>
    </xf>
    <xf numFmtId="4" fontId="35" fillId="12" borderId="4" xfId="0" applyNumberFormat="1" applyFont="1" applyFill="1" applyBorder="1" applyAlignment="1">
      <alignment horizontal="right"/>
    </xf>
    <xf numFmtId="0" fontId="17" fillId="12" borderId="0" xfId="0" applyFont="1" applyFill="1"/>
    <xf numFmtId="0" fontId="17" fillId="12" borderId="3" xfId="0" applyFont="1" applyFill="1" applyBorder="1"/>
    <xf numFmtId="0" fontId="17" fillId="12" borderId="3" xfId="0" applyFont="1" applyFill="1" applyBorder="1" applyAlignment="1">
      <alignment horizontal="center"/>
    </xf>
    <xf numFmtId="0" fontId="26" fillId="4" borderId="2" xfId="0" applyFont="1" applyFill="1" applyBorder="1"/>
    <xf numFmtId="2" fontId="59" fillId="4" borderId="5" xfId="6" applyNumberFormat="1" applyFont="1" applyFill="1" applyBorder="1"/>
    <xf numFmtId="0" fontId="66" fillId="4" borderId="5" xfId="9" applyFont="1" applyFill="1" applyBorder="1" applyAlignment="1">
      <alignment wrapText="1"/>
    </xf>
    <xf numFmtId="0" fontId="35" fillId="4" borderId="2" xfId="10" applyFont="1" applyFill="1" applyBorder="1" applyAlignment="1">
      <alignment horizontal="left" vertical="center" wrapText="1"/>
    </xf>
    <xf numFmtId="0" fontId="23" fillId="8" borderId="5" xfId="0" applyFont="1" applyFill="1" applyBorder="1" applyAlignment="1">
      <alignment vertical="top" wrapText="1"/>
    </xf>
    <xf numFmtId="4" fontId="35" fillId="8" borderId="5" xfId="9" applyNumberFormat="1" applyFont="1" applyFill="1" applyBorder="1" applyAlignment="1">
      <alignment vertical="center" wrapText="1"/>
    </xf>
    <xf numFmtId="0" fontId="23" fillId="8" borderId="5" xfId="6" applyFont="1" applyFill="1" applyBorder="1" applyAlignment="1">
      <alignment vertical="center" wrapText="1"/>
    </xf>
    <xf numFmtId="2" fontId="43" fillId="8" borderId="5" xfId="0" applyNumberFormat="1" applyFont="1" applyFill="1" applyBorder="1" applyAlignment="1">
      <alignment vertical="center" wrapText="1"/>
    </xf>
    <xf numFmtId="2" fontId="47" fillId="8" borderId="5" xfId="0" applyNumberFormat="1" applyFont="1" applyFill="1" applyBorder="1" applyAlignment="1">
      <alignment vertical="center" wrapText="1"/>
    </xf>
    <xf numFmtId="2" fontId="35" fillId="8" borderId="5" xfId="0" applyNumberFormat="1" applyFont="1" applyFill="1" applyBorder="1" applyAlignment="1">
      <alignment horizontal="left" vertical="center" wrapText="1"/>
    </xf>
    <xf numFmtId="2" fontId="47" fillId="8" borderId="5" xfId="0" applyNumberFormat="1" applyFont="1" applyFill="1" applyBorder="1" applyAlignment="1">
      <alignment horizontal="left" vertical="center" wrapText="1"/>
    </xf>
    <xf numFmtId="0" fontId="43" fillId="8" borderId="5" xfId="0" applyFont="1" applyFill="1" applyBorder="1" applyAlignment="1">
      <alignment vertical="center"/>
    </xf>
    <xf numFmtId="0" fontId="23" fillId="8" borderId="5" xfId="0" applyFont="1" applyFill="1" applyBorder="1" applyAlignment="1">
      <alignment vertical="center" wrapText="1"/>
    </xf>
    <xf numFmtId="4" fontId="47" fillId="8" borderId="5" xfId="9" applyNumberFormat="1" applyFont="1" applyFill="1" applyBorder="1" applyAlignment="1">
      <alignment vertical="center" wrapText="1"/>
    </xf>
    <xf numFmtId="0" fontId="18" fillId="0" borderId="2" xfId="0" applyFont="1" applyBorder="1"/>
    <xf numFmtId="0" fontId="43" fillId="4" borderId="2" xfId="10" applyFont="1" applyFill="1" applyBorder="1" applyAlignment="1">
      <alignment horizontal="left" vertical="center" wrapText="1"/>
    </xf>
    <xf numFmtId="0" fontId="43" fillId="0" borderId="5" xfId="0" applyFont="1" applyBorder="1" applyAlignment="1">
      <alignment vertical="center" wrapText="1"/>
    </xf>
    <xf numFmtId="0" fontId="47" fillId="13" borderId="5" xfId="0" applyFont="1" applyFill="1" applyBorder="1" applyAlignment="1">
      <alignment wrapText="1"/>
    </xf>
    <xf numFmtId="0" fontId="47" fillId="4" borderId="4" xfId="10" applyFont="1" applyFill="1" applyBorder="1" applyAlignment="1">
      <alignment horizontal="left" vertical="top" wrapText="1"/>
    </xf>
    <xf numFmtId="4" fontId="43" fillId="4" borderId="5" xfId="9" applyNumberFormat="1" applyFont="1" applyFill="1" applyBorder="1" applyAlignment="1">
      <alignment horizontal="left" vertical="center" wrapText="1"/>
    </xf>
    <xf numFmtId="4" fontId="43" fillId="4" borderId="5" xfId="9" applyNumberFormat="1" applyFont="1" applyFill="1" applyBorder="1" applyAlignment="1">
      <alignment vertical="center" wrapText="1"/>
    </xf>
    <xf numFmtId="0" fontId="67" fillId="11" borderId="5" xfId="0" applyFont="1" applyFill="1" applyBorder="1" applyAlignment="1">
      <alignment horizontal="left" vertical="center" wrapText="1"/>
    </xf>
    <xf numFmtId="0" fontId="17" fillId="4" borderId="3" xfId="0" applyFont="1" applyFill="1" applyBorder="1" applyAlignment="1">
      <alignment vertical="top"/>
    </xf>
    <xf numFmtId="0" fontId="17" fillId="3" borderId="2" xfId="0" applyFont="1" applyFill="1" applyBorder="1"/>
    <xf numFmtId="0" fontId="17" fillId="3" borderId="3" xfId="0" applyFont="1" applyFill="1" applyBorder="1" applyAlignment="1">
      <alignment horizontal="center"/>
    </xf>
    <xf numFmtId="0" fontId="34" fillId="3" borderId="5" xfId="0" applyFont="1" applyFill="1" applyBorder="1" applyAlignment="1">
      <alignment wrapText="1"/>
    </xf>
    <xf numFmtId="0" fontId="23" fillId="3" borderId="0" xfId="0" applyFont="1" applyFill="1"/>
    <xf numFmtId="0" fontId="23" fillId="3" borderId="3" xfId="0" applyFont="1" applyFill="1" applyBorder="1"/>
    <xf numFmtId="0" fontId="23" fillId="3" borderId="3" xfId="0" applyFont="1" applyFill="1" applyBorder="1" applyAlignment="1">
      <alignment horizontal="center"/>
    </xf>
    <xf numFmtId="4" fontId="23" fillId="3" borderId="4" xfId="0" applyNumberFormat="1" applyFont="1" applyFill="1" applyBorder="1" applyAlignment="1">
      <alignment horizontal="right"/>
    </xf>
    <xf numFmtId="0" fontId="43" fillId="3" borderId="5" xfId="0" applyFont="1" applyFill="1" applyBorder="1" applyAlignment="1">
      <alignment vertical="center" wrapText="1"/>
    </xf>
    <xf numFmtId="0" fontId="27" fillId="3" borderId="0" xfId="0" applyFont="1" applyFill="1"/>
    <xf numFmtId="2" fontId="36" fillId="4" borderId="5" xfId="45" applyNumberFormat="1" applyFont="1" applyFill="1" applyBorder="1"/>
    <xf numFmtId="0" fontId="68" fillId="13" borderId="5" xfId="0" applyFont="1" applyFill="1" applyBorder="1" applyAlignment="1">
      <alignment wrapText="1"/>
    </xf>
    <xf numFmtId="0" fontId="16" fillId="7" borderId="2" xfId="0" applyFont="1" applyFill="1" applyBorder="1" applyAlignment="1">
      <alignment vertical="center"/>
    </xf>
    <xf numFmtId="0" fontId="38" fillId="4" borderId="5" xfId="0" applyFont="1" applyFill="1" applyBorder="1" applyAlignment="1">
      <alignment vertical="center" wrapText="1"/>
    </xf>
    <xf numFmtId="0" fontId="17" fillId="0" borderId="2" xfId="4" applyFont="1" applyBorder="1"/>
    <xf numFmtId="0" fontId="47" fillId="4" borderId="2" xfId="16" applyFont="1" applyFill="1" applyBorder="1" applyAlignment="1">
      <alignment vertical="center" wrapText="1"/>
    </xf>
    <xf numFmtId="2" fontId="47" fillId="4" borderId="3" xfId="0" applyNumberFormat="1" applyFont="1" applyFill="1" applyBorder="1" applyAlignment="1">
      <alignment wrapText="1"/>
    </xf>
    <xf numFmtId="0" fontId="34" fillId="4" borderId="5" xfId="6" applyFont="1" applyFill="1" applyBorder="1" applyAlignment="1">
      <alignment wrapText="1"/>
    </xf>
    <xf numFmtId="0" fontId="23" fillId="4" borderId="5" xfId="6" applyFont="1" applyFill="1" applyBorder="1" applyAlignment="1">
      <alignment vertical="center"/>
    </xf>
    <xf numFmtId="0" fontId="47" fillId="4" borderId="5" xfId="16" applyFont="1" applyFill="1" applyBorder="1" applyAlignment="1">
      <alignment wrapText="1"/>
    </xf>
    <xf numFmtId="4" fontId="47" fillId="4" borderId="5" xfId="26" applyNumberFormat="1" applyFont="1" applyFill="1" applyBorder="1" applyAlignment="1">
      <alignment vertical="center" wrapText="1"/>
    </xf>
    <xf numFmtId="4" fontId="43" fillId="4" borderId="5" xfId="9" applyNumberFormat="1" applyFont="1" applyFill="1" applyBorder="1" applyAlignment="1">
      <alignment horizontal="left" wrapText="1"/>
    </xf>
    <xf numFmtId="0" fontId="47" fillId="4" borderId="2" xfId="10" applyFont="1" applyFill="1" applyBorder="1" applyAlignment="1">
      <alignment horizontal="left" vertical="center" wrapText="1"/>
    </xf>
    <xf numFmtId="0" fontId="43" fillId="4" borderId="5" xfId="22" applyFont="1" applyFill="1" applyBorder="1" applyAlignment="1">
      <alignment vertical="top" wrapText="1"/>
    </xf>
    <xf numFmtId="0" fontId="43" fillId="4" borderId="5" xfId="6" applyFont="1" applyFill="1" applyBorder="1" applyAlignment="1">
      <alignment vertical="center" wrapText="1"/>
    </xf>
    <xf numFmtId="2" fontId="43" fillId="4" borderId="5" xfId="0" applyNumberFormat="1" applyFont="1" applyFill="1" applyBorder="1" applyAlignment="1">
      <alignment wrapText="1"/>
    </xf>
    <xf numFmtId="2" fontId="43" fillId="4" borderId="5" xfId="0" applyNumberFormat="1" applyFont="1" applyFill="1" applyBorder="1" applyAlignment="1">
      <alignment vertical="center" wrapText="1"/>
    </xf>
    <xf numFmtId="0" fontId="42" fillId="0" borderId="5" xfId="0" applyFont="1" applyBorder="1" applyAlignment="1">
      <alignment wrapText="1"/>
    </xf>
    <xf numFmtId="0" fontId="23" fillId="7" borderId="5" xfId="0" applyFont="1" applyFill="1" applyBorder="1"/>
    <xf numFmtId="0" fontId="23" fillId="7" borderId="2" xfId="0" applyFont="1" applyFill="1" applyBorder="1"/>
    <xf numFmtId="0" fontId="18" fillId="0" borderId="2" xfId="0" applyFont="1" applyBorder="1" applyAlignment="1">
      <alignment vertical="center" wrapText="1"/>
    </xf>
    <xf numFmtId="0" fontId="33" fillId="4" borderId="5" xfId="0" applyFont="1" applyFill="1" applyBorder="1" applyAlignment="1">
      <alignment wrapText="1"/>
    </xf>
    <xf numFmtId="0" fontId="41" fillId="0" borderId="5" xfId="0" applyFont="1" applyBorder="1" applyAlignment="1">
      <alignment wrapText="1"/>
    </xf>
    <xf numFmtId="4" fontId="33" fillId="0" borderId="4" xfId="0" applyNumberFormat="1" applyFont="1" applyBorder="1" applyAlignment="1">
      <alignment horizontal="right"/>
    </xf>
    <xf numFmtId="4" fontId="40" fillId="0" borderId="4" xfId="0" applyNumberFormat="1" applyFont="1" applyBorder="1" applyAlignment="1">
      <alignment horizontal="right" wrapText="1"/>
    </xf>
    <xf numFmtId="0" fontId="34" fillId="4" borderId="5" xfId="0" applyFont="1" applyFill="1" applyBorder="1" applyAlignment="1">
      <alignment vertical="center" wrapText="1"/>
    </xf>
    <xf numFmtId="0" fontId="17" fillId="0" borderId="2" xfId="0" applyFont="1" applyBorder="1" applyAlignment="1">
      <alignment wrapText="1"/>
    </xf>
    <xf numFmtId="0" fontId="34" fillId="4" borderId="2" xfId="0" applyFont="1" applyFill="1" applyBorder="1" applyAlignment="1">
      <alignment horizontal="left" wrapText="1"/>
    </xf>
    <xf numFmtId="4" fontId="64" fillId="4" borderId="5" xfId="9" applyNumberFormat="1" applyFont="1" applyFill="1" applyBorder="1" applyAlignment="1">
      <alignment vertical="center" wrapText="1"/>
    </xf>
    <xf numFmtId="0" fontId="64" fillId="4" borderId="5" xfId="9" applyFont="1" applyFill="1" applyBorder="1" applyAlignment="1">
      <alignment vertical="center" wrapText="1"/>
    </xf>
    <xf numFmtId="4" fontId="27" fillId="4" borderId="0" xfId="0" applyNumberFormat="1" applyFont="1" applyFill="1"/>
    <xf numFmtId="0" fontId="33" fillId="8" borderId="5" xfId="16" applyFont="1" applyFill="1" applyBorder="1" applyAlignment="1">
      <alignment vertical="center" wrapText="1"/>
    </xf>
    <xf numFmtId="0" fontId="19" fillId="8" borderId="0" xfId="0" applyFont="1" applyFill="1"/>
    <xf numFmtId="0" fontId="33" fillId="8" borderId="5" xfId="21" applyFont="1" applyFill="1" applyBorder="1" applyAlignment="1">
      <alignment horizontal="left" vertical="center" wrapText="1"/>
    </xf>
    <xf numFmtId="0" fontId="19" fillId="8" borderId="5" xfId="9" applyFont="1" applyFill="1" applyBorder="1" applyAlignment="1">
      <alignment vertical="center" wrapText="1"/>
    </xf>
    <xf numFmtId="0" fontId="33" fillId="8" borderId="5" xfId="0" applyFont="1" applyFill="1" applyBorder="1" applyAlignment="1">
      <alignment horizontal="center"/>
    </xf>
    <xf numFmtId="4" fontId="19" fillId="8" borderId="0" xfId="0" applyNumberFormat="1" applyFont="1" applyFill="1"/>
    <xf numFmtId="4" fontId="19" fillId="8" borderId="0" xfId="0" applyNumberFormat="1" applyFont="1" applyFill="1" applyAlignment="1">
      <alignment horizontal="right"/>
    </xf>
    <xf numFmtId="0" fontId="47" fillId="8" borderId="2" xfId="10" applyFont="1" applyFill="1" applyBorder="1" applyAlignment="1">
      <alignment horizontal="left" vertical="center" wrapText="1"/>
    </xf>
    <xf numFmtId="0" fontId="17" fillId="8" borderId="0" xfId="0" applyFont="1" applyFill="1"/>
    <xf numFmtId="4" fontId="47" fillId="8" borderId="5" xfId="9" applyNumberFormat="1" applyFont="1" applyFill="1" applyBorder="1" applyAlignment="1">
      <alignment horizontal="left" vertical="center" wrapText="1"/>
    </xf>
    <xf numFmtId="0" fontId="35" fillId="8" borderId="5" xfId="10" applyFont="1" applyFill="1" applyBorder="1" applyAlignment="1">
      <alignment horizontal="left" vertical="center" wrapText="1"/>
    </xf>
    <xf numFmtId="4" fontId="27" fillId="4" borderId="0" xfId="0" applyNumberFormat="1" applyFont="1" applyFill="1" applyAlignment="1">
      <alignment horizontal="right"/>
    </xf>
    <xf numFmtId="0" fontId="16" fillId="0" borderId="0" xfId="0" applyFont="1" applyAlignment="1">
      <alignment horizontal="center" vertical="top" wrapText="1"/>
    </xf>
    <xf numFmtId="0" fontId="27" fillId="4" borderId="0" xfId="0" applyFont="1" applyFill="1" applyAlignment="1">
      <alignment vertical="center"/>
    </xf>
    <xf numFmtId="0" fontId="36" fillId="4" borderId="2" xfId="6" applyFont="1" applyFill="1" applyBorder="1" applyAlignment="1">
      <alignment vertical="center" wrapText="1"/>
    </xf>
    <xf numFmtId="0" fontId="23" fillId="7" borderId="5" xfId="0" applyFont="1" applyFill="1" applyBorder="1" applyAlignment="1">
      <alignment vertical="center" wrapText="1"/>
    </xf>
    <xf numFmtId="0" fontId="38" fillId="7" borderId="5" xfId="0" applyFont="1" applyFill="1" applyBorder="1" applyAlignment="1">
      <alignment vertical="center" wrapText="1"/>
    </xf>
    <xf numFmtId="0" fontId="23" fillId="4" borderId="5" xfId="13" applyFont="1" applyFill="1" applyBorder="1"/>
    <xf numFmtId="4" fontId="25" fillId="4" borderId="0" xfId="0" applyNumberFormat="1" applyFont="1" applyFill="1"/>
    <xf numFmtId="0" fontId="17" fillId="4" borderId="5" xfId="0" applyFont="1" applyFill="1" applyBorder="1" applyAlignment="1">
      <alignment vertical="center"/>
    </xf>
    <xf numFmtId="0" fontId="17" fillId="0" borderId="2" xfId="0" applyFont="1" applyBorder="1" applyAlignment="1">
      <alignment vertical="center"/>
    </xf>
    <xf numFmtId="0" fontId="17" fillId="0" borderId="0" xfId="0" applyFont="1" applyAlignment="1">
      <alignment horizontal="center"/>
    </xf>
    <xf numFmtId="0" fontId="26" fillId="4" borderId="5" xfId="0" applyFont="1" applyFill="1" applyBorder="1"/>
    <xf numFmtId="4" fontId="40" fillId="4" borderId="4" xfId="0" applyNumberFormat="1" applyFont="1" applyFill="1" applyBorder="1" applyAlignment="1">
      <alignment horizontal="right"/>
    </xf>
    <xf numFmtId="0" fontId="26" fillId="4" borderId="3" xfId="0" applyFont="1" applyFill="1" applyBorder="1"/>
    <xf numFmtId="0" fontId="19" fillId="4" borderId="5" xfId="0" applyFont="1" applyFill="1" applyBorder="1" applyAlignment="1">
      <alignment wrapText="1"/>
    </xf>
    <xf numFmtId="0" fontId="60" fillId="4" borderId="5" xfId="16" applyFont="1" applyFill="1" applyBorder="1" applyAlignment="1">
      <alignment vertical="center" wrapText="1"/>
    </xf>
    <xf numFmtId="0" fontId="23" fillId="0" borderId="5" xfId="0" applyFont="1" applyBorder="1" applyAlignment="1">
      <alignment horizontal="left" wrapText="1"/>
    </xf>
    <xf numFmtId="0" fontId="17" fillId="0" borderId="3" xfId="0" applyFont="1" applyBorder="1" applyAlignment="1">
      <alignment wrapText="1"/>
    </xf>
    <xf numFmtId="0" fontId="23" fillId="0" borderId="5" xfId="0" applyFont="1" applyBorder="1" applyAlignment="1">
      <alignment wrapText="1"/>
    </xf>
    <xf numFmtId="0" fontId="17" fillId="0" borderId="5" xfId="0" applyFont="1" applyBorder="1" applyAlignment="1">
      <alignment wrapText="1"/>
    </xf>
    <xf numFmtId="0" fontId="17" fillId="4" borderId="2" xfId="0" applyFont="1" applyFill="1" applyBorder="1" applyAlignment="1">
      <alignment horizontal="center" vertical="center"/>
    </xf>
    <xf numFmtId="4" fontId="35" fillId="4" borderId="4" xfId="0" applyNumberFormat="1" applyFont="1" applyFill="1" applyBorder="1" applyAlignment="1">
      <alignment horizontal="right" vertical="center"/>
    </xf>
    <xf numFmtId="0" fontId="43" fillId="0" borderId="5" xfId="0" applyFont="1" applyBorder="1"/>
    <xf numFmtId="0" fontId="43" fillId="0" borderId="5" xfId="0" applyFont="1" applyBorder="1" applyAlignment="1">
      <alignment vertical="center"/>
    </xf>
    <xf numFmtId="4" fontId="43" fillId="4" borderId="5" xfId="26" applyNumberFormat="1" applyFont="1" applyFill="1" applyBorder="1" applyAlignment="1">
      <alignment vertical="center" wrapText="1"/>
    </xf>
    <xf numFmtId="0" fontId="43" fillId="4" borderId="2" xfId="0" applyFont="1" applyFill="1" applyBorder="1" applyAlignment="1">
      <alignment horizontal="left" vertical="center" wrapText="1"/>
    </xf>
    <xf numFmtId="0" fontId="47" fillId="4" borderId="2" xfId="9" applyFont="1" applyFill="1" applyBorder="1" applyAlignment="1">
      <alignment wrapText="1"/>
    </xf>
    <xf numFmtId="4" fontId="43" fillId="4" borderId="2" xfId="9" applyNumberFormat="1" applyFont="1" applyFill="1" applyBorder="1" applyAlignment="1">
      <alignment horizontal="left" vertical="center" wrapText="1"/>
    </xf>
    <xf numFmtId="4" fontId="43" fillId="4" borderId="2" xfId="9" applyNumberFormat="1" applyFont="1" applyFill="1" applyBorder="1" applyAlignment="1">
      <alignment horizontal="left" wrapText="1"/>
    </xf>
    <xf numFmtId="4" fontId="47" fillId="4" borderId="2" xfId="9" applyNumberFormat="1" applyFont="1" applyFill="1" applyBorder="1" applyAlignment="1">
      <alignment horizontal="left" wrapText="1"/>
    </xf>
    <xf numFmtId="4" fontId="47" fillId="4" borderId="2" xfId="9" applyNumberFormat="1" applyFont="1" applyFill="1" applyBorder="1" applyAlignment="1">
      <alignment horizontal="left" vertical="center" wrapText="1"/>
    </xf>
    <xf numFmtId="0" fontId="43" fillId="4" borderId="0" xfId="0" applyFont="1" applyFill="1" applyAlignment="1">
      <alignment vertical="center"/>
    </xf>
    <xf numFmtId="4" fontId="43" fillId="4" borderId="0" xfId="9" applyNumberFormat="1" applyFont="1" applyFill="1" applyAlignment="1">
      <alignment horizontal="left" vertical="center" wrapText="1"/>
    </xf>
    <xf numFmtId="4" fontId="43" fillId="4" borderId="0" xfId="26" applyNumberFormat="1" applyFont="1" applyFill="1" applyAlignment="1">
      <alignment wrapText="1"/>
    </xf>
    <xf numFmtId="0" fontId="47" fillId="0" borderId="2" xfId="0" applyFont="1" applyBorder="1" applyAlignment="1">
      <alignment vertical="center" wrapText="1"/>
    </xf>
    <xf numFmtId="4" fontId="43" fillId="4" borderId="0" xfId="9" applyNumberFormat="1" applyFont="1" applyFill="1" applyAlignment="1">
      <alignment vertical="center" wrapText="1"/>
    </xf>
    <xf numFmtId="0" fontId="35" fillId="4" borderId="5" xfId="21" applyFont="1" applyFill="1" applyBorder="1" applyAlignment="1">
      <alignment horizontal="left" vertical="center" wrapText="1"/>
    </xf>
    <xf numFmtId="0" fontId="23" fillId="7" borderId="5" xfId="0" applyFont="1" applyFill="1" applyBorder="1" applyAlignment="1">
      <alignment vertical="center"/>
    </xf>
    <xf numFmtId="0" fontId="35" fillId="3" borderId="5" xfId="0" applyFont="1" applyFill="1" applyBorder="1" applyAlignment="1">
      <alignment vertical="center"/>
    </xf>
    <xf numFmtId="0" fontId="16" fillId="3" borderId="6" xfId="0" applyFont="1" applyFill="1" applyBorder="1" applyAlignment="1">
      <alignment horizontal="left"/>
    </xf>
    <xf numFmtId="0" fontId="16" fillId="3" borderId="7" xfId="0" applyFont="1" applyFill="1" applyBorder="1" applyAlignment="1">
      <alignment horizontal="left"/>
    </xf>
    <xf numFmtId="0" fontId="16" fillId="3" borderId="8" xfId="0" applyFont="1" applyFill="1" applyBorder="1" applyAlignment="1">
      <alignment horizontal="left"/>
    </xf>
    <xf numFmtId="0" fontId="17" fillId="0" borderId="0" xfId="0" applyFont="1" applyAlignment="1">
      <alignment horizontal="center" vertical="center"/>
    </xf>
    <xf numFmtId="0" fontId="0" fillId="0" borderId="0" xfId="0" applyAlignment="1">
      <alignment vertical="center"/>
    </xf>
    <xf numFmtId="0" fontId="16" fillId="0" borderId="0" xfId="0" applyFont="1" applyAlignment="1">
      <alignment horizontal="center" vertical="top" wrapText="1"/>
    </xf>
    <xf numFmtId="0" fontId="35" fillId="0" borderId="5" xfId="0" applyFont="1" applyBorder="1" applyAlignment="1">
      <alignment horizontal="center" vertical="center" wrapText="1"/>
    </xf>
    <xf numFmtId="0" fontId="35" fillId="0" borderId="2" xfId="0" applyFont="1" applyBorder="1" applyAlignment="1">
      <alignment horizontal="center" wrapText="1"/>
    </xf>
    <xf numFmtId="0" fontId="35" fillId="0" borderId="3" xfId="0" applyFont="1" applyBorder="1" applyAlignment="1">
      <alignment horizontal="center" wrapText="1"/>
    </xf>
    <xf numFmtId="0" fontId="17" fillId="0" borderId="5" xfId="0" applyFont="1" applyBorder="1" applyAlignment="1">
      <alignment horizontal="left" vertical="top" wrapText="1"/>
    </xf>
    <xf numFmtId="0" fontId="0" fillId="0" borderId="3" xfId="0" applyBorder="1" applyAlignment="1">
      <alignment horizontal="left" vertical="top" wrapText="1"/>
    </xf>
    <xf numFmtId="0" fontId="16" fillId="3" borderId="4" xfId="0" applyFont="1" applyFill="1" applyBorder="1" applyAlignment="1">
      <alignment horizontal="left" wrapText="1"/>
    </xf>
    <xf numFmtId="0" fontId="40" fillId="3" borderId="4" xfId="0" applyFont="1" applyFill="1" applyBorder="1" applyAlignment="1">
      <alignment horizontal="left" wrapText="1"/>
    </xf>
    <xf numFmtId="0" fontId="16" fillId="2" borderId="6" xfId="0" applyFont="1" applyFill="1" applyBorder="1" applyAlignment="1">
      <alignment horizontal="left"/>
    </xf>
    <xf numFmtId="0" fontId="16" fillId="2" borderId="7" xfId="0" applyFont="1" applyFill="1" applyBorder="1" applyAlignment="1">
      <alignment horizontal="left"/>
    </xf>
    <xf numFmtId="0" fontId="16" fillId="2" borderId="8" xfId="0" applyFont="1" applyFill="1" applyBorder="1" applyAlignment="1">
      <alignment horizontal="left"/>
    </xf>
    <xf numFmtId="0" fontId="23" fillId="3" borderId="6" xfId="0" applyFont="1" applyFill="1" applyBorder="1" applyAlignment="1">
      <alignment horizontal="left"/>
    </xf>
    <xf numFmtId="0" fontId="23" fillId="3" borderId="7" xfId="0" applyFont="1" applyFill="1" applyBorder="1" applyAlignment="1">
      <alignment horizontal="left"/>
    </xf>
    <xf numFmtId="0" fontId="23" fillId="3" borderId="8" xfId="0" applyFont="1" applyFill="1" applyBorder="1" applyAlignment="1">
      <alignment horizontal="left"/>
    </xf>
    <xf numFmtId="0" fontId="47" fillId="4" borderId="5" xfId="9" applyFont="1" applyFill="1" applyBorder="1" applyAlignment="1">
      <alignment vertical="top" wrapText="1"/>
    </xf>
    <xf numFmtId="0" fontId="17" fillId="0" borderId="3" xfId="0" applyFont="1" applyBorder="1" applyAlignment="1">
      <alignment vertical="top"/>
    </xf>
    <xf numFmtId="0" fontId="23" fillId="2" borderId="4" xfId="0" applyFont="1" applyFill="1" applyBorder="1" applyAlignment="1">
      <alignment horizontal="left"/>
    </xf>
    <xf numFmtId="0" fontId="16" fillId="0" borderId="4" xfId="0" applyFont="1" applyBorder="1" applyAlignment="1">
      <alignment horizontal="left"/>
    </xf>
    <xf numFmtId="0" fontId="16" fillId="0" borderId="10" xfId="0" applyFont="1" applyBorder="1" applyAlignment="1">
      <alignment horizontal="center"/>
    </xf>
    <xf numFmtId="0" fontId="16" fillId="0" borderId="0" xfId="0" applyFont="1" applyAlignment="1">
      <alignment horizontal="center"/>
    </xf>
    <xf numFmtId="0" fontId="18" fillId="0" borderId="5" xfId="0" applyFont="1" applyBorder="1" applyAlignment="1">
      <alignment horizontal="left" vertical="top" wrapText="1"/>
    </xf>
    <xf numFmtId="0" fontId="18" fillId="0" borderId="3" xfId="0" applyFont="1" applyBorder="1" applyAlignment="1">
      <alignment horizontal="left" vertical="top" wrapText="1"/>
    </xf>
    <xf numFmtId="0" fontId="35" fillId="4" borderId="5" xfId="0" applyFont="1" applyFill="1" applyBorder="1" applyAlignment="1">
      <alignment horizontal="left" vertical="top" wrapText="1"/>
    </xf>
    <xf numFmtId="0" fontId="35" fillId="4" borderId="3" xfId="0" applyFont="1" applyFill="1" applyBorder="1" applyAlignment="1">
      <alignment horizontal="left" vertical="top" wrapText="1"/>
    </xf>
    <xf numFmtId="0" fontId="17" fillId="0" borderId="0" xfId="0" applyFont="1" applyAlignment="1">
      <alignment horizontal="center"/>
    </xf>
    <xf numFmtId="0" fontId="0" fillId="0" borderId="0" xfId="0" applyAlignment="1">
      <alignment horizontal="center"/>
    </xf>
    <xf numFmtId="0" fontId="0" fillId="0" borderId="0" xfId="0" applyAlignment="1">
      <alignment horizontal="center" vertical="center"/>
    </xf>
    <xf numFmtId="0" fontId="16" fillId="2" borderId="4" xfId="0" applyFont="1" applyFill="1" applyBorder="1" applyAlignment="1">
      <alignment horizontal="left"/>
    </xf>
    <xf numFmtId="0" fontId="23" fillId="3" borderId="6" xfId="0" applyFont="1" applyFill="1" applyBorder="1" applyAlignment="1">
      <alignment horizontal="left" wrapText="1"/>
    </xf>
    <xf numFmtId="0" fontId="23" fillId="3" borderId="7" xfId="0" applyFont="1" applyFill="1" applyBorder="1" applyAlignment="1">
      <alignment horizontal="left" wrapText="1"/>
    </xf>
    <xf numFmtId="0" fontId="23" fillId="3" borderId="8" xfId="0" applyFont="1" applyFill="1" applyBorder="1" applyAlignment="1">
      <alignment horizontal="left" wrapText="1"/>
    </xf>
    <xf numFmtId="0" fontId="47" fillId="13" borderId="5" xfId="0" applyFont="1" applyFill="1" applyBorder="1" applyAlignment="1">
      <alignment vertical="top"/>
    </xf>
    <xf numFmtId="0" fontId="17" fillId="4" borderId="3" xfId="0" applyFont="1" applyFill="1" applyBorder="1" applyAlignment="1">
      <alignment vertical="top"/>
    </xf>
    <xf numFmtId="0" fontId="33" fillId="4" borderId="5" xfId="0" applyFont="1" applyFill="1" applyBorder="1" applyAlignment="1">
      <alignment horizontal="left" vertical="top" wrapText="1"/>
    </xf>
    <xf numFmtId="0" fontId="33" fillId="4" borderId="3" xfId="0" applyFont="1" applyFill="1" applyBorder="1" applyAlignment="1">
      <alignment horizontal="left" vertical="top" wrapText="1"/>
    </xf>
    <xf numFmtId="0" fontId="0" fillId="0" borderId="7" xfId="0" applyBorder="1" applyAlignment="1">
      <alignment horizontal="left"/>
    </xf>
    <xf numFmtId="0" fontId="0" fillId="0" borderId="8" xfId="0" applyBorder="1" applyAlignment="1">
      <alignment horizontal="left"/>
    </xf>
    <xf numFmtId="0" fontId="44" fillId="10" borderId="5" xfId="0" applyFont="1" applyFill="1" applyBorder="1" applyAlignment="1">
      <alignment horizontal="left" vertical="top" wrapText="1"/>
    </xf>
    <xf numFmtId="0" fontId="44" fillId="10" borderId="3" xfId="0" applyFont="1" applyFill="1" applyBorder="1" applyAlignment="1">
      <alignment horizontal="left" vertical="top" wrapText="1"/>
    </xf>
    <xf numFmtId="0" fontId="44" fillId="9" borderId="5" xfId="0" applyFont="1" applyFill="1" applyBorder="1" applyAlignment="1">
      <alignment horizontal="left" vertical="top" wrapText="1"/>
    </xf>
    <xf numFmtId="0" fontId="44" fillId="9" borderId="3" xfId="0" applyFont="1" applyFill="1" applyBorder="1" applyAlignment="1">
      <alignment horizontal="left" vertical="top" wrapText="1"/>
    </xf>
    <xf numFmtId="0" fontId="19" fillId="0" borderId="0" xfId="0" applyFont="1" applyAlignment="1"/>
    <xf numFmtId="0" fontId="0" fillId="0" borderId="0" xfId="0" applyAlignment="1"/>
  </cellXfs>
  <cellStyles count="168">
    <cellStyle name="Currency 2" xfId="100" xr:uid="{7D5FE6F1-F5AF-41BA-A34D-3CD8061FE19A}"/>
    <cellStyle name="Currency 2 2" xfId="158" xr:uid="{ADC27AA6-050C-456C-A704-AE61F6833106}"/>
    <cellStyle name="Monedă 2" xfId="82" xr:uid="{969B4F10-D4F4-4CD6-8E84-693AA61B1D08}"/>
    <cellStyle name="Monedă 2 2" xfId="140" xr:uid="{4B8E984C-8CA8-499C-A414-64244050501D}"/>
    <cellStyle name="Normal" xfId="0" builtinId="0"/>
    <cellStyle name="Normal 10" xfId="26" xr:uid="{1166F6FD-40B7-4F4A-A93F-E9A0F03FC59B}"/>
    <cellStyle name="Normal 10 2" xfId="29" xr:uid="{52E50AE9-AE7D-4C9E-97D8-4BB44C6BC48A}"/>
    <cellStyle name="Normal 10 3" xfId="79" xr:uid="{653C061F-E1DA-40D0-B037-4416F8D142BF}"/>
    <cellStyle name="Normal 10 4" xfId="138" xr:uid="{74FE6DC9-CE73-4907-823F-2A082925B56F}"/>
    <cellStyle name="Normal 10 5" xfId="165" xr:uid="{EE8551A2-D58F-4624-83C4-AB9F05D7B906}"/>
    <cellStyle name="Normal 11" xfId="81" xr:uid="{C7BF10AF-2819-4F25-B568-A152CDD76B03}"/>
    <cellStyle name="Normal 12" xfId="43" xr:uid="{31BB8122-4764-440F-BE69-5D7CC38BEAFC}"/>
    <cellStyle name="Normal 13" xfId="104" xr:uid="{FB55ECC3-8056-442D-A2F7-B90AA9C5C753}"/>
    <cellStyle name="Normal 14" xfId="162" xr:uid="{DC952324-5A4C-4CB1-9D3E-CC66A5E6C477}"/>
    <cellStyle name="Normal 2" xfId="4" xr:uid="{00000000-0005-0000-0000-000001000000}"/>
    <cellStyle name="Normal 2 2" xfId="13" xr:uid="{00000000-0005-0000-0000-000002000000}"/>
    <cellStyle name="Normal 2 3" xfId="37" xr:uid="{C8A78396-832B-49BA-A47D-87FE6DB12AC7}"/>
    <cellStyle name="Normal 2 3 2" xfId="83" xr:uid="{4937E1F6-9947-4422-9F5C-6E26625B305E}"/>
    <cellStyle name="Normal 2 3 3" xfId="141" xr:uid="{DE5F34AB-70AE-40C9-8A84-B95C160196B1}"/>
    <cellStyle name="Normal 3" xfId="1" xr:uid="{00000000-0005-0000-0000-000003000000}"/>
    <cellStyle name="Normal 3 2" xfId="5" xr:uid="{00000000-0005-0000-0000-000004000000}"/>
    <cellStyle name="Normal 3 2 2" xfId="8" xr:uid="{00000000-0005-0000-0000-000005000000}"/>
    <cellStyle name="Normal 3 2 2 2" xfId="9" xr:uid="{00000000-0005-0000-0000-000006000000}"/>
    <cellStyle name="Normal 3 2 2 3" xfId="48" xr:uid="{B90B6D07-C9C4-4072-B6E1-D422D3694D36}"/>
    <cellStyle name="Normal 3 2 3" xfId="23" xr:uid="{0548EDC9-9DB6-4E43-99D0-699468D44BF4}"/>
    <cellStyle name="Normal 3 3" xfId="39" xr:uid="{6DE1367E-9762-44B0-83E4-4A53D60BE14E}"/>
    <cellStyle name="Normal 3 4" xfId="46" xr:uid="{49B502FC-F955-4187-A768-461D7687261D}"/>
    <cellStyle name="Normal 3 5" xfId="107" xr:uid="{A6DD6EC3-2445-4A50-8F34-690A4FE63E07}"/>
    <cellStyle name="Normal 4" xfId="3" xr:uid="{00000000-0005-0000-0000-000007000000}"/>
    <cellStyle name="Normal 5" xfId="2" xr:uid="{00000000-0005-0000-0000-000008000000}"/>
    <cellStyle name="Normal 5 2" xfId="7" xr:uid="{00000000-0005-0000-0000-000009000000}"/>
    <cellStyle name="Normal 5 2 2" xfId="57" xr:uid="{19644ABE-C7EB-4503-B1D0-E2D2176959E3}"/>
    <cellStyle name="Normal 5 2 3" xfId="116" xr:uid="{E8513604-9317-409D-A23C-725CD318B04F}"/>
    <cellStyle name="Normal 5 3" xfId="42" xr:uid="{BC9D39D4-1D0B-437D-A9A2-6892CEC1C31B}"/>
    <cellStyle name="Normal 5 3 2" xfId="84" xr:uid="{DE748077-DD5C-4E53-AE12-D283FF5DC668}"/>
    <cellStyle name="Normal 5 3 3" xfId="142" xr:uid="{46E7C7B2-2D92-49E9-A143-402E8D166175}"/>
    <cellStyle name="Normal 5 4" xfId="6" xr:uid="{00000000-0005-0000-0000-00000A000000}"/>
    <cellStyle name="Normal 5 4 10" xfId="45" xr:uid="{C623F971-EC31-4F86-A653-8ED144BA6E95}"/>
    <cellStyle name="Normal 5 4 11" xfId="106" xr:uid="{263AC03A-5756-40A3-BC70-E0CE24574938}"/>
    <cellStyle name="Normal 5 4 12" xfId="163" xr:uid="{A45ADCBD-F0D5-49AB-A696-5B0524554FE2}"/>
    <cellStyle name="Normal 5 4 2" xfId="21" xr:uid="{00000000-0005-0000-0000-00000B000000}"/>
    <cellStyle name="Normal 5 4 2 2" xfId="35" xr:uid="{A2BBF107-A0DE-4E2A-BFD0-8987B07A5793}"/>
    <cellStyle name="Normal 5 4 2 2 2" xfId="96" xr:uid="{5A65FA95-8A0F-4161-87B1-BF30C769C150}"/>
    <cellStyle name="Normal 5 4 2 2 3" xfId="154" xr:uid="{A1E4ABD8-9786-4EC6-852A-E3FB39DC7E67}"/>
    <cellStyle name="Normal 5 4 2 3" xfId="49" xr:uid="{7AD8838F-248E-495E-B327-07CBF0EF5709}"/>
    <cellStyle name="Normal 5 4 2 4" xfId="108" xr:uid="{97ECBBCE-0C6B-4E99-A14B-D2EE7915C536}"/>
    <cellStyle name="Normal 5 4 3" xfId="25" xr:uid="{1E725FC7-441F-4C34-84E8-488CA91969D8}"/>
    <cellStyle name="Normal 5 4 3 2" xfId="51" xr:uid="{E1BD1C97-7F45-4370-8461-9ED56FEB0158}"/>
    <cellStyle name="Normal 5 4 3 3" xfId="110" xr:uid="{D917B5D7-CFD2-4F54-89CA-AA8B50E932B0}"/>
    <cellStyle name="Normal 5 4 4" xfId="11" xr:uid="{00000000-0005-0000-0000-00000C000000}"/>
    <cellStyle name="Normal 5 4 4 2" xfId="14" xr:uid="{00000000-0005-0000-0000-00000D000000}"/>
    <cellStyle name="Normal 5 4 4 2 2" xfId="18" xr:uid="{00000000-0005-0000-0000-00000E000000}"/>
    <cellStyle name="Normal 5 4 4 2 2 2" xfId="28" xr:uid="{9062CFCD-2C90-4E25-9380-1B055354FD6D}"/>
    <cellStyle name="Normal 5 4 4 2 2 2 2" xfId="68" xr:uid="{3470EED3-1849-4DF8-8B4F-A6BA42D8290C}"/>
    <cellStyle name="Normal 5 4 4 2 2 2 2 2" xfId="127" xr:uid="{9E6F3F3C-E90B-436E-975E-4F7CCAFE7436}"/>
    <cellStyle name="Normal 5 4 4 2 2 2 3" xfId="98" xr:uid="{10CE0449-A9F7-4A07-ABF8-63F64B32A165}"/>
    <cellStyle name="Normal 5 4 4 2 2 2 3 2" xfId="156" xr:uid="{E175CFAD-9CB6-452E-B2E5-8B472213DB6A}"/>
    <cellStyle name="Normal 5 4 4 2 2 2 4" xfId="63" xr:uid="{35976CED-9596-42D1-9AE7-4EB5C7341FBE}"/>
    <cellStyle name="Normal 5 4 4 2 2 2 5" xfId="122" xr:uid="{637D4B6A-0A9D-4278-80B9-45519C6FB38B}"/>
    <cellStyle name="Normal 5 4 4 2 2 3" xfId="41" xr:uid="{B1EB446E-745F-4CC9-8043-CA1AF7E7289F}"/>
    <cellStyle name="Normal 5 4 4 2 2 3 2" xfId="91" xr:uid="{7BCFA373-BE1C-4027-801D-4EE05059AF04}"/>
    <cellStyle name="Normal 5 4 4 2 2 3 3" xfId="149" xr:uid="{085EE891-C5AB-4DD9-9140-D3459D6B1D36}"/>
    <cellStyle name="Normal 5 4 4 2 2 4" xfId="60" xr:uid="{3E7D8D97-C70D-4967-B001-AC7D8B5A57A9}"/>
    <cellStyle name="Normal 5 4 4 2 2 5" xfId="119" xr:uid="{BEBD0619-F306-4EC9-8101-15FAEC993B5E}"/>
    <cellStyle name="Normal 5 4 4 2 2 6" xfId="166" xr:uid="{2127983F-A000-4BB6-BC08-AD6431A67FDD}"/>
    <cellStyle name="Normal 5 4 4 2 3" xfId="89" xr:uid="{FE2A1195-66B2-49D2-B9DB-05FD0320AE5E}"/>
    <cellStyle name="Normal 5 4 4 2 3 2" xfId="147" xr:uid="{6CB7AB49-1700-4341-A8A5-B2F5BA692261}"/>
    <cellStyle name="Normal 5 4 4 2 4" xfId="56" xr:uid="{896A4AB1-E095-4480-AFB1-067305D898D5}"/>
    <cellStyle name="Normal 5 4 4 2 5" xfId="115" xr:uid="{B8A63E04-0FC2-4C4B-B3FB-2FFACDDA4C71}"/>
    <cellStyle name="Normal 5 4 4 3" xfId="87" xr:uid="{2FAC2B9D-D55F-4CEC-9689-B655976214EC}"/>
    <cellStyle name="Normal 5 4 4 3 2" xfId="145" xr:uid="{E45859CC-90A9-4F82-AF88-21AC13DEDE0F}"/>
    <cellStyle name="Normal 5 4 4 4" xfId="53" xr:uid="{EEFB382F-1DFA-4F70-ABAE-41D83FA5600D}"/>
    <cellStyle name="Normal 5 4 4 5" xfId="112" xr:uid="{6061DA0A-84F5-4BFC-98BC-3787284AE421}"/>
    <cellStyle name="Normal 5 4 5" xfId="30" xr:uid="{9A21C0BF-3E9F-482F-9A84-E89C2F6461DA}"/>
    <cellStyle name="Normal 5 4 5 2" xfId="17" xr:uid="{00000000-0005-0000-0000-00000F000000}"/>
    <cellStyle name="Normal 5 4 5 2 2" xfId="101" xr:uid="{2C99612B-A180-4C98-A6D0-D8CA1F3C01BE}"/>
    <cellStyle name="Normal 5 4 5 2 2 2" xfId="159" xr:uid="{39104547-75E6-4EE8-AE1C-66C6914FB6C0}"/>
    <cellStyle name="Normal 5 4 5 2 3" xfId="92" xr:uid="{B8065930-FAB9-4660-A57A-69B08F0E13A7}"/>
    <cellStyle name="Normal 5 4 5 2 3 2" xfId="150" xr:uid="{640E0F4E-62F4-4516-ACCE-C3919C9A0A7B}"/>
    <cellStyle name="Normal 5 4 5 2 4" xfId="59" xr:uid="{D2A7BA30-FCA9-42CC-9B3D-9B7EC513A1DA}"/>
    <cellStyle name="Normal 5 4 5 2 5" xfId="118" xr:uid="{FEF409C6-9CD7-48D6-931D-3069EE065DCE}"/>
    <cellStyle name="Normal 5 4 5 3" xfId="102" xr:uid="{8A2AA68A-0E97-4B03-8697-A915A9374125}"/>
    <cellStyle name="Normal 5 4 5 3 2" xfId="160" xr:uid="{6094E5AB-E818-4B57-9368-47A4C94F2AA6}"/>
    <cellStyle name="Normal 5 4 5 4" xfId="55" xr:uid="{BEDC7627-4BFE-4200-9A06-EF19EE8D1E06}"/>
    <cellStyle name="Normal 5 4 5 5" xfId="114" xr:uid="{23ED87A7-89D7-4FA4-BCD8-247ED837E9E8}"/>
    <cellStyle name="Normal 5 4 6" xfId="34" xr:uid="{1EE9A99B-B8DA-4552-81A2-DFB6FA9F1A0F}"/>
    <cellStyle name="Normal 5 4 6 2" xfId="65" xr:uid="{3043BD9B-038B-45BE-AA2E-E1883D4849CC}"/>
    <cellStyle name="Normal 5 4 6 2 2" xfId="124" xr:uid="{8ED61C07-5B95-4CDE-B91B-15C731B30B82}"/>
    <cellStyle name="Normal 5 4 6 3" xfId="67" xr:uid="{169EC9AF-EDAB-4440-8BF0-5D003A0D3E93}"/>
    <cellStyle name="Normal 5 4 6 3 2" xfId="73" xr:uid="{4C8608FF-EFAE-4C3D-9786-E3B92FFFB83D}"/>
    <cellStyle name="Normal 5 4 6 3 2 2" xfId="77" xr:uid="{354E6475-0A03-496A-983C-1DC695B7DD13}"/>
    <cellStyle name="Normal 5 4 6 3 2 2 2" xfId="136" xr:uid="{9649B315-4C31-43A3-BF96-8CE87D716CE8}"/>
    <cellStyle name="Normal 5 4 6 3 2 3" xfId="132" xr:uid="{264742D3-9B58-484F-9CA7-1BBE5D9155F9}"/>
    <cellStyle name="Normal 5 4 6 3 3" xfId="126" xr:uid="{F117D8D9-7A48-4CF5-AE2D-2FC9DCD01D4B}"/>
    <cellStyle name="Normal 5 4 6 4" xfId="62" xr:uid="{F28D221F-80CF-4976-BE45-7E83D8D84BA5}"/>
    <cellStyle name="Normal 5 4 6 5" xfId="121" xr:uid="{40F024A9-C2A8-4997-AB4F-F2B889964FCF}"/>
    <cellStyle name="Normal 5 4 7" xfId="70" xr:uid="{74032666-1792-4F67-BDC6-4A5C1A544E61}"/>
    <cellStyle name="Normal 5 4 7 2" xfId="20" xr:uid="{00000000-0005-0000-0000-000010000000}"/>
    <cellStyle name="Normal 5 4 7 2 2" xfId="22" xr:uid="{B3316890-FE90-4CA0-A2CA-63FAC3E7BE06}"/>
    <cellStyle name="Normal 5 4 7 2 2 2" xfId="40" xr:uid="{32E237D3-D76E-4C06-AE54-2DBCC389BE79}"/>
    <cellStyle name="Normal 5 4 7 2 2 2 2" xfId="99" xr:uid="{7C93A10E-A9A6-4A30-A6D6-D3257361CF36}"/>
    <cellStyle name="Normal 5 4 7 2 2 2 3" xfId="157" xr:uid="{98E1A6D4-E0C0-4D3C-BABD-2B2113BEBE75}"/>
    <cellStyle name="Normal 5 4 7 2 2 3" xfId="80" xr:uid="{616C0F19-0BBF-42A4-88BE-92AA34CFD7E8}"/>
    <cellStyle name="Normal 5 4 7 2 2 4" xfId="139" xr:uid="{1A4C7FBE-A6FD-4FC7-8FC9-A65E1AE13F65}"/>
    <cellStyle name="Normal 5 4 7 2 3" xfId="27" xr:uid="{01F5419E-8CE9-41FC-8BB7-B0E6D8D2156B}"/>
    <cellStyle name="Normal 5 4 7 2 3 2" xfId="94" xr:uid="{BDA84544-029A-4915-A07F-A46CC4F43B4C}"/>
    <cellStyle name="Normal 5 4 7 2 3 3" xfId="152" xr:uid="{9FD5F618-0117-4D9D-AF9B-F27104D907CE}"/>
    <cellStyle name="Normal 5 4 7 2 4" xfId="31" xr:uid="{638CD2FB-E24C-4D14-BD4C-A3C873996D5E}"/>
    <cellStyle name="Normal 5 4 7 2 4 2" xfId="103" xr:uid="{3906AEFC-6D27-40BA-96F4-91314275B381}"/>
    <cellStyle name="Normal 5 4 7 2 4 3" xfId="161" xr:uid="{0409E0F8-85B9-45F1-AF69-0257836FE992}"/>
    <cellStyle name="Normal 5 4 7 2 5" xfId="76" xr:uid="{9E11C92A-E09D-49D8-9E71-D8EC3A4A82B3}"/>
    <cellStyle name="Normal 5 4 7 2 6" xfId="135" xr:uid="{BF7BA95A-FF95-4919-9356-9144DC709753}"/>
    <cellStyle name="Normal 5 4 7 2 7" xfId="167" xr:uid="{8C126DAB-9D53-4536-A094-68B450B78DC8}"/>
    <cellStyle name="Normal 5 4 7 3" xfId="129" xr:uid="{F5D66508-7F46-4527-96D4-DADEAD37F332}"/>
    <cellStyle name="Normal 5 4 8" xfId="74" xr:uid="{FA6A9329-3FD6-4B7A-A677-4FA1F38B034F}"/>
    <cellStyle name="Normal 5 4 8 2" xfId="133" xr:uid="{B9A9EBCE-7E6D-4DAD-A15C-1F242D7B0B1F}"/>
    <cellStyle name="Normal 5 4 9" xfId="85" xr:uid="{22402A58-777E-4CBF-BEBC-68E0F30D9A41}"/>
    <cellStyle name="Normal 5 4 9 2" xfId="143" xr:uid="{548F45E6-036F-4A5B-B6DE-72002AAE9DDD}"/>
    <cellStyle name="Normal 5 5" xfId="44" xr:uid="{809E1B8A-9F6A-4BAE-916B-9734D4136855}"/>
    <cellStyle name="Normal 5 6" xfId="105" xr:uid="{C91F7EB2-8950-4B74-A5CD-673A83299D0F}"/>
    <cellStyle name="Normal 6" xfId="24" xr:uid="{DE822A42-C3EB-4B5C-B05E-0BB80AC83F82}"/>
    <cellStyle name="Normal 6 2" xfId="50" xr:uid="{6E81AE7D-7ED8-4D91-BC13-0A4BA502164E}"/>
    <cellStyle name="Normal 6 3" xfId="109" xr:uid="{451EEDCF-D53E-4769-A45C-A3BABF2EFC4D}"/>
    <cellStyle name="Normal 7" xfId="12" xr:uid="{00000000-0005-0000-0000-000011000000}"/>
    <cellStyle name="Normal 7 2" xfId="15" xr:uid="{00000000-0005-0000-0000-000012000000}"/>
    <cellStyle name="Normal 7 2 2" xfId="16" xr:uid="{00000000-0005-0000-0000-000013000000}"/>
    <cellStyle name="Normal 7 2 2 2" xfId="32" xr:uid="{64E281D0-755A-46D4-835D-55264774B4FB}"/>
    <cellStyle name="Normal 7 2 2 2 2" xfId="95" xr:uid="{4DA90958-DAA6-4DB0-BCE6-B4DDF8855569}"/>
    <cellStyle name="Normal 7 2 2 2 2 2" xfId="153" xr:uid="{76DF4960-C1C1-4D36-9DC5-9579A18AFEAD}"/>
    <cellStyle name="Normal 7 2 2 2 3" xfId="72" xr:uid="{B120CBFA-F08C-4800-A34A-48F034385A87}"/>
    <cellStyle name="Normal 7 2 2 2 4" xfId="131" xr:uid="{4F5D74CB-353C-4C02-A65F-557E44EAF28F}"/>
    <cellStyle name="Normal 7 2 2 3" xfId="36" xr:uid="{A7E5A181-276D-4BAE-A069-A439598328EF}"/>
    <cellStyle name="Normal 7 2 2 3 2" xfId="90" xr:uid="{8D7E5687-A7E6-4FBD-97C9-B9EC2A534927}"/>
    <cellStyle name="Normal 7 2 2 3 3" xfId="148" xr:uid="{36EE7B11-6C4D-4BF3-9EEE-9CF259C65BF8}"/>
    <cellStyle name="Normal 7 2 2 4" xfId="58" xr:uid="{193C0731-A2B8-439D-8AE4-06B85933FF28}"/>
    <cellStyle name="Normal 7 2 2 5" xfId="117" xr:uid="{3D9AA06C-98CB-4EE5-B19C-3B1163CF480D}"/>
    <cellStyle name="Normal 7 2 2 6" xfId="164" xr:uid="{5AB66734-4E9F-4793-9874-00B2A6EDD5B3}"/>
    <cellStyle name="Normal 7 2 3" xfId="88" xr:uid="{89EF3877-D583-4F27-82AB-B831A5F2168D}"/>
    <cellStyle name="Normal 7 2 3 2" xfId="146" xr:uid="{C066E13B-F38D-4BD0-BBA8-35D3BE34FC53}"/>
    <cellStyle name="Normal 7 2 4" xfId="54" xr:uid="{B36CF8EB-69ED-4E4C-83A3-550D89898C4A}"/>
    <cellStyle name="Normal 7 2 5" xfId="113" xr:uid="{EDDCB0D9-5DF2-4DA6-866B-89FA03C9DE47}"/>
    <cellStyle name="Normal 7 3" xfId="86" xr:uid="{8FFAB000-7499-4265-8A83-72ADF4A2DBBB}"/>
    <cellStyle name="Normal 7 3 2" xfId="144" xr:uid="{19815B45-8506-445F-8C44-E3F460CB0D20}"/>
    <cellStyle name="Normal 7 4" xfId="52" xr:uid="{45A09F8A-F3BA-4FB5-88E8-24E6A7222EF1}"/>
    <cellStyle name="Normal 7 5" xfId="111" xr:uid="{84CA9607-3AAA-4429-9127-D4A1762BAE63}"/>
    <cellStyle name="Normal 8" xfId="33" xr:uid="{39B22451-642B-46B7-8C9D-724D295471C6}"/>
    <cellStyle name="Normal 8 2" xfId="64" xr:uid="{8A9DA9B9-64CD-4CF1-BDEC-ABD31CBEB6A5}"/>
    <cellStyle name="Normal 8 2 2" xfId="123" xr:uid="{BD519E66-59BE-4699-A689-26CE3B44CD7E}"/>
    <cellStyle name="Normal 8 3" xfId="66" xr:uid="{4BB61F7F-6E82-455C-AD46-F0EAE6797DB9}"/>
    <cellStyle name="Normal 8 3 2" xfId="71" xr:uid="{0079C344-3BEB-4C2B-BEC6-09BE1A6EDFDC}"/>
    <cellStyle name="Normal 8 3 2 2" xfId="78" xr:uid="{84C146F3-550B-4C36-B7A3-11F2B33E6731}"/>
    <cellStyle name="Normal 8 3 2 2 2" xfId="137" xr:uid="{1E225575-0F27-4607-8D1A-4CC189EE6145}"/>
    <cellStyle name="Normal 8 3 2 3" xfId="130" xr:uid="{6E2F0830-2863-487F-9E3D-A53D6586F90F}"/>
    <cellStyle name="Normal 8 3 3" xfId="125" xr:uid="{8F78C4E4-ED79-4A7A-A454-E53AB3239D58}"/>
    <cellStyle name="Normal 8 4" xfId="61" xr:uid="{2DD751E3-37B7-401D-8B06-000C0F7E63E8}"/>
    <cellStyle name="Normal 8 5" xfId="120" xr:uid="{F1CB87A7-BE3F-4629-964A-AADAA1439533}"/>
    <cellStyle name="Normal 9" xfId="19" xr:uid="{00000000-0005-0000-0000-000014000000}"/>
    <cellStyle name="Normal 9 2" xfId="38" xr:uid="{5B6CDB72-0F89-4C72-9661-B021CED273A9}"/>
    <cellStyle name="Normal 9 2 2" xfId="97" xr:uid="{196391F0-50CC-4F7E-9D08-6DF87638D298}"/>
    <cellStyle name="Normal 9 2 2 2" xfId="155" xr:uid="{33D87C1F-9A5C-4C9D-B8A6-929181C8CDF4}"/>
    <cellStyle name="Normal 9 2 3" xfId="75" xr:uid="{418A2955-EA9C-4624-ABC3-58DA05A098A4}"/>
    <cellStyle name="Normal 9 2 4" xfId="134" xr:uid="{417AADB1-5ECE-4430-9C3B-2C2C9DF268C2}"/>
    <cellStyle name="Normal 9 3" xfId="93" xr:uid="{452C7DA2-9BF3-41C2-A814-F3D533619B0C}"/>
    <cellStyle name="Normal 9 3 2" xfId="151" xr:uid="{9543098B-8D26-435B-9E59-655EABA0B63A}"/>
    <cellStyle name="Normal 9 4" xfId="69" xr:uid="{DA18CEC0-026A-4E5B-8DB2-F6CC17CEEAEC}"/>
    <cellStyle name="Normal 9 5" xfId="128" xr:uid="{6C20D387-2650-4ED6-91BA-A39BB878C5F5}"/>
    <cellStyle name="Normal_Anexa F 140 146 10.07" xfId="10" xr:uid="{00000000-0005-0000-0000-000015000000}"/>
    <cellStyle name="Virgulă 2" xfId="47" xr:uid="{4985AEF1-5147-4575-8233-5D805E5B09EE}"/>
  </cellStyles>
  <dxfs count="0"/>
  <tableStyles count="0" defaultTableStyle="TableStyleMedium9" defaultPivotStyle="PivotStyleLight16"/>
  <colors>
    <mruColors>
      <color rgb="FF66FF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91760-09C0-49D3-A2B4-044E154AD09D}">
  <dimension ref="A1:BA702"/>
  <sheetViews>
    <sheetView tabSelected="1" topLeftCell="A563" zoomScaleNormal="100" workbookViewId="0">
      <selection activeCell="C331" sqref="C331"/>
    </sheetView>
  </sheetViews>
  <sheetFormatPr defaultRowHeight="14.25"/>
  <cols>
    <col min="1" max="1" width="61.28515625" customWidth="1"/>
    <col min="2" max="2" width="6.85546875" style="1" customWidth="1"/>
    <col min="3" max="3" width="17" style="286" customWidth="1"/>
    <col min="4" max="4" width="0" hidden="1" customWidth="1"/>
    <col min="6" max="9" width="0" hidden="1" customWidth="1"/>
  </cols>
  <sheetData>
    <row r="1" spans="1:11" ht="18.75" customHeight="1">
      <c r="A1" s="688" t="s">
        <v>0</v>
      </c>
      <c r="B1" s="689"/>
      <c r="C1" s="689"/>
    </row>
    <row r="2" spans="1:11" ht="12.75">
      <c r="A2" s="731" t="s">
        <v>1</v>
      </c>
      <c r="B2" s="732"/>
      <c r="C2" s="732"/>
    </row>
    <row r="3" spans="1:11">
      <c r="A3" s="107" t="s">
        <v>2</v>
      </c>
    </row>
    <row r="4" spans="1:11">
      <c r="A4" t="s">
        <v>3</v>
      </c>
    </row>
    <row r="7" spans="1:11" ht="25.5" customHeight="1">
      <c r="A7" s="690" t="s">
        <v>4</v>
      </c>
      <c r="B7" s="690"/>
      <c r="C7" s="690"/>
    </row>
    <row r="8" spans="1:11" ht="14.25" customHeight="1">
      <c r="A8" s="647"/>
      <c r="B8" s="647"/>
      <c r="C8" s="647"/>
    </row>
    <row r="9" spans="1:11" ht="16.5" customHeight="1">
      <c r="B9" s="2"/>
      <c r="C9" s="287" t="s">
        <v>5</v>
      </c>
    </row>
    <row r="10" spans="1:11" ht="12.75">
      <c r="A10" s="8" t="s">
        <v>6</v>
      </c>
      <c r="B10" s="5" t="s">
        <v>7</v>
      </c>
      <c r="C10" s="691" t="s">
        <v>8</v>
      </c>
    </row>
    <row r="11" spans="1:11" ht="12.75">
      <c r="A11" s="3" t="s">
        <v>9</v>
      </c>
      <c r="B11" s="6"/>
      <c r="C11" s="692"/>
    </row>
    <row r="12" spans="1:11" ht="12.75">
      <c r="A12" s="3" t="s">
        <v>10</v>
      </c>
      <c r="B12" s="6"/>
      <c r="C12" s="693"/>
    </row>
    <row r="13" spans="1:11">
      <c r="A13" s="4">
        <v>0</v>
      </c>
      <c r="B13" s="4">
        <v>1</v>
      </c>
      <c r="C13" s="194">
        <v>2</v>
      </c>
    </row>
    <row r="14" spans="1:11" ht="15.75">
      <c r="A14" s="34" t="s">
        <v>11</v>
      </c>
      <c r="B14" s="17" t="s">
        <v>12</v>
      </c>
      <c r="C14" s="288">
        <f>C16+C34</f>
        <v>6189.07</v>
      </c>
      <c r="K14" s="131"/>
    </row>
    <row r="15" spans="1:11" ht="15">
      <c r="A15" s="16"/>
      <c r="B15" s="18" t="s">
        <v>13</v>
      </c>
      <c r="C15" s="288">
        <f>C17+C35</f>
        <v>6189.07</v>
      </c>
    </row>
    <row r="16" spans="1:11" ht="15">
      <c r="A16" s="26" t="s">
        <v>14</v>
      </c>
      <c r="B16" s="13" t="s">
        <v>12</v>
      </c>
      <c r="C16" s="178">
        <f>C18+C20</f>
        <v>2601</v>
      </c>
    </row>
    <row r="17" spans="1:14" ht="15">
      <c r="A17" s="10" t="s">
        <v>15</v>
      </c>
      <c r="B17" s="14" t="s">
        <v>13</v>
      </c>
      <c r="C17" s="178">
        <f>C19+C21</f>
        <v>2601</v>
      </c>
    </row>
    <row r="18" spans="1:14" s="15" customFormat="1" ht="28.5">
      <c r="A18" s="189" t="s">
        <v>16</v>
      </c>
      <c r="B18" s="188" t="s">
        <v>12</v>
      </c>
      <c r="C18" s="195">
        <f>C54</f>
        <v>242</v>
      </c>
    </row>
    <row r="19" spans="1:14" s="15" customFormat="1">
      <c r="A19" s="190"/>
      <c r="B19" s="159" t="s">
        <v>13</v>
      </c>
      <c r="C19" s="195">
        <f>C55</f>
        <v>242</v>
      </c>
    </row>
    <row r="20" spans="1:14">
      <c r="A20" s="12" t="s">
        <v>17</v>
      </c>
      <c r="B20" s="5" t="s">
        <v>12</v>
      </c>
      <c r="C20" s="195">
        <f>C22+C32</f>
        <v>2359</v>
      </c>
    </row>
    <row r="21" spans="1:14">
      <c r="A21" s="11"/>
      <c r="B21" s="7" t="s">
        <v>13</v>
      </c>
      <c r="C21" s="195">
        <f>C23+C33</f>
        <v>2359</v>
      </c>
    </row>
    <row r="22" spans="1:14">
      <c r="A22" s="21" t="s">
        <v>18</v>
      </c>
      <c r="B22" s="5" t="s">
        <v>12</v>
      </c>
      <c r="C22" s="195">
        <f>C24+C26+C28+C30</f>
        <v>6309</v>
      </c>
    </row>
    <row r="23" spans="1:14">
      <c r="A23" s="22"/>
      <c r="B23" s="40" t="s">
        <v>13</v>
      </c>
      <c r="C23" s="195">
        <f>C25+C27+C29+C31</f>
        <v>6309</v>
      </c>
    </row>
    <row r="24" spans="1:14" s="94" customFormat="1">
      <c r="A24" s="625" t="s">
        <v>19</v>
      </c>
      <c r="B24" s="233" t="s">
        <v>12</v>
      </c>
      <c r="C24" s="171">
        <f>C60+C170</f>
        <v>6231.5</v>
      </c>
      <c r="M24" s="231"/>
      <c r="N24" s="231"/>
    </row>
    <row r="25" spans="1:14" s="94" customFormat="1">
      <c r="A25" s="204"/>
      <c r="B25" s="192" t="s">
        <v>13</v>
      </c>
      <c r="C25" s="171">
        <f>C61+C171</f>
        <v>6231.5</v>
      </c>
    </row>
    <row r="26" spans="1:14" s="43" customFormat="1">
      <c r="A26" s="27" t="s">
        <v>20</v>
      </c>
      <c r="B26" s="56" t="s">
        <v>12</v>
      </c>
      <c r="C26" s="195">
        <f t="shared" ref="C26:C33" si="0">C241</f>
        <v>405</v>
      </c>
    </row>
    <row r="27" spans="1:14" s="43" customFormat="1">
      <c r="A27" s="10"/>
      <c r="B27" s="40" t="s">
        <v>13</v>
      </c>
      <c r="C27" s="195">
        <f t="shared" si="0"/>
        <v>405</v>
      </c>
      <c r="N27" s="440"/>
    </row>
    <row r="28" spans="1:14" s="94" customFormat="1" ht="16.5" customHeight="1">
      <c r="A28" s="474" t="s">
        <v>21</v>
      </c>
      <c r="B28" s="100" t="s">
        <v>12</v>
      </c>
      <c r="C28" s="171">
        <f t="shared" si="0"/>
        <v>271</v>
      </c>
    </row>
    <row r="29" spans="1:14" s="94" customFormat="1">
      <c r="A29" s="141"/>
      <c r="B29" s="84" t="s">
        <v>13</v>
      </c>
      <c r="C29" s="171">
        <f t="shared" si="0"/>
        <v>271</v>
      </c>
    </row>
    <row r="30" spans="1:14" s="43" customFormat="1">
      <c r="A30" s="203" t="s">
        <v>22</v>
      </c>
      <c r="B30" s="56" t="s">
        <v>12</v>
      </c>
      <c r="C30" s="195">
        <f t="shared" si="0"/>
        <v>-598.5</v>
      </c>
    </row>
    <row r="31" spans="1:14" s="43" customFormat="1">
      <c r="A31" s="10"/>
      <c r="B31" s="40" t="s">
        <v>13</v>
      </c>
      <c r="C31" s="195">
        <f t="shared" si="0"/>
        <v>-598.5</v>
      </c>
      <c r="N31" s="440"/>
    </row>
    <row r="32" spans="1:14" s="63" customFormat="1" ht="15" customHeight="1">
      <c r="A32" s="694" t="s">
        <v>23</v>
      </c>
      <c r="B32" s="55" t="s">
        <v>12</v>
      </c>
      <c r="C32" s="289">
        <f t="shared" si="0"/>
        <v>-3950</v>
      </c>
    </row>
    <row r="33" spans="1:28" s="63" customFormat="1" ht="15" customHeight="1">
      <c r="A33" s="695"/>
      <c r="B33" s="40" t="s">
        <v>13</v>
      </c>
      <c r="C33" s="289">
        <f t="shared" si="0"/>
        <v>-3950</v>
      </c>
    </row>
    <row r="34" spans="1:28" s="258" customFormat="1" ht="15">
      <c r="A34" s="269" t="s">
        <v>24</v>
      </c>
      <c r="B34" s="260" t="s">
        <v>12</v>
      </c>
      <c r="C34" s="288">
        <f>C37</f>
        <v>3588.0699999999997</v>
      </c>
      <c r="E34" s="63"/>
      <c r="F34" s="63"/>
      <c r="G34" s="63"/>
      <c r="H34" s="63"/>
      <c r="I34" s="63"/>
      <c r="J34" s="63"/>
      <c r="K34" s="63"/>
      <c r="L34" s="63"/>
      <c r="M34" s="63"/>
      <c r="N34" s="63"/>
      <c r="O34" s="63"/>
      <c r="P34" s="63"/>
      <c r="Q34" s="63"/>
      <c r="R34" s="63"/>
      <c r="S34" s="63"/>
      <c r="T34" s="63"/>
      <c r="U34" s="63"/>
      <c r="V34" s="63"/>
      <c r="W34" s="63"/>
      <c r="X34" s="63"/>
      <c r="Y34" s="63"/>
      <c r="Z34" s="63"/>
      <c r="AA34" s="63"/>
      <c r="AB34" s="63"/>
    </row>
    <row r="35" spans="1:28" s="258" customFormat="1" ht="15">
      <c r="A35" s="270" t="s">
        <v>15</v>
      </c>
      <c r="B35" s="261" t="s">
        <v>13</v>
      </c>
      <c r="C35" s="288">
        <f>C38</f>
        <v>3588.0699999999997</v>
      </c>
      <c r="E35" s="63"/>
      <c r="F35" s="63"/>
      <c r="G35" s="63"/>
      <c r="H35" s="63"/>
      <c r="I35" s="63"/>
      <c r="J35" s="63"/>
      <c r="K35" s="63"/>
      <c r="L35" s="63"/>
      <c r="M35" s="63"/>
      <c r="N35" s="63"/>
      <c r="O35" s="63"/>
      <c r="P35" s="63"/>
      <c r="Q35" s="63"/>
      <c r="R35" s="63"/>
      <c r="S35" s="63"/>
      <c r="T35" s="63"/>
      <c r="U35" s="63"/>
      <c r="V35" s="63"/>
      <c r="W35" s="63"/>
      <c r="X35" s="63"/>
      <c r="Y35" s="63"/>
      <c r="Z35" s="63"/>
      <c r="AA35" s="63"/>
      <c r="AB35" s="63"/>
    </row>
    <row r="36" spans="1:28" s="258" customFormat="1" hidden="1">
      <c r="A36" s="264"/>
      <c r="B36" s="261" t="s">
        <v>13</v>
      </c>
      <c r="C36" s="290"/>
    </row>
    <row r="37" spans="1:28">
      <c r="A37" s="12" t="s">
        <v>17</v>
      </c>
      <c r="B37" s="6" t="s">
        <v>12</v>
      </c>
      <c r="C37" s="195">
        <f>C39</f>
        <v>3588.0699999999997</v>
      </c>
    </row>
    <row r="38" spans="1:28">
      <c r="A38" s="11"/>
      <c r="B38" s="7" t="s">
        <v>13</v>
      </c>
      <c r="C38" s="195">
        <f>C40</f>
        <v>3588.0699999999997</v>
      </c>
    </row>
    <row r="39" spans="1:28">
      <c r="A39" s="12" t="s">
        <v>18</v>
      </c>
      <c r="B39" s="5" t="s">
        <v>12</v>
      </c>
      <c r="C39" s="195">
        <f>C41+C43+C45+C47</f>
        <v>3588.0699999999997</v>
      </c>
    </row>
    <row r="40" spans="1:28">
      <c r="A40" s="9"/>
      <c r="B40" s="7" t="s">
        <v>13</v>
      </c>
      <c r="C40" s="195">
        <f>C42+C44+C46+C48</f>
        <v>3588.0699999999997</v>
      </c>
    </row>
    <row r="41" spans="1:28" s="94" customFormat="1">
      <c r="A41" s="625" t="s">
        <v>19</v>
      </c>
      <c r="B41" s="233" t="s">
        <v>12</v>
      </c>
      <c r="C41" s="171">
        <f>C104+C178</f>
        <v>3154.07</v>
      </c>
      <c r="M41" s="231"/>
      <c r="N41" s="231"/>
    </row>
    <row r="42" spans="1:28" s="94" customFormat="1">
      <c r="A42" s="204"/>
      <c r="B42" s="192" t="s">
        <v>13</v>
      </c>
      <c r="C42" s="171">
        <f>C105+C179</f>
        <v>3154.07</v>
      </c>
    </row>
    <row r="43" spans="1:28" s="43" customFormat="1">
      <c r="A43" s="25" t="s">
        <v>20</v>
      </c>
      <c r="B43" s="13" t="s">
        <v>12</v>
      </c>
      <c r="C43" s="195">
        <f t="shared" ref="C43:C48" si="1">C257</f>
        <v>1334</v>
      </c>
      <c r="D43" s="41"/>
      <c r="E43" s="41"/>
      <c r="F43" s="41"/>
      <c r="G43" s="41"/>
      <c r="H43" s="41"/>
      <c r="I43" s="41"/>
    </row>
    <row r="44" spans="1:28" s="43" customFormat="1">
      <c r="A44" s="10"/>
      <c r="B44" s="14" t="s">
        <v>13</v>
      </c>
      <c r="C44" s="195">
        <f t="shared" si="1"/>
        <v>1334</v>
      </c>
      <c r="D44" s="41"/>
      <c r="E44" s="41"/>
      <c r="F44" s="41"/>
      <c r="G44" s="41"/>
      <c r="H44" s="41"/>
      <c r="I44" s="41"/>
    </row>
    <row r="45" spans="1:28" s="94" customFormat="1" ht="16.5" customHeight="1">
      <c r="A45" s="474" t="s">
        <v>21</v>
      </c>
      <c r="B45" s="100" t="s">
        <v>12</v>
      </c>
      <c r="C45" s="171">
        <f t="shared" si="1"/>
        <v>29</v>
      </c>
    </row>
    <row r="46" spans="1:28" s="94" customFormat="1">
      <c r="A46" s="141"/>
      <c r="B46" s="84" t="s">
        <v>13</v>
      </c>
      <c r="C46" s="171">
        <f t="shared" si="1"/>
        <v>29</v>
      </c>
    </row>
    <row r="47" spans="1:28">
      <c r="A47" s="23" t="s">
        <v>22</v>
      </c>
      <c r="B47" s="6" t="s">
        <v>12</v>
      </c>
      <c r="C47" s="195">
        <f t="shared" si="1"/>
        <v>-929</v>
      </c>
    </row>
    <row r="48" spans="1:28" ht="14.25" customHeight="1">
      <c r="A48" s="9"/>
      <c r="B48" s="7" t="s">
        <v>13</v>
      </c>
      <c r="C48" s="195">
        <f t="shared" si="1"/>
        <v>-929</v>
      </c>
    </row>
    <row r="49" spans="1:53" s="49" customFormat="1" ht="15">
      <c r="A49" s="52" t="s">
        <v>25</v>
      </c>
      <c r="B49" s="52"/>
      <c r="C49" s="291"/>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row>
    <row r="50" spans="1:53" ht="15">
      <c r="A50" s="53" t="s">
        <v>26</v>
      </c>
      <c r="B50" s="55" t="s">
        <v>12</v>
      </c>
      <c r="C50" s="195">
        <f>C52+C62</f>
        <v>-626.5</v>
      </c>
    </row>
    <row r="51" spans="1:53">
      <c r="A51" s="39"/>
      <c r="B51" s="40" t="s">
        <v>13</v>
      </c>
      <c r="C51" s="195">
        <f>C53+C63</f>
        <v>-626.5</v>
      </c>
    </row>
    <row r="52" spans="1:53" ht="15">
      <c r="A52" s="36" t="s">
        <v>27</v>
      </c>
      <c r="B52" s="24" t="s">
        <v>12</v>
      </c>
      <c r="C52" s="292">
        <f>C54+C56</f>
        <v>-599.5</v>
      </c>
    </row>
    <row r="53" spans="1:53" ht="15">
      <c r="A53" s="22" t="s">
        <v>15</v>
      </c>
      <c r="B53" s="14" t="s">
        <v>13</v>
      </c>
      <c r="C53" s="292">
        <f>C55+C57</f>
        <v>-599.5</v>
      </c>
    </row>
    <row r="54" spans="1:53" s="15" customFormat="1" ht="28.5">
      <c r="A54" s="189" t="s">
        <v>16</v>
      </c>
      <c r="B54" s="188" t="s">
        <v>12</v>
      </c>
      <c r="C54" s="195">
        <f>C128</f>
        <v>242</v>
      </c>
    </row>
    <row r="55" spans="1:53" s="15" customFormat="1">
      <c r="A55" s="190"/>
      <c r="B55" s="159" t="s">
        <v>13</v>
      </c>
      <c r="C55" s="195">
        <f>C129</f>
        <v>242</v>
      </c>
    </row>
    <row r="56" spans="1:53" s="91" customFormat="1">
      <c r="A56" s="232" t="s">
        <v>17</v>
      </c>
      <c r="B56" s="233" t="s">
        <v>12</v>
      </c>
      <c r="C56" s="171">
        <f t="shared" ref="C56:C59" si="2">C58</f>
        <v>-841.5</v>
      </c>
    </row>
    <row r="57" spans="1:53" s="91" customFormat="1">
      <c r="A57" s="234"/>
      <c r="B57" s="192" t="s">
        <v>13</v>
      </c>
      <c r="C57" s="171">
        <f t="shared" si="2"/>
        <v>-841.5</v>
      </c>
    </row>
    <row r="58" spans="1:53" s="94" customFormat="1">
      <c r="A58" s="235" t="s">
        <v>28</v>
      </c>
      <c r="B58" s="202" t="s">
        <v>12</v>
      </c>
      <c r="C58" s="171">
        <f t="shared" si="2"/>
        <v>-841.5</v>
      </c>
    </row>
    <row r="59" spans="1:53" s="94" customFormat="1">
      <c r="A59" s="204"/>
      <c r="B59" s="192" t="s">
        <v>13</v>
      </c>
      <c r="C59" s="171">
        <f t="shared" si="2"/>
        <v>-841.5</v>
      </c>
    </row>
    <row r="60" spans="1:53" s="94" customFormat="1">
      <c r="A60" s="236" t="s">
        <v>19</v>
      </c>
      <c r="B60" s="233" t="s">
        <v>12</v>
      </c>
      <c r="C60" s="171">
        <f>C79+C92+C119+C138</f>
        <v>-841.5</v>
      </c>
      <c r="M60" s="231"/>
      <c r="N60" s="231"/>
    </row>
    <row r="61" spans="1:53" s="94" customFormat="1">
      <c r="A61" s="236"/>
      <c r="B61" s="192" t="s">
        <v>13</v>
      </c>
      <c r="C61" s="171">
        <f>C80+C93+C120+C139</f>
        <v>-841.5</v>
      </c>
    </row>
    <row r="62" spans="1:53">
      <c r="A62" s="33" t="s">
        <v>29</v>
      </c>
      <c r="B62" s="5" t="s">
        <v>12</v>
      </c>
      <c r="C62" s="171">
        <f t="shared" ref="C62:C67" si="3">C64</f>
        <v>-27</v>
      </c>
    </row>
    <row r="63" spans="1:53">
      <c r="A63" s="10" t="s">
        <v>15</v>
      </c>
      <c r="B63" s="7" t="s">
        <v>13</v>
      </c>
      <c r="C63" s="171">
        <f t="shared" si="3"/>
        <v>-27</v>
      </c>
    </row>
    <row r="64" spans="1:53" s="43" customFormat="1">
      <c r="A64" s="12" t="s">
        <v>17</v>
      </c>
      <c r="B64" s="56" t="s">
        <v>12</v>
      </c>
      <c r="C64" s="171">
        <f t="shared" si="3"/>
        <v>-27</v>
      </c>
    </row>
    <row r="65" spans="1:9" s="43" customFormat="1">
      <c r="A65" s="11"/>
      <c r="B65" s="40" t="s">
        <v>13</v>
      </c>
      <c r="C65" s="171">
        <f t="shared" si="3"/>
        <v>-27</v>
      </c>
    </row>
    <row r="66" spans="1:9" s="43" customFormat="1">
      <c r="A66" s="20" t="s">
        <v>28</v>
      </c>
      <c r="B66" s="13" t="s">
        <v>12</v>
      </c>
      <c r="C66" s="171">
        <f t="shared" si="3"/>
        <v>-27</v>
      </c>
    </row>
    <row r="67" spans="1:9" s="43" customFormat="1">
      <c r="A67" s="20"/>
      <c r="B67" s="14" t="s">
        <v>13</v>
      </c>
      <c r="C67" s="171">
        <f t="shared" si="3"/>
        <v>-27</v>
      </c>
    </row>
    <row r="68" spans="1:9" s="43" customFormat="1">
      <c r="A68" s="21" t="s">
        <v>30</v>
      </c>
      <c r="B68" s="13" t="s">
        <v>12</v>
      </c>
      <c r="C68" s="171">
        <f>C104</f>
        <v>-27</v>
      </c>
    </row>
    <row r="69" spans="1:9" s="43" customFormat="1">
      <c r="A69" s="20"/>
      <c r="B69" s="14" t="s">
        <v>13</v>
      </c>
      <c r="C69" s="171">
        <f>C105</f>
        <v>-27</v>
      </c>
    </row>
    <row r="70" spans="1:9" ht="15">
      <c r="A70" s="153" t="s">
        <v>31</v>
      </c>
      <c r="B70" s="154"/>
      <c r="C70" s="294"/>
      <c r="D70" s="111"/>
      <c r="E70" s="112"/>
      <c r="F70" s="111"/>
      <c r="G70" s="111"/>
      <c r="H70" s="111"/>
      <c r="I70" s="111"/>
    </row>
    <row r="71" spans="1:9">
      <c r="A71" s="127" t="s">
        <v>32</v>
      </c>
      <c r="B71" s="55" t="s">
        <v>12</v>
      </c>
      <c r="C71" s="195">
        <f t="shared" ref="C71:C72" si="4">C73</f>
        <v>510</v>
      </c>
      <c r="D71" s="113"/>
      <c r="E71" s="113"/>
      <c r="F71" s="113"/>
      <c r="G71" s="113"/>
      <c r="H71" s="113"/>
      <c r="I71" s="113"/>
    </row>
    <row r="72" spans="1:9">
      <c r="A72" s="22" t="s">
        <v>33</v>
      </c>
      <c r="B72" s="14" t="s">
        <v>13</v>
      </c>
      <c r="C72" s="195">
        <f t="shared" si="4"/>
        <v>510</v>
      </c>
    </row>
    <row r="73" spans="1:9">
      <c r="A73" s="128" t="s">
        <v>34</v>
      </c>
      <c r="B73" s="13" t="s">
        <v>12</v>
      </c>
      <c r="C73" s="195">
        <f>C75</f>
        <v>510</v>
      </c>
    </row>
    <row r="74" spans="1:9">
      <c r="A74" s="22" t="s">
        <v>35</v>
      </c>
      <c r="B74" s="14" t="s">
        <v>13</v>
      </c>
      <c r="C74" s="195">
        <f>C76</f>
        <v>510</v>
      </c>
    </row>
    <row r="75" spans="1:9" s="94" customFormat="1" ht="15">
      <c r="A75" s="657" t="s">
        <v>17</v>
      </c>
      <c r="B75" s="133" t="s">
        <v>12</v>
      </c>
      <c r="C75" s="658">
        <f t="shared" ref="C75:C78" si="5">C77</f>
        <v>510</v>
      </c>
    </row>
    <row r="76" spans="1:9" s="94" customFormat="1" ht="15">
      <c r="A76" s="659"/>
      <c r="B76" s="65" t="s">
        <v>13</v>
      </c>
      <c r="C76" s="658">
        <f t="shared" si="5"/>
        <v>510</v>
      </c>
    </row>
    <row r="77" spans="1:9" s="94" customFormat="1">
      <c r="A77" s="657" t="s">
        <v>18</v>
      </c>
      <c r="B77" s="133" t="s">
        <v>12</v>
      </c>
      <c r="C77" s="445">
        <f t="shared" si="5"/>
        <v>510</v>
      </c>
      <c r="D77" s="86">
        <f>D79</f>
        <v>0</v>
      </c>
    </row>
    <row r="78" spans="1:9" s="94" customFormat="1">
      <c r="A78" s="76"/>
      <c r="B78" s="65" t="s">
        <v>13</v>
      </c>
      <c r="C78" s="445">
        <f t="shared" si="5"/>
        <v>510</v>
      </c>
    </row>
    <row r="79" spans="1:9" s="94" customFormat="1">
      <c r="A79" s="660" t="s">
        <v>19</v>
      </c>
      <c r="B79" s="133" t="s">
        <v>12</v>
      </c>
      <c r="C79" s="445">
        <f>C81</f>
        <v>510</v>
      </c>
    </row>
    <row r="80" spans="1:9" s="94" customFormat="1">
      <c r="A80" s="76"/>
      <c r="B80" s="65" t="s">
        <v>13</v>
      </c>
      <c r="C80" s="445">
        <f>C82</f>
        <v>510</v>
      </c>
    </row>
    <row r="81" spans="1:22" s="88" customFormat="1" ht="63.75">
      <c r="A81" s="444" t="s">
        <v>36</v>
      </c>
      <c r="B81" s="133" t="s">
        <v>12</v>
      </c>
      <c r="C81" s="445">
        <v>510</v>
      </c>
    </row>
    <row r="82" spans="1:22" s="94" customFormat="1">
      <c r="A82" s="141"/>
      <c r="B82" s="84" t="s">
        <v>13</v>
      </c>
      <c r="C82" s="171">
        <v>510</v>
      </c>
    </row>
    <row r="83" spans="1:22" s="49" customFormat="1" ht="12.75">
      <c r="A83" s="696" t="s">
        <v>37</v>
      </c>
      <c r="B83" s="696"/>
      <c r="C83" s="696"/>
      <c r="D83"/>
      <c r="E83"/>
      <c r="F83"/>
      <c r="G83"/>
      <c r="H83"/>
      <c r="I83"/>
      <c r="J83"/>
      <c r="K83"/>
      <c r="L83"/>
      <c r="M83"/>
      <c r="N83"/>
      <c r="O83"/>
      <c r="P83"/>
      <c r="Q83"/>
      <c r="R83"/>
      <c r="S83"/>
      <c r="T83"/>
      <c r="U83"/>
      <c r="V83"/>
    </row>
    <row r="84" spans="1:22" s="54" customFormat="1" ht="15">
      <c r="A84" s="114" t="s">
        <v>32</v>
      </c>
      <c r="B84" s="125" t="s">
        <v>12</v>
      </c>
      <c r="C84" s="178">
        <f>C86+C98</f>
        <v>-174.5</v>
      </c>
    </row>
    <row r="85" spans="1:22" s="54" customFormat="1" ht="15">
      <c r="A85" s="37" t="s">
        <v>38</v>
      </c>
      <c r="B85" s="14" t="s">
        <v>13</v>
      </c>
      <c r="C85" s="178">
        <f>C87+C99</f>
        <v>-174.5</v>
      </c>
    </row>
    <row r="86" spans="1:22" s="54" customFormat="1">
      <c r="A86" s="38" t="s">
        <v>34</v>
      </c>
      <c r="B86" s="13" t="s">
        <v>12</v>
      </c>
      <c r="C86" s="195">
        <f>C88</f>
        <v>-147.5</v>
      </c>
    </row>
    <row r="87" spans="1:22" s="54" customFormat="1">
      <c r="A87" s="37" t="s">
        <v>38</v>
      </c>
      <c r="B87" s="14" t="s">
        <v>13</v>
      </c>
      <c r="C87" s="195">
        <f>C89</f>
        <v>-147.5</v>
      </c>
    </row>
    <row r="88" spans="1:22">
      <c r="A88" s="12" t="s">
        <v>17</v>
      </c>
      <c r="B88" s="6" t="s">
        <v>12</v>
      </c>
      <c r="C88" s="195">
        <f t="shared" ref="C88:C91" si="6">C90</f>
        <v>-147.5</v>
      </c>
    </row>
    <row r="89" spans="1:22">
      <c r="A89" s="11"/>
      <c r="B89" s="7" t="s">
        <v>13</v>
      </c>
      <c r="C89" s="195">
        <f t="shared" si="6"/>
        <v>-147.5</v>
      </c>
    </row>
    <row r="90" spans="1:22">
      <c r="A90" s="68" t="s">
        <v>39</v>
      </c>
      <c r="B90" s="13" t="s">
        <v>12</v>
      </c>
      <c r="C90" s="195">
        <f t="shared" si="6"/>
        <v>-147.5</v>
      </c>
    </row>
    <row r="91" spans="1:22">
      <c r="A91" s="23"/>
      <c r="B91" s="14" t="s">
        <v>13</v>
      </c>
      <c r="C91" s="195">
        <f t="shared" si="6"/>
        <v>-147.5</v>
      </c>
    </row>
    <row r="92" spans="1:22">
      <c r="A92" s="25" t="s">
        <v>19</v>
      </c>
      <c r="B92" s="13" t="s">
        <v>12</v>
      </c>
      <c r="C92" s="195">
        <f>C94</f>
        <v>-147.5</v>
      </c>
      <c r="D92" s="41"/>
      <c r="E92" s="41"/>
      <c r="F92" s="41"/>
      <c r="G92" s="41"/>
      <c r="H92" s="41"/>
      <c r="I92" s="41"/>
    </row>
    <row r="93" spans="1:22">
      <c r="A93" s="9"/>
      <c r="B93" s="14" t="s">
        <v>13</v>
      </c>
      <c r="C93" s="195">
        <f>C95</f>
        <v>-147.5</v>
      </c>
      <c r="D93" s="41"/>
      <c r="E93" s="41"/>
      <c r="F93" s="41"/>
      <c r="G93" s="41"/>
      <c r="H93" s="41"/>
      <c r="I93" s="41"/>
    </row>
    <row r="94" spans="1:22" s="94" customFormat="1" ht="30">
      <c r="A94" s="651" t="s">
        <v>40</v>
      </c>
      <c r="B94" s="100" t="s">
        <v>12</v>
      </c>
      <c r="C94" s="195">
        <f t="shared" ref="C94:C95" si="7">C96</f>
        <v>-147.5</v>
      </c>
    </row>
    <row r="95" spans="1:22" s="94" customFormat="1">
      <c r="A95" s="141"/>
      <c r="B95" s="84" t="s">
        <v>13</v>
      </c>
      <c r="C95" s="195">
        <f t="shared" si="7"/>
        <v>-147.5</v>
      </c>
    </row>
    <row r="96" spans="1:22" s="275" customFormat="1" ht="25.5">
      <c r="A96" s="441" t="s">
        <v>41</v>
      </c>
      <c r="B96" s="100" t="s">
        <v>12</v>
      </c>
      <c r="C96" s="171">
        <v>-147.5</v>
      </c>
      <c r="D96" s="274"/>
      <c r="E96" s="274"/>
      <c r="F96" s="274"/>
      <c r="G96" s="274"/>
      <c r="H96" s="274"/>
      <c r="I96" s="274"/>
    </row>
    <row r="97" spans="1:26" s="91" customFormat="1">
      <c r="A97" s="141"/>
      <c r="B97" s="84" t="s">
        <v>13</v>
      </c>
      <c r="C97" s="171">
        <v>-147.5</v>
      </c>
      <c r="D97" s="83"/>
      <c r="E97" s="83"/>
      <c r="F97" s="83"/>
      <c r="G97" s="83"/>
      <c r="H97" s="83"/>
      <c r="I97" s="83"/>
    </row>
    <row r="98" spans="1:26">
      <c r="A98" s="201" t="s">
        <v>29</v>
      </c>
      <c r="B98" s="100" t="s">
        <v>12</v>
      </c>
      <c r="C98" s="171">
        <f t="shared" ref="C98:C107" si="8">C100</f>
        <v>-27</v>
      </c>
    </row>
    <row r="99" spans="1:26">
      <c r="A99" s="141" t="s">
        <v>15</v>
      </c>
      <c r="B99" s="84" t="s">
        <v>13</v>
      </c>
      <c r="C99" s="171">
        <f t="shared" si="8"/>
        <v>-27</v>
      </c>
    </row>
    <row r="100" spans="1:26" s="43" customFormat="1">
      <c r="A100" s="227" t="s">
        <v>17</v>
      </c>
      <c r="B100" s="95" t="s">
        <v>12</v>
      </c>
      <c r="C100" s="171">
        <f t="shared" si="8"/>
        <v>-27</v>
      </c>
    </row>
    <row r="101" spans="1:26" s="43" customFormat="1">
      <c r="A101" s="79"/>
      <c r="B101" s="84" t="s">
        <v>13</v>
      </c>
      <c r="C101" s="171">
        <f t="shared" si="8"/>
        <v>-27</v>
      </c>
    </row>
    <row r="102" spans="1:26" s="43" customFormat="1">
      <c r="A102" s="203" t="s">
        <v>28</v>
      </c>
      <c r="B102" s="100" t="s">
        <v>12</v>
      </c>
      <c r="C102" s="171">
        <f t="shared" si="8"/>
        <v>-27</v>
      </c>
    </row>
    <row r="103" spans="1:26" s="43" customFormat="1">
      <c r="A103" s="203"/>
      <c r="B103" s="84" t="s">
        <v>13</v>
      </c>
      <c r="C103" s="171">
        <f t="shared" si="8"/>
        <v>-27</v>
      </c>
    </row>
    <row r="104" spans="1:26" s="43" customFormat="1">
      <c r="A104" s="243" t="s">
        <v>30</v>
      </c>
      <c r="B104" s="100" t="s">
        <v>12</v>
      </c>
      <c r="C104" s="171">
        <f t="shared" si="8"/>
        <v>-27</v>
      </c>
    </row>
    <row r="105" spans="1:26" s="43" customFormat="1">
      <c r="A105" s="203"/>
      <c r="B105" s="84" t="s">
        <v>13</v>
      </c>
      <c r="C105" s="171">
        <f t="shared" si="8"/>
        <v>-27</v>
      </c>
    </row>
    <row r="106" spans="1:26" s="94" customFormat="1" ht="15.75">
      <c r="A106" s="661" t="s">
        <v>42</v>
      </c>
      <c r="B106" s="100" t="s">
        <v>12</v>
      </c>
      <c r="C106" s="171">
        <f t="shared" si="8"/>
        <v>-27</v>
      </c>
    </row>
    <row r="107" spans="1:26" s="94" customFormat="1">
      <c r="A107" s="141"/>
      <c r="B107" s="84" t="s">
        <v>13</v>
      </c>
      <c r="C107" s="171">
        <f t="shared" si="8"/>
        <v>-27</v>
      </c>
    </row>
    <row r="108" spans="1:26" s="88" customFormat="1" ht="15.75" customHeight="1">
      <c r="A108" s="447" t="s">
        <v>43</v>
      </c>
      <c r="B108" s="100" t="s">
        <v>12</v>
      </c>
      <c r="C108" s="171">
        <v>-27</v>
      </c>
    </row>
    <row r="109" spans="1:26" s="94" customFormat="1">
      <c r="A109" s="141"/>
      <c r="B109" s="84" t="s">
        <v>13</v>
      </c>
      <c r="C109" s="195">
        <v>-27</v>
      </c>
    </row>
    <row r="110" spans="1:26" s="49" customFormat="1">
      <c r="A110" s="156" t="s">
        <v>44</v>
      </c>
      <c r="B110" s="157"/>
      <c r="C110" s="295"/>
      <c r="D110" s="155"/>
      <c r="E110" s="63"/>
      <c r="F110" s="155"/>
      <c r="G110" s="155"/>
      <c r="H110" s="155"/>
      <c r="I110" s="155"/>
      <c r="J110"/>
      <c r="K110"/>
      <c r="L110"/>
      <c r="M110"/>
      <c r="N110"/>
      <c r="O110"/>
      <c r="P110"/>
      <c r="Q110"/>
      <c r="R110"/>
      <c r="S110"/>
      <c r="T110"/>
      <c r="U110"/>
      <c r="V110"/>
      <c r="W110"/>
      <c r="X110"/>
      <c r="Y110"/>
      <c r="Z110"/>
    </row>
    <row r="111" spans="1:26" s="54" customFormat="1" ht="15">
      <c r="A111" s="114" t="s">
        <v>32</v>
      </c>
      <c r="B111" s="125" t="s">
        <v>12</v>
      </c>
      <c r="C111" s="296">
        <f t="shared" ref="C111:C112" si="9">C113</f>
        <v>-10</v>
      </c>
    </row>
    <row r="112" spans="1:26" s="54" customFormat="1" ht="15">
      <c r="A112" s="37" t="s">
        <v>38</v>
      </c>
      <c r="B112" s="14" t="s">
        <v>13</v>
      </c>
      <c r="C112" s="296">
        <f t="shared" si="9"/>
        <v>-10</v>
      </c>
    </row>
    <row r="113" spans="1:26" s="54" customFormat="1">
      <c r="A113" s="38" t="s">
        <v>34</v>
      </c>
      <c r="B113" s="13" t="s">
        <v>12</v>
      </c>
      <c r="C113" s="195">
        <f>C115</f>
        <v>-10</v>
      </c>
    </row>
    <row r="114" spans="1:26" s="54" customFormat="1">
      <c r="A114" s="37" t="s">
        <v>38</v>
      </c>
      <c r="B114" s="14" t="s">
        <v>13</v>
      </c>
      <c r="C114" s="195">
        <f>C116</f>
        <v>-10</v>
      </c>
    </row>
    <row r="115" spans="1:26">
      <c r="A115" s="12" t="s">
        <v>17</v>
      </c>
      <c r="B115" s="6" t="s">
        <v>12</v>
      </c>
      <c r="C115" s="195">
        <f t="shared" ref="C115:C120" si="10">C117</f>
        <v>-10</v>
      </c>
    </row>
    <row r="116" spans="1:26">
      <c r="A116" s="11"/>
      <c r="B116" s="7" t="s">
        <v>13</v>
      </c>
      <c r="C116" s="195">
        <f t="shared" si="10"/>
        <v>-10</v>
      </c>
    </row>
    <row r="117" spans="1:26">
      <c r="A117" s="68" t="s">
        <v>39</v>
      </c>
      <c r="B117" s="13" t="s">
        <v>12</v>
      </c>
      <c r="C117" s="195">
        <f t="shared" si="10"/>
        <v>-10</v>
      </c>
    </row>
    <row r="118" spans="1:26">
      <c r="A118" s="23"/>
      <c r="B118" s="14" t="s">
        <v>13</v>
      </c>
      <c r="C118" s="195">
        <f t="shared" si="10"/>
        <v>-10</v>
      </c>
    </row>
    <row r="119" spans="1:26">
      <c r="A119" s="25" t="s">
        <v>19</v>
      </c>
      <c r="B119" s="13" t="s">
        <v>12</v>
      </c>
      <c r="C119" s="195">
        <f t="shared" si="10"/>
        <v>-10</v>
      </c>
      <c r="D119" s="41"/>
      <c r="E119" s="41"/>
      <c r="F119" s="41"/>
      <c r="G119" s="41"/>
      <c r="H119" s="41"/>
      <c r="I119" s="41"/>
    </row>
    <row r="120" spans="1:26">
      <c r="A120" s="9"/>
      <c r="B120" s="14" t="s">
        <v>13</v>
      </c>
      <c r="C120" s="195">
        <f t="shared" si="10"/>
        <v>-10</v>
      </c>
      <c r="D120" s="41"/>
      <c r="E120" s="41"/>
      <c r="F120" s="41"/>
      <c r="G120" s="41"/>
      <c r="H120" s="41"/>
      <c r="I120" s="41"/>
    </row>
    <row r="121" spans="1:26" s="275" customFormat="1" ht="28.5">
      <c r="A121" s="448" t="s">
        <v>45</v>
      </c>
      <c r="B121" s="133" t="s">
        <v>12</v>
      </c>
      <c r="C121" s="445">
        <v>-10</v>
      </c>
      <c r="D121" s="274"/>
      <c r="E121" s="274"/>
      <c r="F121" s="274"/>
      <c r="G121" s="274"/>
      <c r="H121" s="274"/>
      <c r="I121" s="274"/>
    </row>
    <row r="122" spans="1:26" s="91" customFormat="1">
      <c r="A122" s="76"/>
      <c r="B122" s="65" t="s">
        <v>13</v>
      </c>
      <c r="C122" s="445">
        <v>-10</v>
      </c>
      <c r="D122" s="83"/>
      <c r="E122" s="83"/>
      <c r="F122" s="83"/>
      <c r="G122" s="83"/>
      <c r="H122" s="83"/>
      <c r="I122" s="83"/>
    </row>
    <row r="123" spans="1:26" s="206" customFormat="1" ht="15">
      <c r="A123" s="697" t="s">
        <v>46</v>
      </c>
      <c r="B123" s="697"/>
      <c r="C123" s="697"/>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s="15" customFormat="1" ht="15">
      <c r="A124" s="185" t="s">
        <v>32</v>
      </c>
      <c r="B124" s="186" t="s">
        <v>12</v>
      </c>
      <c r="C124" s="628">
        <f>C126</f>
        <v>-952</v>
      </c>
    </row>
    <row r="125" spans="1:26" s="15" customFormat="1" ht="15">
      <c r="A125" s="158" t="s">
        <v>38</v>
      </c>
      <c r="B125" s="159" t="s">
        <v>13</v>
      </c>
      <c r="C125" s="628">
        <f>C127</f>
        <v>-952</v>
      </c>
    </row>
    <row r="126" spans="1:26" s="15" customFormat="1" ht="15">
      <c r="A126" s="187" t="s">
        <v>34</v>
      </c>
      <c r="B126" s="188" t="s">
        <v>12</v>
      </c>
      <c r="C126" s="627">
        <f>C128+C134</f>
        <v>-952</v>
      </c>
    </row>
    <row r="127" spans="1:26" s="15" customFormat="1">
      <c r="A127" s="158" t="s">
        <v>38</v>
      </c>
      <c r="B127" s="159" t="s">
        <v>13</v>
      </c>
      <c r="C127" s="627">
        <f>C129+C135</f>
        <v>-952</v>
      </c>
    </row>
    <row r="128" spans="1:26" s="15" customFormat="1" ht="28.5">
      <c r="A128" s="189" t="s">
        <v>16</v>
      </c>
      <c r="B128" s="188" t="s">
        <v>12</v>
      </c>
      <c r="C128" s="627">
        <f>C130+C132</f>
        <v>242</v>
      </c>
    </row>
    <row r="129" spans="1:14" s="15" customFormat="1">
      <c r="A129" s="190"/>
      <c r="B129" s="159" t="s">
        <v>13</v>
      </c>
      <c r="C129" s="627">
        <f>C131+C133</f>
        <v>242</v>
      </c>
    </row>
    <row r="130" spans="1:14" s="275" customFormat="1" ht="42" customHeight="1">
      <c r="A130" s="449" t="s">
        <v>47</v>
      </c>
      <c r="B130" s="202" t="s">
        <v>12</v>
      </c>
      <c r="C130" s="445">
        <v>-3458</v>
      </c>
      <c r="J130" s="653"/>
    </row>
    <row r="131" spans="1:14" s="91" customFormat="1">
      <c r="A131" s="191"/>
      <c r="B131" s="192" t="s">
        <v>13</v>
      </c>
      <c r="C131" s="445">
        <v>-3458</v>
      </c>
    </row>
    <row r="132" spans="1:14" s="275" customFormat="1" ht="42" customHeight="1">
      <c r="A132" s="450" t="s">
        <v>48</v>
      </c>
      <c r="B132" s="202" t="s">
        <v>12</v>
      </c>
      <c r="C132" s="445">
        <v>3700</v>
      </c>
      <c r="J132" s="653"/>
    </row>
    <row r="133" spans="1:14" s="91" customFormat="1">
      <c r="A133" s="191"/>
      <c r="B133" s="192" t="s">
        <v>13</v>
      </c>
      <c r="C133" s="171">
        <v>3700</v>
      </c>
    </row>
    <row r="134" spans="1:14" s="91" customFormat="1">
      <c r="A134" s="232" t="s">
        <v>17</v>
      </c>
      <c r="B134" s="233" t="s">
        <v>12</v>
      </c>
      <c r="C134" s="171">
        <f t="shared" ref="C134:C137" si="11">C136</f>
        <v>-1194</v>
      </c>
    </row>
    <row r="135" spans="1:14" s="91" customFormat="1">
      <c r="A135" s="234"/>
      <c r="B135" s="192" t="s">
        <v>13</v>
      </c>
      <c r="C135" s="171">
        <f t="shared" si="11"/>
        <v>-1194</v>
      </c>
    </row>
    <row r="136" spans="1:14" s="94" customFormat="1">
      <c r="A136" s="235" t="s">
        <v>28</v>
      </c>
      <c r="B136" s="202" t="s">
        <v>12</v>
      </c>
      <c r="C136" s="171">
        <f t="shared" si="11"/>
        <v>-1194</v>
      </c>
    </row>
    <row r="137" spans="1:14" s="94" customFormat="1">
      <c r="A137" s="204"/>
      <c r="B137" s="192" t="s">
        <v>13</v>
      </c>
      <c r="C137" s="171">
        <f t="shared" si="11"/>
        <v>-1194</v>
      </c>
    </row>
    <row r="138" spans="1:14" s="94" customFormat="1">
      <c r="A138" s="236" t="s">
        <v>19</v>
      </c>
      <c r="B138" s="233" t="s">
        <v>12</v>
      </c>
      <c r="C138" s="171">
        <f>C140+C142+C144+C146+C148+C150+C152+C154+C156+C158</f>
        <v>-1194</v>
      </c>
      <c r="M138" s="231"/>
      <c r="N138" s="231"/>
    </row>
    <row r="139" spans="1:14" s="94" customFormat="1">
      <c r="A139" s="236"/>
      <c r="B139" s="192" t="s">
        <v>13</v>
      </c>
      <c r="C139" s="171">
        <f>C141+C143+C145+C147+C149+C151+C153+C155+C157+C159</f>
        <v>-1194</v>
      </c>
    </row>
    <row r="140" spans="1:14" s="91" customFormat="1" ht="28.5">
      <c r="A140" s="453" t="s">
        <v>49</v>
      </c>
      <c r="B140" s="133" t="s">
        <v>12</v>
      </c>
      <c r="C140" s="445">
        <v>-197</v>
      </c>
      <c r="D140" s="83"/>
      <c r="E140" s="83"/>
      <c r="F140" s="83"/>
      <c r="G140" s="83"/>
      <c r="H140" s="83"/>
      <c r="I140" s="83"/>
    </row>
    <row r="141" spans="1:14" s="91" customFormat="1">
      <c r="A141" s="143"/>
      <c r="B141" s="65" t="s">
        <v>13</v>
      </c>
      <c r="C141" s="445">
        <v>-197</v>
      </c>
      <c r="D141" s="83"/>
      <c r="E141" s="83"/>
      <c r="F141" s="83"/>
      <c r="G141" s="83"/>
      <c r="H141" s="83"/>
      <c r="I141" s="83"/>
    </row>
    <row r="142" spans="1:14" s="91" customFormat="1" ht="28.5">
      <c r="A142" s="448" t="s">
        <v>50</v>
      </c>
      <c r="B142" s="133" t="s">
        <v>12</v>
      </c>
      <c r="C142" s="445">
        <v>-70</v>
      </c>
      <c r="D142" s="83"/>
      <c r="E142" s="83"/>
      <c r="F142" s="83"/>
      <c r="G142" s="83"/>
      <c r="H142" s="83"/>
      <c r="I142" s="83"/>
    </row>
    <row r="143" spans="1:14" s="91" customFormat="1">
      <c r="A143" s="143"/>
      <c r="B143" s="65" t="s">
        <v>13</v>
      </c>
      <c r="C143" s="445">
        <v>-70</v>
      </c>
      <c r="D143" s="83"/>
      <c r="E143" s="83"/>
      <c r="F143" s="83"/>
      <c r="G143" s="83"/>
      <c r="H143" s="83"/>
      <c r="I143" s="83"/>
    </row>
    <row r="144" spans="1:14" s="91" customFormat="1" ht="28.5">
      <c r="A144" s="448" t="s">
        <v>51</v>
      </c>
      <c r="B144" s="133" t="s">
        <v>12</v>
      </c>
      <c r="C144" s="445">
        <v>-2301</v>
      </c>
      <c r="D144" s="83"/>
      <c r="E144" s="83"/>
      <c r="F144" s="83"/>
      <c r="G144" s="83"/>
      <c r="H144" s="83"/>
      <c r="I144" s="83"/>
    </row>
    <row r="145" spans="1:9" s="91" customFormat="1">
      <c r="A145" s="143"/>
      <c r="B145" s="65" t="s">
        <v>13</v>
      </c>
      <c r="C145" s="445">
        <v>-2301</v>
      </c>
      <c r="D145" s="83"/>
      <c r="E145" s="83"/>
      <c r="F145" s="83"/>
      <c r="G145" s="83"/>
      <c r="H145" s="83"/>
      <c r="I145" s="83"/>
    </row>
    <row r="146" spans="1:9" s="91" customFormat="1" ht="28.5">
      <c r="A146" s="448" t="s">
        <v>52</v>
      </c>
      <c r="B146" s="133" t="s">
        <v>12</v>
      </c>
      <c r="C146" s="445">
        <v>-195</v>
      </c>
      <c r="D146" s="83"/>
      <c r="E146" s="83"/>
      <c r="F146" s="83"/>
      <c r="G146" s="83"/>
      <c r="H146" s="83"/>
      <c r="I146" s="83"/>
    </row>
    <row r="147" spans="1:9" s="91" customFormat="1">
      <c r="A147" s="143"/>
      <c r="B147" s="65" t="s">
        <v>13</v>
      </c>
      <c r="C147" s="445">
        <v>-195</v>
      </c>
      <c r="D147" s="83"/>
      <c r="E147" s="83"/>
      <c r="F147" s="83"/>
      <c r="G147" s="83"/>
      <c r="H147" s="83"/>
      <c r="I147" s="83"/>
    </row>
    <row r="148" spans="1:9" s="91" customFormat="1" ht="28.5">
      <c r="A148" s="448" t="s">
        <v>53</v>
      </c>
      <c r="B148" s="133" t="s">
        <v>12</v>
      </c>
      <c r="C148" s="445">
        <v>-1200</v>
      </c>
      <c r="D148" s="83"/>
      <c r="E148" s="83"/>
      <c r="F148" s="83"/>
      <c r="G148" s="83"/>
      <c r="H148" s="83"/>
      <c r="I148" s="83"/>
    </row>
    <row r="149" spans="1:9" s="91" customFormat="1">
      <c r="A149" s="143"/>
      <c r="B149" s="65" t="s">
        <v>13</v>
      </c>
      <c r="C149" s="445">
        <v>-1200</v>
      </c>
      <c r="D149" s="83"/>
      <c r="E149" s="83"/>
      <c r="F149" s="83"/>
      <c r="G149" s="83"/>
      <c r="H149" s="83"/>
      <c r="I149" s="83"/>
    </row>
    <row r="150" spans="1:9" s="91" customFormat="1" ht="42.75">
      <c r="A150" s="448" t="s">
        <v>54</v>
      </c>
      <c r="B150" s="133" t="s">
        <v>12</v>
      </c>
      <c r="C150" s="445">
        <v>-217</v>
      </c>
      <c r="D150" s="83"/>
      <c r="E150" s="83"/>
      <c r="F150" s="83"/>
      <c r="G150" s="83"/>
      <c r="H150" s="83"/>
      <c r="I150" s="83"/>
    </row>
    <row r="151" spans="1:9" s="91" customFormat="1">
      <c r="A151" s="143"/>
      <c r="B151" s="65" t="s">
        <v>13</v>
      </c>
      <c r="C151" s="445">
        <v>-217</v>
      </c>
      <c r="D151" s="83"/>
      <c r="E151" s="83"/>
      <c r="F151" s="83"/>
      <c r="G151" s="83"/>
      <c r="H151" s="83"/>
      <c r="I151" s="83"/>
    </row>
    <row r="152" spans="1:9" s="91" customFormat="1" ht="28.5">
      <c r="A152" s="448" t="s">
        <v>55</v>
      </c>
      <c r="B152" s="133" t="s">
        <v>12</v>
      </c>
      <c r="C152" s="445">
        <v>-350</v>
      </c>
      <c r="D152" s="83"/>
      <c r="E152" s="83"/>
      <c r="F152" s="83"/>
      <c r="G152" s="83"/>
      <c r="H152" s="83"/>
      <c r="I152" s="83"/>
    </row>
    <row r="153" spans="1:9" s="91" customFormat="1">
      <c r="A153" s="143"/>
      <c r="B153" s="65" t="s">
        <v>13</v>
      </c>
      <c r="C153" s="445">
        <v>-350</v>
      </c>
      <c r="D153" s="83"/>
      <c r="E153" s="83"/>
      <c r="F153" s="83"/>
      <c r="G153" s="83"/>
      <c r="H153" s="83"/>
      <c r="I153" s="83"/>
    </row>
    <row r="154" spans="1:9" s="91" customFormat="1" ht="28.5">
      <c r="A154" s="448" t="s">
        <v>56</v>
      </c>
      <c r="B154" s="133" t="s">
        <v>12</v>
      </c>
      <c r="C154" s="445">
        <v>1221</v>
      </c>
      <c r="D154" s="83"/>
      <c r="E154" s="83"/>
      <c r="F154" s="83"/>
      <c r="G154" s="83"/>
      <c r="H154" s="83"/>
      <c r="I154" s="83"/>
    </row>
    <row r="155" spans="1:9" s="91" customFormat="1">
      <c r="A155" s="143"/>
      <c r="B155" s="65" t="s">
        <v>13</v>
      </c>
      <c r="C155" s="445">
        <v>1221</v>
      </c>
      <c r="D155" s="83"/>
      <c r="E155" s="83"/>
      <c r="F155" s="83"/>
      <c r="G155" s="83"/>
      <c r="H155" s="83"/>
      <c r="I155" s="83"/>
    </row>
    <row r="156" spans="1:9" s="91" customFormat="1" ht="28.5">
      <c r="A156" s="448" t="s">
        <v>57</v>
      </c>
      <c r="B156" s="133" t="s">
        <v>12</v>
      </c>
      <c r="C156" s="445">
        <v>2114</v>
      </c>
      <c r="D156" s="83"/>
      <c r="E156" s="83"/>
      <c r="F156" s="83"/>
      <c r="G156" s="83"/>
      <c r="H156" s="83"/>
      <c r="I156" s="83"/>
    </row>
    <row r="157" spans="1:9" s="91" customFormat="1">
      <c r="A157" s="143"/>
      <c r="B157" s="65" t="s">
        <v>13</v>
      </c>
      <c r="C157" s="445">
        <v>2114</v>
      </c>
      <c r="D157" s="83"/>
      <c r="E157" s="83"/>
      <c r="F157" s="83"/>
      <c r="G157" s="83"/>
      <c r="H157" s="83"/>
      <c r="I157" s="83"/>
    </row>
    <row r="158" spans="1:9" s="275" customFormat="1" ht="28.5">
      <c r="A158" s="625" t="s">
        <v>58</v>
      </c>
      <c r="B158" s="133" t="s">
        <v>12</v>
      </c>
      <c r="C158" s="445">
        <v>1</v>
      </c>
      <c r="D158" s="274"/>
      <c r="E158" s="274"/>
      <c r="F158" s="274"/>
      <c r="G158" s="274"/>
      <c r="H158" s="274"/>
      <c r="I158" s="274"/>
    </row>
    <row r="159" spans="1:9" s="91" customFormat="1">
      <c r="A159" s="143"/>
      <c r="B159" s="65" t="s">
        <v>13</v>
      </c>
      <c r="C159" s="445">
        <v>1</v>
      </c>
      <c r="D159" s="83"/>
      <c r="E159" s="83"/>
      <c r="F159" s="83"/>
      <c r="G159" s="83"/>
      <c r="H159" s="83"/>
      <c r="I159" s="83"/>
    </row>
    <row r="160" spans="1:9" ht="15">
      <c r="A160" s="50" t="s">
        <v>59</v>
      </c>
      <c r="B160" s="51"/>
      <c r="C160" s="297"/>
      <c r="D160" s="67"/>
      <c r="E160" s="67"/>
      <c r="F160" s="67"/>
      <c r="G160" s="67"/>
      <c r="H160" s="67"/>
      <c r="I160" s="67"/>
    </row>
    <row r="161" spans="1:9" ht="15">
      <c r="A161" s="96" t="s">
        <v>32</v>
      </c>
      <c r="B161" s="97"/>
      <c r="C161" s="298"/>
      <c r="D161" s="98"/>
      <c r="E161" s="98"/>
      <c r="F161" s="98"/>
      <c r="G161" s="98"/>
      <c r="H161" s="98"/>
      <c r="I161" s="99"/>
    </row>
    <row r="162" spans="1:9">
      <c r="A162" s="82" t="s">
        <v>60</v>
      </c>
      <c r="B162" s="78" t="s">
        <v>12</v>
      </c>
      <c r="C162" s="171">
        <f>C164+C172</f>
        <v>10254.07</v>
      </c>
      <c r="D162" s="41"/>
      <c r="E162" s="41"/>
      <c r="F162" s="41"/>
      <c r="G162" s="41"/>
      <c r="H162" s="41"/>
      <c r="I162" s="83"/>
    </row>
    <row r="163" spans="1:9">
      <c r="A163" s="82"/>
      <c r="B163" s="78" t="s">
        <v>13</v>
      </c>
      <c r="C163" s="171">
        <f>C165+C173</f>
        <v>10254.07</v>
      </c>
      <c r="D163" s="41"/>
      <c r="E163" s="41"/>
      <c r="F163" s="41"/>
      <c r="G163" s="41"/>
      <c r="H163" s="41"/>
      <c r="I163" s="83"/>
    </row>
    <row r="164" spans="1:9">
      <c r="A164" s="128" t="s">
        <v>34</v>
      </c>
      <c r="B164" s="13" t="s">
        <v>12</v>
      </c>
      <c r="C164" s="195">
        <f>C166</f>
        <v>7073</v>
      </c>
    </row>
    <row r="165" spans="1:9">
      <c r="A165" s="22" t="s">
        <v>35</v>
      </c>
      <c r="B165" s="14" t="s">
        <v>13</v>
      </c>
      <c r="C165" s="195">
        <f>C167</f>
        <v>7073</v>
      </c>
    </row>
    <row r="166" spans="1:9" s="43" customFormat="1">
      <c r="A166" s="12" t="s">
        <v>17</v>
      </c>
      <c r="B166" s="56" t="s">
        <v>12</v>
      </c>
      <c r="C166" s="171">
        <f t="shared" ref="C166:C169" si="12">C168</f>
        <v>7073</v>
      </c>
    </row>
    <row r="167" spans="1:9" s="43" customFormat="1">
      <c r="A167" s="11"/>
      <c r="B167" s="40" t="s">
        <v>13</v>
      </c>
      <c r="C167" s="171">
        <f t="shared" si="12"/>
        <v>7073</v>
      </c>
    </row>
    <row r="168" spans="1:9" s="43" customFormat="1">
      <c r="A168" s="20" t="s">
        <v>28</v>
      </c>
      <c r="B168" s="13" t="s">
        <v>12</v>
      </c>
      <c r="C168" s="171">
        <f t="shared" si="12"/>
        <v>7073</v>
      </c>
    </row>
    <row r="169" spans="1:9" s="43" customFormat="1">
      <c r="A169" s="20"/>
      <c r="B169" s="14" t="s">
        <v>13</v>
      </c>
      <c r="C169" s="171">
        <f t="shared" si="12"/>
        <v>7073</v>
      </c>
    </row>
    <row r="170" spans="1:9" s="43" customFormat="1">
      <c r="A170" s="21" t="s">
        <v>30</v>
      </c>
      <c r="B170" s="13" t="s">
        <v>12</v>
      </c>
      <c r="C170" s="171">
        <f>C189+C215+C228</f>
        <v>7073</v>
      </c>
    </row>
    <row r="171" spans="1:9" s="43" customFormat="1">
      <c r="A171" s="20"/>
      <c r="B171" s="14" t="s">
        <v>13</v>
      </c>
      <c r="C171" s="171">
        <f>C190+C216+C229</f>
        <v>7073</v>
      </c>
    </row>
    <row r="172" spans="1:9">
      <c r="A172" s="33" t="s">
        <v>29</v>
      </c>
      <c r="B172" s="5" t="s">
        <v>12</v>
      </c>
      <c r="C172" s="171">
        <f>C174</f>
        <v>3181.07</v>
      </c>
    </row>
    <row r="173" spans="1:9">
      <c r="A173" s="10" t="s">
        <v>15</v>
      </c>
      <c r="B173" s="7" t="s">
        <v>13</v>
      </c>
      <c r="C173" s="171">
        <f>C175</f>
        <v>3181.07</v>
      </c>
    </row>
    <row r="174" spans="1:9" s="43" customFormat="1">
      <c r="A174" s="12" t="s">
        <v>17</v>
      </c>
      <c r="B174" s="56" t="s">
        <v>12</v>
      </c>
      <c r="C174" s="171">
        <f t="shared" ref="C174:C177" si="13">C176</f>
        <v>3181.07</v>
      </c>
    </row>
    <row r="175" spans="1:9" s="43" customFormat="1">
      <c r="A175" s="11"/>
      <c r="B175" s="40" t="s">
        <v>13</v>
      </c>
      <c r="C175" s="171">
        <f t="shared" si="13"/>
        <v>3181.07</v>
      </c>
    </row>
    <row r="176" spans="1:9" s="43" customFormat="1">
      <c r="A176" s="20" t="s">
        <v>28</v>
      </c>
      <c r="B176" s="13" t="s">
        <v>12</v>
      </c>
      <c r="C176" s="171">
        <f t="shared" si="13"/>
        <v>3181.07</v>
      </c>
    </row>
    <row r="177" spans="1:9" s="43" customFormat="1">
      <c r="A177" s="20"/>
      <c r="B177" s="14" t="s">
        <v>13</v>
      </c>
      <c r="C177" s="171">
        <f t="shared" si="13"/>
        <v>3181.07</v>
      </c>
    </row>
    <row r="178" spans="1:9" s="43" customFormat="1">
      <c r="A178" s="21" t="s">
        <v>30</v>
      </c>
      <c r="B178" s="13" t="s">
        <v>12</v>
      </c>
      <c r="C178" s="171">
        <f>C200</f>
        <v>3181.07</v>
      </c>
    </row>
    <row r="179" spans="1:9" s="43" customFormat="1">
      <c r="A179" s="20"/>
      <c r="B179" s="14" t="s">
        <v>13</v>
      </c>
      <c r="C179" s="171">
        <f>C201</f>
        <v>3181.07</v>
      </c>
    </row>
    <row r="180" spans="1:9" ht="15">
      <c r="A180" s="153" t="s">
        <v>31</v>
      </c>
      <c r="B180" s="154"/>
      <c r="C180" s="294"/>
      <c r="D180" s="111"/>
      <c r="E180" s="112"/>
      <c r="F180" s="111"/>
      <c r="G180" s="111"/>
      <c r="H180" s="111"/>
      <c r="I180" s="111"/>
    </row>
    <row r="181" spans="1:9">
      <c r="A181" s="127" t="s">
        <v>32</v>
      </c>
      <c r="B181" s="55" t="s">
        <v>12</v>
      </c>
      <c r="C181" s="195">
        <f>C183</f>
        <v>4773</v>
      </c>
      <c r="D181" s="113"/>
      <c r="E181" s="113"/>
      <c r="F181" s="113"/>
      <c r="G181" s="113"/>
      <c r="H181" s="113"/>
      <c r="I181" s="113"/>
    </row>
    <row r="182" spans="1:9">
      <c r="A182" s="22" t="s">
        <v>33</v>
      </c>
      <c r="B182" s="14" t="s">
        <v>13</v>
      </c>
      <c r="C182" s="195">
        <f>C184</f>
        <v>4773</v>
      </c>
    </row>
    <row r="183" spans="1:9">
      <c r="A183" s="128" t="s">
        <v>34</v>
      </c>
      <c r="B183" s="13" t="s">
        <v>12</v>
      </c>
      <c r="C183" s="195">
        <f>C185</f>
        <v>4773</v>
      </c>
    </row>
    <row r="184" spans="1:9">
      <c r="A184" s="22" t="s">
        <v>35</v>
      </c>
      <c r="B184" s="14" t="s">
        <v>13</v>
      </c>
      <c r="C184" s="195">
        <f>C186</f>
        <v>4773</v>
      </c>
    </row>
    <row r="185" spans="1:9" s="43" customFormat="1">
      <c r="A185" s="12" t="s">
        <v>17</v>
      </c>
      <c r="B185" s="56" t="s">
        <v>12</v>
      </c>
      <c r="C185" s="171">
        <f t="shared" ref="C185:C188" si="14">C187</f>
        <v>4773</v>
      </c>
    </row>
    <row r="186" spans="1:9" s="43" customFormat="1">
      <c r="A186" s="11"/>
      <c r="B186" s="40" t="s">
        <v>13</v>
      </c>
      <c r="C186" s="171">
        <f t="shared" si="14"/>
        <v>4773</v>
      </c>
    </row>
    <row r="187" spans="1:9" s="43" customFormat="1">
      <c r="A187" s="20" t="s">
        <v>28</v>
      </c>
      <c r="B187" s="13" t="s">
        <v>12</v>
      </c>
      <c r="C187" s="171">
        <f t="shared" si="14"/>
        <v>4773</v>
      </c>
    </row>
    <row r="188" spans="1:9" s="43" customFormat="1">
      <c r="A188" s="20"/>
      <c r="B188" s="14" t="s">
        <v>13</v>
      </c>
      <c r="C188" s="171">
        <f t="shared" si="14"/>
        <v>4773</v>
      </c>
    </row>
    <row r="189" spans="1:9" s="43" customFormat="1">
      <c r="A189" s="21" t="s">
        <v>30</v>
      </c>
      <c r="B189" s="13" t="s">
        <v>12</v>
      </c>
      <c r="C189" s="171">
        <f>C191</f>
        <v>4773</v>
      </c>
    </row>
    <row r="190" spans="1:9" s="43" customFormat="1">
      <c r="A190" s="20"/>
      <c r="B190" s="14" t="s">
        <v>13</v>
      </c>
      <c r="C190" s="171">
        <f>C192</f>
        <v>4773</v>
      </c>
    </row>
    <row r="191" spans="1:9" s="88" customFormat="1" ht="43.5" customHeight="1">
      <c r="A191" s="454" t="s">
        <v>61</v>
      </c>
      <c r="B191" s="196" t="s">
        <v>12</v>
      </c>
      <c r="C191" s="171">
        <v>4773</v>
      </c>
    </row>
    <row r="192" spans="1:9" s="94" customFormat="1">
      <c r="A192" s="200"/>
      <c r="B192" s="197" t="s">
        <v>13</v>
      </c>
      <c r="C192" s="171">
        <v>4773</v>
      </c>
    </row>
    <row r="193" spans="1:26" s="43" customFormat="1" ht="12.75">
      <c r="A193" s="696" t="s">
        <v>62</v>
      </c>
      <c r="B193" s="696"/>
      <c r="C193" s="696"/>
    </row>
    <row r="194" spans="1:26" s="43" customFormat="1">
      <c r="A194" s="21" t="s">
        <v>32</v>
      </c>
      <c r="B194" s="13" t="s">
        <v>12</v>
      </c>
      <c r="C194" s="195">
        <f t="shared" ref="C194:C201" si="15">C196</f>
        <v>3181.07</v>
      </c>
      <c r="E194" s="94"/>
    </row>
    <row r="195" spans="1:26" s="43" customFormat="1">
      <c r="A195" s="22" t="s">
        <v>38</v>
      </c>
      <c r="B195" s="14" t="s">
        <v>13</v>
      </c>
      <c r="C195" s="195">
        <f t="shared" si="15"/>
        <v>3181.07</v>
      </c>
      <c r="E195" s="94"/>
    </row>
    <row r="196" spans="1:26" s="43" customFormat="1">
      <c r="A196" s="26" t="s">
        <v>24</v>
      </c>
      <c r="B196" s="55" t="s">
        <v>12</v>
      </c>
      <c r="C196" s="195">
        <f t="shared" si="15"/>
        <v>3181.07</v>
      </c>
      <c r="E196" s="94"/>
    </row>
    <row r="197" spans="1:26" s="43" customFormat="1">
      <c r="A197" s="10" t="s">
        <v>15</v>
      </c>
      <c r="B197" s="40" t="s">
        <v>13</v>
      </c>
      <c r="C197" s="195">
        <f t="shared" si="15"/>
        <v>3181.07</v>
      </c>
    </row>
    <row r="198" spans="1:26" s="43" customFormat="1">
      <c r="A198" s="12" t="s">
        <v>17</v>
      </c>
      <c r="B198" s="56" t="s">
        <v>12</v>
      </c>
      <c r="C198" s="195">
        <f t="shared" si="15"/>
        <v>3181.07</v>
      </c>
    </row>
    <row r="199" spans="1:26" s="43" customFormat="1">
      <c r="A199" s="11"/>
      <c r="B199" s="40" t="s">
        <v>13</v>
      </c>
      <c r="C199" s="195">
        <f t="shared" si="15"/>
        <v>3181.07</v>
      </c>
    </row>
    <row r="200" spans="1:26" s="43" customFormat="1">
      <c r="A200" s="25" t="s">
        <v>19</v>
      </c>
      <c r="B200" s="13" t="s">
        <v>12</v>
      </c>
      <c r="C200" s="195">
        <f t="shared" si="15"/>
        <v>3181.07</v>
      </c>
      <c r="D200" s="41"/>
      <c r="E200" s="41"/>
      <c r="F200" s="41"/>
      <c r="G200" s="41"/>
      <c r="H200" s="41"/>
      <c r="I200" s="41"/>
    </row>
    <row r="201" spans="1:26" s="43" customFormat="1">
      <c r="A201" s="10"/>
      <c r="B201" s="14" t="s">
        <v>13</v>
      </c>
      <c r="C201" s="195">
        <f t="shared" si="15"/>
        <v>3181.07</v>
      </c>
      <c r="D201" s="41"/>
      <c r="E201" s="41"/>
      <c r="F201" s="41"/>
      <c r="G201" s="41"/>
      <c r="H201" s="41"/>
      <c r="I201" s="41"/>
    </row>
    <row r="202" spans="1:26" s="149" customFormat="1">
      <c r="A202" s="145" t="s">
        <v>63</v>
      </c>
      <c r="B202" s="146" t="s">
        <v>12</v>
      </c>
      <c r="C202" s="299">
        <f>C204</f>
        <v>3181.07</v>
      </c>
    </row>
    <row r="203" spans="1:26" s="149" customFormat="1">
      <c r="A203" s="147"/>
      <c r="B203" s="148" t="s">
        <v>13</v>
      </c>
      <c r="C203" s="299">
        <f>C205</f>
        <v>3181.07</v>
      </c>
    </row>
    <row r="204" spans="1:26" s="88" customFormat="1" ht="16.5" customHeight="1">
      <c r="A204" s="447" t="s">
        <v>64</v>
      </c>
      <c r="B204" s="100" t="s">
        <v>12</v>
      </c>
      <c r="C204" s="171">
        <v>3181.07</v>
      </c>
    </row>
    <row r="205" spans="1:26" s="94" customFormat="1">
      <c r="A205" s="141"/>
      <c r="B205" s="84" t="s">
        <v>13</v>
      </c>
      <c r="C205" s="195">
        <v>3181.07</v>
      </c>
    </row>
    <row r="206" spans="1:26" s="49" customFormat="1">
      <c r="A206" s="156" t="s">
        <v>44</v>
      </c>
      <c r="B206" s="398"/>
      <c r="C206" s="295"/>
      <c r="D206" s="155"/>
      <c r="E206" s="63"/>
      <c r="F206" s="155"/>
      <c r="G206" s="155"/>
      <c r="H206" s="155"/>
      <c r="I206" s="155"/>
      <c r="J206"/>
      <c r="K206"/>
      <c r="L206"/>
      <c r="M206"/>
      <c r="N206"/>
      <c r="O206"/>
      <c r="P206"/>
      <c r="Q206"/>
      <c r="R206"/>
      <c r="S206"/>
      <c r="T206"/>
      <c r="U206"/>
      <c r="V206"/>
      <c r="W206"/>
      <c r="X206"/>
      <c r="Y206"/>
      <c r="Z206"/>
    </row>
    <row r="207" spans="1:26" s="54" customFormat="1" ht="15">
      <c r="A207" s="662" t="s">
        <v>32</v>
      </c>
      <c r="B207" s="125" t="s">
        <v>12</v>
      </c>
      <c r="C207" s="296">
        <f t="shared" ref="C207:C208" si="16">C209</f>
        <v>300</v>
      </c>
    </row>
    <row r="208" spans="1:26" s="54" customFormat="1" ht="15">
      <c r="A208" s="663" t="s">
        <v>38</v>
      </c>
      <c r="B208" s="40" t="s">
        <v>13</v>
      </c>
      <c r="C208" s="296">
        <f t="shared" si="16"/>
        <v>300</v>
      </c>
    </row>
    <row r="209" spans="1:26" s="54" customFormat="1">
      <c r="A209" s="664" t="s">
        <v>34</v>
      </c>
      <c r="B209" s="55" t="s">
        <v>12</v>
      </c>
      <c r="C209" s="195">
        <f>C211</f>
        <v>300</v>
      </c>
    </row>
    <row r="210" spans="1:26" s="54" customFormat="1">
      <c r="A210" s="663" t="s">
        <v>38</v>
      </c>
      <c r="B210" s="40" t="s">
        <v>13</v>
      </c>
      <c r="C210" s="195">
        <f>C212</f>
        <v>300</v>
      </c>
    </row>
    <row r="211" spans="1:26">
      <c r="A211" s="12" t="s">
        <v>17</v>
      </c>
      <c r="B211" s="56" t="s">
        <v>12</v>
      </c>
      <c r="C211" s="195">
        <f t="shared" ref="C211:C216" si="17">C213</f>
        <v>300</v>
      </c>
    </row>
    <row r="212" spans="1:26">
      <c r="A212" s="11"/>
      <c r="B212" s="40" t="s">
        <v>13</v>
      </c>
      <c r="C212" s="195">
        <f t="shared" si="17"/>
        <v>300</v>
      </c>
    </row>
    <row r="213" spans="1:26">
      <c r="A213" s="68" t="s">
        <v>39</v>
      </c>
      <c r="B213" s="55" t="s">
        <v>12</v>
      </c>
      <c r="C213" s="195">
        <f t="shared" si="17"/>
        <v>300</v>
      </c>
    </row>
    <row r="214" spans="1:26">
      <c r="A214" s="23"/>
      <c r="B214" s="40" t="s">
        <v>13</v>
      </c>
      <c r="C214" s="195">
        <f t="shared" si="17"/>
        <v>300</v>
      </c>
    </row>
    <row r="215" spans="1:26">
      <c r="A215" s="665" t="s">
        <v>19</v>
      </c>
      <c r="B215" s="55" t="s">
        <v>12</v>
      </c>
      <c r="C215" s="195">
        <f t="shared" si="17"/>
        <v>300</v>
      </c>
      <c r="D215" s="41"/>
      <c r="E215" s="41"/>
      <c r="F215" s="41"/>
      <c r="G215" s="41"/>
      <c r="H215" s="41"/>
      <c r="I215" s="41"/>
    </row>
    <row r="216" spans="1:26">
      <c r="A216" s="10"/>
      <c r="B216" s="40" t="s">
        <v>13</v>
      </c>
      <c r="C216" s="195">
        <f t="shared" si="17"/>
        <v>300</v>
      </c>
      <c r="D216" s="41"/>
      <c r="E216" s="41"/>
      <c r="F216" s="41"/>
      <c r="G216" s="41"/>
      <c r="H216" s="41"/>
      <c r="I216" s="41"/>
    </row>
    <row r="217" spans="1:26" s="275" customFormat="1" ht="57">
      <c r="A217" s="454" t="s">
        <v>65</v>
      </c>
      <c r="B217" s="100" t="s">
        <v>12</v>
      </c>
      <c r="C217" s="171">
        <v>300</v>
      </c>
      <c r="D217" s="274"/>
      <c r="E217" s="274"/>
      <c r="F217" s="274"/>
      <c r="G217" s="274"/>
      <c r="H217" s="274"/>
      <c r="I217" s="274"/>
    </row>
    <row r="218" spans="1:26" s="15" customFormat="1">
      <c r="A218" s="22"/>
      <c r="B218" s="14" t="s">
        <v>13</v>
      </c>
      <c r="C218" s="195">
        <v>300</v>
      </c>
      <c r="D218" s="41"/>
      <c r="E218" s="41"/>
      <c r="F218" s="41"/>
      <c r="G218" s="41"/>
      <c r="H218" s="41"/>
      <c r="I218" s="41"/>
    </row>
    <row r="219" spans="1:26" s="206" customFormat="1" ht="15">
      <c r="A219" s="697" t="s">
        <v>46</v>
      </c>
      <c r="B219" s="697"/>
      <c r="C219" s="697"/>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1:26" s="15" customFormat="1" ht="15">
      <c r="A220" s="185" t="s">
        <v>32</v>
      </c>
      <c r="B220" s="186" t="s">
        <v>12</v>
      </c>
      <c r="C220" s="628">
        <f t="shared" ref="C220:C229" si="18">C222</f>
        <v>2000</v>
      </c>
    </row>
    <row r="221" spans="1:26" s="15" customFormat="1" ht="15">
      <c r="A221" s="158" t="s">
        <v>38</v>
      </c>
      <c r="B221" s="159" t="s">
        <v>13</v>
      </c>
      <c r="C221" s="628">
        <f t="shared" si="18"/>
        <v>2000</v>
      </c>
    </row>
    <row r="222" spans="1:26" s="15" customFormat="1" ht="15">
      <c r="A222" s="187" t="s">
        <v>34</v>
      </c>
      <c r="B222" s="188" t="s">
        <v>12</v>
      </c>
      <c r="C222" s="627">
        <f t="shared" si="18"/>
        <v>2000</v>
      </c>
    </row>
    <row r="223" spans="1:26" s="15" customFormat="1">
      <c r="A223" s="158" t="s">
        <v>38</v>
      </c>
      <c r="B223" s="159" t="s">
        <v>13</v>
      </c>
      <c r="C223" s="627">
        <f t="shared" si="18"/>
        <v>2000</v>
      </c>
    </row>
    <row r="224" spans="1:26" s="91" customFormat="1">
      <c r="A224" s="232" t="s">
        <v>17</v>
      </c>
      <c r="B224" s="233" t="s">
        <v>12</v>
      </c>
      <c r="C224" s="171">
        <f t="shared" si="18"/>
        <v>2000</v>
      </c>
    </row>
    <row r="225" spans="1:28" s="91" customFormat="1">
      <c r="A225" s="234"/>
      <c r="B225" s="192" t="s">
        <v>13</v>
      </c>
      <c r="C225" s="171">
        <f t="shared" si="18"/>
        <v>2000</v>
      </c>
    </row>
    <row r="226" spans="1:28" s="94" customFormat="1">
      <c r="A226" s="235" t="s">
        <v>28</v>
      </c>
      <c r="B226" s="202" t="s">
        <v>12</v>
      </c>
      <c r="C226" s="171">
        <f t="shared" si="18"/>
        <v>2000</v>
      </c>
    </row>
    <row r="227" spans="1:28" s="94" customFormat="1">
      <c r="A227" s="204"/>
      <c r="B227" s="192" t="s">
        <v>13</v>
      </c>
      <c r="C227" s="171">
        <f t="shared" si="18"/>
        <v>2000</v>
      </c>
    </row>
    <row r="228" spans="1:28" s="94" customFormat="1">
      <c r="A228" s="236" t="s">
        <v>19</v>
      </c>
      <c r="B228" s="233" t="s">
        <v>12</v>
      </c>
      <c r="C228" s="171">
        <f t="shared" si="18"/>
        <v>2000</v>
      </c>
      <c r="M228" s="231"/>
      <c r="N228" s="231"/>
    </row>
    <row r="229" spans="1:28" s="94" customFormat="1">
      <c r="A229" s="236"/>
      <c r="B229" s="192" t="s">
        <v>13</v>
      </c>
      <c r="C229" s="171">
        <f t="shared" si="18"/>
        <v>2000</v>
      </c>
    </row>
    <row r="230" spans="1:28" s="91" customFormat="1" ht="28.5">
      <c r="A230" s="448" t="s">
        <v>66</v>
      </c>
      <c r="B230" s="133" t="s">
        <v>12</v>
      </c>
      <c r="C230" s="445">
        <v>2000</v>
      </c>
      <c r="D230" s="83"/>
      <c r="E230" s="83"/>
      <c r="F230" s="83"/>
      <c r="G230" s="83"/>
      <c r="H230" s="83"/>
      <c r="I230" s="83"/>
    </row>
    <row r="231" spans="1:28" s="91" customFormat="1">
      <c r="A231" s="143"/>
      <c r="B231" s="65" t="s">
        <v>13</v>
      </c>
      <c r="C231" s="445">
        <v>2000</v>
      </c>
      <c r="D231" s="83"/>
      <c r="E231" s="83"/>
      <c r="F231" s="83"/>
      <c r="G231" s="83"/>
      <c r="H231" s="83"/>
      <c r="I231" s="83"/>
    </row>
    <row r="232" spans="1:28" ht="12.75">
      <c r="A232" s="698" t="s">
        <v>67</v>
      </c>
      <c r="B232" s="699"/>
      <c r="C232" s="700"/>
    </row>
    <row r="233" spans="1:28" s="258" customFormat="1" ht="15.75">
      <c r="A233" s="267" t="s">
        <v>11</v>
      </c>
      <c r="B233" s="268" t="s">
        <v>12</v>
      </c>
      <c r="C233" s="288">
        <f>C235+C249</f>
        <v>-3438.5</v>
      </c>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row>
    <row r="234" spans="1:28" ht="15">
      <c r="A234" s="32"/>
      <c r="B234" s="30" t="s">
        <v>13</v>
      </c>
      <c r="C234" s="199">
        <f>C236+C250</f>
        <v>-3438.5</v>
      </c>
    </row>
    <row r="235" spans="1:28">
      <c r="A235" s="26" t="s">
        <v>14</v>
      </c>
      <c r="B235" s="13" t="s">
        <v>12</v>
      </c>
      <c r="C235" s="195">
        <f t="shared" ref="C235:C236" si="19">C237</f>
        <v>-3872.5</v>
      </c>
    </row>
    <row r="236" spans="1:28">
      <c r="A236" s="10" t="s">
        <v>15</v>
      </c>
      <c r="B236" s="14" t="s">
        <v>13</v>
      </c>
      <c r="C236" s="195">
        <f t="shared" si="19"/>
        <v>-3872.5</v>
      </c>
    </row>
    <row r="237" spans="1:28">
      <c r="A237" s="35" t="s">
        <v>17</v>
      </c>
      <c r="B237" s="6" t="s">
        <v>12</v>
      </c>
      <c r="C237" s="195">
        <f>C239+C247</f>
        <v>-3872.5</v>
      </c>
    </row>
    <row r="238" spans="1:28">
      <c r="A238" s="11"/>
      <c r="B238" s="7" t="s">
        <v>13</v>
      </c>
      <c r="C238" s="195">
        <f>C240+C248</f>
        <v>-3872.5</v>
      </c>
    </row>
    <row r="239" spans="1:28">
      <c r="A239" s="21" t="s">
        <v>18</v>
      </c>
      <c r="B239" s="5" t="s">
        <v>12</v>
      </c>
      <c r="C239" s="195">
        <f>C241+C243+C245</f>
        <v>77.5</v>
      </c>
    </row>
    <row r="240" spans="1:28">
      <c r="A240" s="9"/>
      <c r="B240" s="7" t="s">
        <v>13</v>
      </c>
      <c r="C240" s="195">
        <f>C242+C244+C246</f>
        <v>77.5</v>
      </c>
    </row>
    <row r="241" spans="1:28" s="43" customFormat="1">
      <c r="A241" s="27" t="s">
        <v>20</v>
      </c>
      <c r="B241" s="56" t="s">
        <v>12</v>
      </c>
      <c r="C241" s="195">
        <f>C273</f>
        <v>405</v>
      </c>
    </row>
    <row r="242" spans="1:28" s="43" customFormat="1">
      <c r="A242" s="10"/>
      <c r="B242" s="40" t="s">
        <v>13</v>
      </c>
      <c r="C242" s="195">
        <f>C274</f>
        <v>405</v>
      </c>
      <c r="N242" s="440"/>
    </row>
    <row r="243" spans="1:28" s="94" customFormat="1" ht="16.5" customHeight="1">
      <c r="A243" s="474" t="s">
        <v>21</v>
      </c>
      <c r="B243" s="100" t="s">
        <v>12</v>
      </c>
      <c r="C243" s="171">
        <f>C275</f>
        <v>271</v>
      </c>
    </row>
    <row r="244" spans="1:28" s="94" customFormat="1">
      <c r="A244" s="141"/>
      <c r="B244" s="84" t="s">
        <v>13</v>
      </c>
      <c r="C244" s="171">
        <f>C276</f>
        <v>271</v>
      </c>
    </row>
    <row r="245" spans="1:28" s="43" customFormat="1">
      <c r="A245" s="203" t="s">
        <v>22</v>
      </c>
      <c r="B245" s="56" t="s">
        <v>12</v>
      </c>
      <c r="C245" s="195">
        <f>C277+C506+C598</f>
        <v>-598.5</v>
      </c>
    </row>
    <row r="246" spans="1:28" s="43" customFormat="1">
      <c r="A246" s="10"/>
      <c r="B246" s="40" t="s">
        <v>13</v>
      </c>
      <c r="C246" s="195">
        <f>C278+C507+C599</f>
        <v>-598.5</v>
      </c>
      <c r="N246" s="440"/>
    </row>
    <row r="247" spans="1:28" s="63" customFormat="1" ht="15" customHeight="1">
      <c r="A247" s="694" t="s">
        <v>23</v>
      </c>
      <c r="B247" s="55" t="s">
        <v>12</v>
      </c>
      <c r="C247" s="289">
        <f>C578</f>
        <v>-3950</v>
      </c>
    </row>
    <row r="248" spans="1:28" s="63" customFormat="1" ht="15" customHeight="1">
      <c r="A248" s="695"/>
      <c r="B248" s="40" t="s">
        <v>13</v>
      </c>
      <c r="C248" s="289">
        <f>C579</f>
        <v>-3950</v>
      </c>
    </row>
    <row r="249" spans="1:28" s="258" customFormat="1" ht="15">
      <c r="A249" s="259" t="s">
        <v>24</v>
      </c>
      <c r="B249" s="260" t="s">
        <v>12</v>
      </c>
      <c r="C249" s="288">
        <f>C253</f>
        <v>434</v>
      </c>
      <c r="E249" s="63"/>
      <c r="F249" s="63"/>
      <c r="G249" s="63"/>
      <c r="H249" s="63"/>
      <c r="I249" s="63"/>
      <c r="J249" s="63"/>
      <c r="K249" s="63"/>
      <c r="L249" s="63"/>
      <c r="M249" s="63"/>
      <c r="N249" s="63"/>
      <c r="O249" s="63"/>
      <c r="P249" s="63"/>
      <c r="Q249" s="63"/>
      <c r="R249" s="63"/>
      <c r="S249" s="63"/>
      <c r="T249" s="63"/>
      <c r="U249" s="63"/>
      <c r="V249" s="63"/>
      <c r="W249" s="63"/>
      <c r="X249" s="63"/>
      <c r="Y249" s="63"/>
      <c r="Z249" s="63"/>
      <c r="AA249" s="63"/>
      <c r="AB249" s="63"/>
    </row>
    <row r="250" spans="1:28" s="258" customFormat="1" ht="15">
      <c r="A250" s="254" t="s">
        <v>15</v>
      </c>
      <c r="B250" s="261" t="s">
        <v>13</v>
      </c>
      <c r="C250" s="288">
        <f>C254</f>
        <v>434</v>
      </c>
      <c r="E250" s="63"/>
      <c r="F250" s="63"/>
      <c r="G250" s="63"/>
      <c r="H250" s="63"/>
      <c r="I250" s="63"/>
      <c r="J250" s="63"/>
      <c r="K250" s="63"/>
      <c r="L250" s="63"/>
      <c r="M250" s="63"/>
      <c r="N250" s="63"/>
      <c r="O250" s="63"/>
      <c r="P250" s="63"/>
      <c r="Q250" s="63"/>
      <c r="R250" s="63"/>
      <c r="S250" s="63"/>
      <c r="T250" s="63"/>
      <c r="U250" s="63"/>
      <c r="V250" s="63"/>
      <c r="W250" s="63"/>
      <c r="X250" s="63"/>
      <c r="Y250" s="63"/>
      <c r="Z250" s="63"/>
      <c r="AA250" s="63"/>
      <c r="AB250" s="63"/>
    </row>
    <row r="251" spans="1:28" s="258" customFormat="1" hidden="1">
      <c r="A251" s="262" t="s">
        <v>68</v>
      </c>
      <c r="B251" s="263" t="s">
        <v>12</v>
      </c>
      <c r="C251" s="290"/>
    </row>
    <row r="252" spans="1:28" s="258" customFormat="1" hidden="1">
      <c r="A252" s="264"/>
      <c r="B252" s="261" t="s">
        <v>13</v>
      </c>
      <c r="C252" s="290"/>
    </row>
    <row r="253" spans="1:28">
      <c r="A253" s="12" t="s">
        <v>17</v>
      </c>
      <c r="B253" s="6" t="s">
        <v>12</v>
      </c>
      <c r="C253" s="195">
        <f>C255</f>
        <v>434</v>
      </c>
    </row>
    <row r="254" spans="1:28">
      <c r="A254" s="11"/>
      <c r="B254" s="7" t="s">
        <v>13</v>
      </c>
      <c r="C254" s="195">
        <f>C256</f>
        <v>434</v>
      </c>
    </row>
    <row r="255" spans="1:28">
      <c r="A255" s="12" t="s">
        <v>18</v>
      </c>
      <c r="B255" s="5" t="s">
        <v>12</v>
      </c>
      <c r="C255" s="195">
        <f>C257+C259+C261</f>
        <v>434</v>
      </c>
    </row>
    <row r="256" spans="1:28">
      <c r="A256" s="9"/>
      <c r="B256" s="7" t="s">
        <v>13</v>
      </c>
      <c r="C256" s="195">
        <f>C258+C260+C262</f>
        <v>434</v>
      </c>
    </row>
    <row r="257" spans="1:45" s="43" customFormat="1">
      <c r="A257" s="27" t="s">
        <v>20</v>
      </c>
      <c r="B257" s="56" t="s">
        <v>12</v>
      </c>
      <c r="C257" s="195">
        <f>C285</f>
        <v>1334</v>
      </c>
    </row>
    <row r="258" spans="1:45" s="43" customFormat="1">
      <c r="A258" s="10"/>
      <c r="B258" s="40" t="s">
        <v>13</v>
      </c>
      <c r="C258" s="195">
        <f>C286</f>
        <v>1334</v>
      </c>
    </row>
    <row r="259" spans="1:45" s="94" customFormat="1" ht="16.5" customHeight="1">
      <c r="A259" s="474" t="s">
        <v>21</v>
      </c>
      <c r="B259" s="100" t="s">
        <v>12</v>
      </c>
      <c r="C259" s="171">
        <f>C287</f>
        <v>29</v>
      </c>
    </row>
    <row r="260" spans="1:45" s="94" customFormat="1">
      <c r="A260" s="141"/>
      <c r="B260" s="84" t="s">
        <v>13</v>
      </c>
      <c r="C260" s="171">
        <f>C288</f>
        <v>29</v>
      </c>
    </row>
    <row r="261" spans="1:45">
      <c r="A261" s="23" t="s">
        <v>22</v>
      </c>
      <c r="B261" s="6" t="s">
        <v>12</v>
      </c>
      <c r="C261" s="195">
        <f>C289+C512+C606</f>
        <v>-929</v>
      </c>
    </row>
    <row r="262" spans="1:45">
      <c r="A262" s="9"/>
      <c r="B262" s="7" t="s">
        <v>13</v>
      </c>
      <c r="C262" s="195">
        <f>C290+C513+C607</f>
        <v>-929</v>
      </c>
    </row>
    <row r="263" spans="1:45" ht="15">
      <c r="A263" s="46" t="s">
        <v>69</v>
      </c>
      <c r="B263" s="47"/>
      <c r="C263" s="301"/>
      <c r="D263" s="44"/>
      <c r="E263" s="62"/>
      <c r="F263" s="62"/>
      <c r="G263" s="62"/>
      <c r="H263" s="62"/>
      <c r="I263" s="62"/>
      <c r="J263" s="63"/>
      <c r="K263" s="94"/>
      <c r="L263" s="63"/>
      <c r="M263" s="63"/>
      <c r="N263" s="63"/>
      <c r="O263" s="63"/>
      <c r="P263" s="63"/>
      <c r="Q263" s="63"/>
      <c r="R263" s="63"/>
      <c r="S263" s="63"/>
      <c r="T263" s="63"/>
      <c r="U263" s="63"/>
      <c r="V263" s="63"/>
      <c r="W263" s="63"/>
      <c r="X263" s="63"/>
      <c r="Y263" s="63"/>
      <c r="Z263" s="63"/>
      <c r="AA263" s="63"/>
      <c r="AB263" s="63"/>
      <c r="AC263" s="63"/>
      <c r="AD263" s="63"/>
      <c r="AE263" s="63"/>
      <c r="AF263" s="63"/>
      <c r="AG263" s="63"/>
      <c r="AH263" s="63"/>
      <c r="AI263" s="63"/>
      <c r="AJ263" s="63"/>
      <c r="AK263" s="63"/>
      <c r="AL263" s="63"/>
      <c r="AM263" s="63"/>
      <c r="AN263" s="63"/>
      <c r="AO263" s="63"/>
      <c r="AP263" s="63"/>
      <c r="AQ263" s="63"/>
      <c r="AR263" s="63"/>
      <c r="AS263" s="63"/>
    </row>
    <row r="264" spans="1:45">
      <c r="A264" s="70" t="s">
        <v>32</v>
      </c>
      <c r="B264" s="130"/>
      <c r="C264" s="195"/>
      <c r="D264" s="44"/>
      <c r="E264" s="62"/>
      <c r="F264" s="62"/>
      <c r="G264" s="62"/>
      <c r="H264" s="62"/>
      <c r="I264" s="529"/>
      <c r="J264" s="63"/>
      <c r="K264" s="63"/>
      <c r="L264" s="63"/>
      <c r="M264" s="63"/>
      <c r="N264" s="63"/>
      <c r="O264" s="63"/>
      <c r="P264" s="63"/>
      <c r="Q264" s="63"/>
      <c r="R264" s="63"/>
      <c r="S264" s="63"/>
      <c r="T264" s="63"/>
      <c r="U264" s="63"/>
      <c r="V264" s="63"/>
      <c r="W264" s="63"/>
      <c r="X264" s="63"/>
      <c r="Y264" s="63"/>
      <c r="Z264" s="63"/>
      <c r="AA264" s="63"/>
      <c r="AB264" s="63"/>
      <c r="AC264" s="63"/>
      <c r="AD264" s="63"/>
      <c r="AE264" s="63"/>
      <c r="AF264" s="63"/>
      <c r="AG264" s="63"/>
      <c r="AH264" s="63"/>
      <c r="AI264" s="63"/>
      <c r="AJ264" s="63"/>
      <c r="AK264" s="63"/>
      <c r="AL264" s="63"/>
      <c r="AM264" s="63"/>
      <c r="AN264" s="63"/>
      <c r="AO264" s="63"/>
      <c r="AP264" s="63"/>
      <c r="AQ264" s="63"/>
      <c r="AR264" s="63"/>
      <c r="AS264" s="63"/>
    </row>
    <row r="265" spans="1:45" s="258" customFormat="1">
      <c r="A265" s="243" t="s">
        <v>11</v>
      </c>
      <c r="B265" s="100" t="s">
        <v>12</v>
      </c>
      <c r="C265" s="195">
        <f>C267+C279</f>
        <v>2105</v>
      </c>
      <c r="D265" s="257"/>
      <c r="E265" s="87"/>
      <c r="F265" s="87"/>
      <c r="G265" s="87"/>
      <c r="H265" s="87"/>
      <c r="I265" s="87"/>
      <c r="J265" s="63"/>
      <c r="K265" s="63"/>
      <c r="L265" s="63"/>
      <c r="M265" s="63"/>
      <c r="N265" s="63"/>
      <c r="O265" s="63"/>
      <c r="P265" s="63"/>
      <c r="Q265" s="63"/>
      <c r="R265" s="63"/>
      <c r="S265" s="63"/>
      <c r="T265" s="63"/>
      <c r="U265" s="63"/>
      <c r="V265" s="63"/>
      <c r="W265" s="63"/>
      <c r="X265" s="63"/>
      <c r="Y265" s="63"/>
      <c r="Z265" s="63"/>
      <c r="AA265" s="63"/>
      <c r="AB265" s="63"/>
      <c r="AC265" s="63"/>
      <c r="AD265" s="63"/>
      <c r="AE265" s="63"/>
      <c r="AF265" s="63"/>
      <c r="AG265" s="63"/>
      <c r="AH265" s="63"/>
      <c r="AI265" s="63"/>
      <c r="AJ265" s="63"/>
      <c r="AK265" s="63"/>
      <c r="AL265" s="63"/>
      <c r="AM265" s="63"/>
      <c r="AN265" s="63"/>
      <c r="AO265" s="63"/>
      <c r="AP265" s="63"/>
      <c r="AQ265" s="63"/>
      <c r="AR265" s="63"/>
      <c r="AS265" s="63"/>
    </row>
    <row r="266" spans="1:45">
      <c r="A266" s="10"/>
      <c r="B266" s="40" t="s">
        <v>13</v>
      </c>
      <c r="C266" s="195">
        <f>C268+C280</f>
        <v>2105</v>
      </c>
      <c r="D266" s="42"/>
      <c r="E266" s="42"/>
      <c r="F266" s="42"/>
      <c r="G266" s="42"/>
      <c r="H266" s="42"/>
      <c r="I266" s="42"/>
    </row>
    <row r="267" spans="1:45" ht="15">
      <c r="A267" s="128" t="s">
        <v>34</v>
      </c>
      <c r="B267" s="13" t="s">
        <v>12</v>
      </c>
      <c r="C267" s="178">
        <f t="shared" ref="C267:C270" si="20">C269</f>
        <v>740</v>
      </c>
    </row>
    <row r="268" spans="1:45" ht="15">
      <c r="A268" s="22" t="s">
        <v>35</v>
      </c>
      <c r="B268" s="14" t="s">
        <v>13</v>
      </c>
      <c r="C268" s="178">
        <f t="shared" si="20"/>
        <v>740</v>
      </c>
    </row>
    <row r="269" spans="1:45" s="43" customFormat="1">
      <c r="A269" s="12" t="s">
        <v>17</v>
      </c>
      <c r="B269" s="56" t="s">
        <v>12</v>
      </c>
      <c r="C269" s="195">
        <f t="shared" si="20"/>
        <v>740</v>
      </c>
      <c r="D269" s="42"/>
      <c r="E269" s="42"/>
      <c r="F269" s="42"/>
      <c r="G269" s="42"/>
      <c r="H269" s="42"/>
      <c r="I269" s="42"/>
    </row>
    <row r="270" spans="1:45" s="43" customFormat="1">
      <c r="A270" s="11"/>
      <c r="B270" s="40" t="s">
        <v>13</v>
      </c>
      <c r="C270" s="195">
        <f t="shared" si="20"/>
        <v>740</v>
      </c>
      <c r="D270" s="42"/>
      <c r="E270" s="42"/>
      <c r="F270" s="42"/>
      <c r="G270" s="42"/>
      <c r="H270" s="42"/>
      <c r="I270" s="42"/>
    </row>
    <row r="271" spans="1:45" s="43" customFormat="1">
      <c r="A271" s="35" t="s">
        <v>39</v>
      </c>
      <c r="B271" s="13" t="s">
        <v>12</v>
      </c>
      <c r="C271" s="195">
        <f>C273+C275+C277</f>
        <v>740</v>
      </c>
    </row>
    <row r="272" spans="1:45" s="43" customFormat="1">
      <c r="A272" s="10"/>
      <c r="B272" s="14" t="s">
        <v>13</v>
      </c>
      <c r="C272" s="195">
        <f>C274+C276+C278</f>
        <v>740</v>
      </c>
    </row>
    <row r="273" spans="1:14" s="43" customFormat="1">
      <c r="A273" s="27" t="s">
        <v>20</v>
      </c>
      <c r="B273" s="56" t="s">
        <v>12</v>
      </c>
      <c r="C273" s="195">
        <f>C300+C387+C436</f>
        <v>405</v>
      </c>
    </row>
    <row r="274" spans="1:14" s="43" customFormat="1">
      <c r="A274" s="10"/>
      <c r="B274" s="40" t="s">
        <v>13</v>
      </c>
      <c r="C274" s="195">
        <f>C301+C388+C437</f>
        <v>405</v>
      </c>
      <c r="N274" s="440"/>
    </row>
    <row r="275" spans="1:14" s="94" customFormat="1" ht="16.5" customHeight="1">
      <c r="A275" s="474" t="s">
        <v>21</v>
      </c>
      <c r="B275" s="100" t="s">
        <v>12</v>
      </c>
      <c r="C275" s="171">
        <f>C315+C393</f>
        <v>271</v>
      </c>
    </row>
    <row r="276" spans="1:14" s="94" customFormat="1">
      <c r="A276" s="141"/>
      <c r="B276" s="84" t="s">
        <v>13</v>
      </c>
      <c r="C276" s="171">
        <f>C316+C394</f>
        <v>271</v>
      </c>
    </row>
    <row r="277" spans="1:14" s="94" customFormat="1" ht="16.5" customHeight="1">
      <c r="A277" s="23" t="s">
        <v>22</v>
      </c>
      <c r="B277" s="100" t="s">
        <v>12</v>
      </c>
      <c r="C277" s="171">
        <f>C446</f>
        <v>64</v>
      </c>
    </row>
    <row r="278" spans="1:14" s="94" customFormat="1">
      <c r="A278" s="141"/>
      <c r="B278" s="84" t="s">
        <v>13</v>
      </c>
      <c r="C278" s="171">
        <f>C447</f>
        <v>64</v>
      </c>
    </row>
    <row r="279" spans="1:14" s="43" customFormat="1" ht="15">
      <c r="A279" s="26" t="s">
        <v>24</v>
      </c>
      <c r="B279" s="13" t="s">
        <v>12</v>
      </c>
      <c r="C279" s="199">
        <f>C281</f>
        <v>1365</v>
      </c>
    </row>
    <row r="280" spans="1:14" s="43" customFormat="1" ht="15">
      <c r="A280" s="10" t="s">
        <v>15</v>
      </c>
      <c r="B280" s="14" t="s">
        <v>13</v>
      </c>
      <c r="C280" s="199">
        <f>C282</f>
        <v>1365</v>
      </c>
    </row>
    <row r="281" spans="1:14" s="43" customFormat="1" ht="15">
      <c r="A281" s="12" t="s">
        <v>17</v>
      </c>
      <c r="B281" s="56" t="s">
        <v>12</v>
      </c>
      <c r="C281" s="178">
        <f t="shared" ref="C281:C282" si="21">C283</f>
        <v>1365</v>
      </c>
      <c r="D281" s="42"/>
      <c r="E281" s="42"/>
      <c r="F281" s="42"/>
      <c r="G281" s="42"/>
      <c r="H281" s="42"/>
      <c r="I281" s="42"/>
    </row>
    <row r="282" spans="1:14" s="43" customFormat="1" ht="15">
      <c r="A282" s="11"/>
      <c r="B282" s="40" t="s">
        <v>13</v>
      </c>
      <c r="C282" s="178">
        <f t="shared" si="21"/>
        <v>1365</v>
      </c>
      <c r="D282" s="42"/>
      <c r="E282" s="42"/>
      <c r="F282" s="42"/>
      <c r="G282" s="42"/>
      <c r="H282" s="42"/>
      <c r="I282" s="42"/>
    </row>
    <row r="283" spans="1:14" s="43" customFormat="1">
      <c r="A283" s="35" t="s">
        <v>39</v>
      </c>
      <c r="B283" s="13" t="s">
        <v>12</v>
      </c>
      <c r="C283" s="195">
        <f>C285+C287+C289</f>
        <v>1365</v>
      </c>
    </row>
    <row r="284" spans="1:14" s="43" customFormat="1">
      <c r="A284" s="10"/>
      <c r="B284" s="14" t="s">
        <v>13</v>
      </c>
      <c r="C284" s="195">
        <f>C286+C288+C290</f>
        <v>1365</v>
      </c>
      <c r="D284" s="195">
        <f>D286+D288</f>
        <v>0</v>
      </c>
    </row>
    <row r="285" spans="1:14" s="43" customFormat="1">
      <c r="A285" s="27" t="s">
        <v>20</v>
      </c>
      <c r="B285" s="56" t="s">
        <v>12</v>
      </c>
      <c r="C285" s="195">
        <f>C330+C403+C476</f>
        <v>1334</v>
      </c>
    </row>
    <row r="286" spans="1:14" s="43" customFormat="1">
      <c r="A286" s="10"/>
      <c r="B286" s="40" t="s">
        <v>13</v>
      </c>
      <c r="C286" s="195">
        <f>C331+C404+C477</f>
        <v>1334</v>
      </c>
    </row>
    <row r="287" spans="1:14" s="94" customFormat="1" ht="16.5" customHeight="1">
      <c r="A287" s="474" t="s">
        <v>21</v>
      </c>
      <c r="B287" s="100" t="s">
        <v>12</v>
      </c>
      <c r="C287" s="171">
        <f>C484</f>
        <v>29</v>
      </c>
    </row>
    <row r="288" spans="1:14" s="94" customFormat="1">
      <c r="A288" s="141"/>
      <c r="B288" s="84" t="s">
        <v>13</v>
      </c>
      <c r="C288" s="171">
        <f>C485</f>
        <v>29</v>
      </c>
    </row>
    <row r="289" spans="1:14" s="94" customFormat="1" ht="16.5" customHeight="1">
      <c r="A289" s="23" t="s">
        <v>22</v>
      </c>
      <c r="B289" s="100" t="s">
        <v>12</v>
      </c>
      <c r="C289" s="171">
        <f>C413</f>
        <v>2</v>
      </c>
    </row>
    <row r="290" spans="1:14" s="94" customFormat="1">
      <c r="A290" s="141"/>
      <c r="B290" s="84" t="s">
        <v>13</v>
      </c>
      <c r="C290" s="171">
        <f>C414</f>
        <v>2</v>
      </c>
    </row>
    <row r="291" spans="1:14" ht="15">
      <c r="A291" s="153" t="s">
        <v>31</v>
      </c>
      <c r="B291" s="154"/>
      <c r="C291" s="294"/>
      <c r="D291" s="111"/>
      <c r="E291" s="112"/>
      <c r="F291" s="111"/>
      <c r="G291" s="111"/>
      <c r="H291" s="111"/>
      <c r="I291" s="111"/>
    </row>
    <row r="292" spans="1:14">
      <c r="A292" s="134" t="s">
        <v>32</v>
      </c>
      <c r="B292" s="55" t="s">
        <v>12</v>
      </c>
      <c r="C292" s="195">
        <f t="shared" ref="C292:C297" si="22">C294</f>
        <v>0</v>
      </c>
      <c r="D292" s="113"/>
      <c r="E292" s="113"/>
      <c r="F292" s="113"/>
      <c r="G292" s="113"/>
      <c r="H292" s="113"/>
      <c r="I292" s="113"/>
    </row>
    <row r="293" spans="1:14">
      <c r="A293" s="22" t="s">
        <v>33</v>
      </c>
      <c r="B293" s="14" t="s">
        <v>13</v>
      </c>
      <c r="C293" s="195">
        <f t="shared" si="22"/>
        <v>0</v>
      </c>
    </row>
    <row r="294" spans="1:14" ht="15">
      <c r="A294" s="128" t="s">
        <v>34</v>
      </c>
      <c r="B294" s="13" t="s">
        <v>12</v>
      </c>
      <c r="C294" s="178">
        <f t="shared" si="22"/>
        <v>0</v>
      </c>
    </row>
    <row r="295" spans="1:14" ht="15">
      <c r="A295" s="22" t="s">
        <v>35</v>
      </c>
      <c r="B295" s="14" t="s">
        <v>13</v>
      </c>
      <c r="C295" s="178">
        <f t="shared" si="22"/>
        <v>0</v>
      </c>
    </row>
    <row r="296" spans="1:14" s="43" customFormat="1">
      <c r="A296" s="12" t="s">
        <v>17</v>
      </c>
      <c r="B296" s="56" t="s">
        <v>12</v>
      </c>
      <c r="C296" s="195">
        <f t="shared" si="22"/>
        <v>0</v>
      </c>
      <c r="D296" s="42"/>
      <c r="E296" s="42"/>
      <c r="F296" s="42"/>
      <c r="G296" s="42"/>
      <c r="H296" s="42"/>
      <c r="I296" s="42"/>
    </row>
    <row r="297" spans="1:14" s="43" customFormat="1">
      <c r="A297" s="11"/>
      <c r="B297" s="40" t="s">
        <v>13</v>
      </c>
      <c r="C297" s="195">
        <f t="shared" si="22"/>
        <v>0</v>
      </c>
      <c r="D297" s="42"/>
      <c r="E297" s="42"/>
      <c r="F297" s="42"/>
      <c r="G297" s="42"/>
      <c r="H297" s="42"/>
      <c r="I297" s="42"/>
    </row>
    <row r="298" spans="1:14" s="43" customFormat="1">
      <c r="A298" s="35" t="s">
        <v>39</v>
      </c>
      <c r="B298" s="13" t="s">
        <v>12</v>
      </c>
      <c r="C298" s="195">
        <f>C300</f>
        <v>0</v>
      </c>
    </row>
    <row r="299" spans="1:14" s="43" customFormat="1">
      <c r="A299" s="10"/>
      <c r="B299" s="14" t="s">
        <v>13</v>
      </c>
      <c r="C299" s="195">
        <f>C301</f>
        <v>0</v>
      </c>
    </row>
    <row r="300" spans="1:14" s="43" customFormat="1">
      <c r="A300" s="27" t="s">
        <v>20</v>
      </c>
      <c r="B300" s="56" t="s">
        <v>12</v>
      </c>
      <c r="C300" s="195">
        <f>C302+C304</f>
        <v>0</v>
      </c>
    </row>
    <row r="301" spans="1:14" s="43" customFormat="1">
      <c r="A301" s="10"/>
      <c r="B301" s="40" t="s">
        <v>13</v>
      </c>
      <c r="C301" s="195">
        <f>C303+C305</f>
        <v>0</v>
      </c>
      <c r="N301" s="440"/>
    </row>
    <row r="302" spans="1:14" s="88" customFormat="1" ht="15">
      <c r="A302" s="587" t="s">
        <v>70</v>
      </c>
      <c r="B302" s="95" t="s">
        <v>12</v>
      </c>
      <c r="C302" s="171">
        <v>-1.4</v>
      </c>
    </row>
    <row r="303" spans="1:14" s="94" customFormat="1">
      <c r="A303" s="141"/>
      <c r="B303" s="84" t="s">
        <v>13</v>
      </c>
      <c r="C303" s="171">
        <v>-1.4</v>
      </c>
    </row>
    <row r="304" spans="1:14" s="88" customFormat="1" ht="15">
      <c r="A304" s="587" t="s">
        <v>71</v>
      </c>
      <c r="B304" s="95" t="s">
        <v>12</v>
      </c>
      <c r="C304" s="171">
        <v>1.4</v>
      </c>
    </row>
    <row r="305" spans="1:9" s="94" customFormat="1">
      <c r="A305" s="141"/>
      <c r="B305" s="84" t="s">
        <v>13</v>
      </c>
      <c r="C305" s="171">
        <v>1.4</v>
      </c>
    </row>
    <row r="306" spans="1:9" ht="15">
      <c r="A306" s="153" t="s">
        <v>72</v>
      </c>
      <c r="B306" s="154"/>
      <c r="C306" s="294"/>
      <c r="D306" s="111"/>
      <c r="E306" s="112"/>
      <c r="F306" s="111"/>
      <c r="G306" s="111"/>
      <c r="H306" s="111"/>
      <c r="I306" s="111"/>
    </row>
    <row r="307" spans="1:9">
      <c r="A307" s="134" t="s">
        <v>32</v>
      </c>
      <c r="B307" s="55" t="s">
        <v>12</v>
      </c>
      <c r="C307" s="195">
        <f t="shared" ref="C307:C318" si="23">C309</f>
        <v>46</v>
      </c>
      <c r="D307" s="113"/>
      <c r="E307" s="113"/>
      <c r="F307" s="113"/>
      <c r="G307" s="113"/>
      <c r="H307" s="113"/>
      <c r="I307" s="113"/>
    </row>
    <row r="308" spans="1:9">
      <c r="A308" s="22" t="s">
        <v>33</v>
      </c>
      <c r="B308" s="14" t="s">
        <v>13</v>
      </c>
      <c r="C308" s="195">
        <f t="shared" si="23"/>
        <v>46</v>
      </c>
    </row>
    <row r="309" spans="1:9" ht="15">
      <c r="A309" s="128" t="s">
        <v>34</v>
      </c>
      <c r="B309" s="13" t="s">
        <v>12</v>
      </c>
      <c r="C309" s="178">
        <f t="shared" si="23"/>
        <v>46</v>
      </c>
    </row>
    <row r="310" spans="1:9" ht="15">
      <c r="A310" s="22" t="s">
        <v>35</v>
      </c>
      <c r="B310" s="14" t="s">
        <v>13</v>
      </c>
      <c r="C310" s="178">
        <f t="shared" si="23"/>
        <v>46</v>
      </c>
    </row>
    <row r="311" spans="1:9">
      <c r="A311" s="12" t="s">
        <v>17</v>
      </c>
      <c r="B311" s="6" t="s">
        <v>12</v>
      </c>
      <c r="C311" s="195">
        <f t="shared" si="23"/>
        <v>46</v>
      </c>
      <c r="D311" s="42"/>
      <c r="E311" s="42"/>
      <c r="F311" s="42"/>
      <c r="G311" s="42"/>
      <c r="H311" s="42"/>
      <c r="I311" s="42"/>
    </row>
    <row r="312" spans="1:9">
      <c r="A312" s="11"/>
      <c r="B312" s="7" t="s">
        <v>13</v>
      </c>
      <c r="C312" s="195">
        <f t="shared" si="23"/>
        <v>46</v>
      </c>
      <c r="D312" s="42"/>
      <c r="E312" s="42"/>
      <c r="F312" s="42"/>
      <c r="G312" s="42"/>
      <c r="H312" s="42"/>
      <c r="I312" s="42"/>
    </row>
    <row r="313" spans="1:9">
      <c r="A313" s="35" t="s">
        <v>39</v>
      </c>
      <c r="B313" s="13" t="s">
        <v>12</v>
      </c>
      <c r="C313" s="195">
        <f t="shared" si="23"/>
        <v>46</v>
      </c>
    </row>
    <row r="314" spans="1:9">
      <c r="A314" s="10"/>
      <c r="B314" s="14" t="s">
        <v>13</v>
      </c>
      <c r="C314" s="195">
        <f t="shared" si="23"/>
        <v>46</v>
      </c>
    </row>
    <row r="315" spans="1:9">
      <c r="A315" s="474" t="s">
        <v>21</v>
      </c>
      <c r="B315" s="6" t="s">
        <v>12</v>
      </c>
      <c r="C315" s="195">
        <f t="shared" si="23"/>
        <v>46</v>
      </c>
    </row>
    <row r="316" spans="1:9">
      <c r="A316" s="9"/>
      <c r="B316" s="7" t="s">
        <v>13</v>
      </c>
      <c r="C316" s="195">
        <f t="shared" si="23"/>
        <v>46</v>
      </c>
    </row>
    <row r="317" spans="1:9">
      <c r="A317" s="606" t="s">
        <v>73</v>
      </c>
      <c r="B317" s="6" t="s">
        <v>12</v>
      </c>
      <c r="C317" s="195">
        <f t="shared" si="23"/>
        <v>46</v>
      </c>
    </row>
    <row r="318" spans="1:9">
      <c r="A318" s="9"/>
      <c r="B318" s="7" t="s">
        <v>13</v>
      </c>
      <c r="C318" s="195">
        <f t="shared" si="23"/>
        <v>46</v>
      </c>
    </row>
    <row r="319" spans="1:9" s="648" customFormat="1" ht="15" customHeight="1">
      <c r="A319" s="609" t="s">
        <v>74</v>
      </c>
      <c r="B319" s="666" t="s">
        <v>12</v>
      </c>
      <c r="C319" s="667">
        <v>46</v>
      </c>
    </row>
    <row r="320" spans="1:9" s="94" customFormat="1">
      <c r="A320" s="141"/>
      <c r="B320" s="84" t="s">
        <v>13</v>
      </c>
      <c r="C320" s="171">
        <v>46</v>
      </c>
    </row>
    <row r="321" spans="1:9" s="43" customFormat="1" ht="12.75">
      <c r="A321" s="685" t="s">
        <v>75</v>
      </c>
      <c r="B321" s="686"/>
      <c r="C321" s="687"/>
    </row>
    <row r="322" spans="1:9" s="44" customFormat="1" ht="15">
      <c r="A322" s="60" t="s">
        <v>32</v>
      </c>
      <c r="B322" s="69" t="s">
        <v>12</v>
      </c>
      <c r="C322" s="199">
        <f t="shared" ref="C322:C327" si="24">C324</f>
        <v>1261</v>
      </c>
      <c r="E322" s="62"/>
    </row>
    <row r="323" spans="1:9" s="44" customFormat="1" ht="15">
      <c r="A323" s="71" t="s">
        <v>38</v>
      </c>
      <c r="B323" s="72" t="s">
        <v>13</v>
      </c>
      <c r="C323" s="199">
        <f t="shared" si="24"/>
        <v>1261</v>
      </c>
      <c r="E323" s="62"/>
    </row>
    <row r="324" spans="1:9" s="43" customFormat="1">
      <c r="A324" s="26" t="s">
        <v>24</v>
      </c>
      <c r="B324" s="13" t="s">
        <v>12</v>
      </c>
      <c r="C324" s="171">
        <f>C326</f>
        <v>1261</v>
      </c>
    </row>
    <row r="325" spans="1:9" s="43" customFormat="1">
      <c r="A325" s="10" t="s">
        <v>15</v>
      </c>
      <c r="B325" s="14" t="s">
        <v>13</v>
      </c>
      <c r="C325" s="171">
        <f>C327</f>
        <v>1261</v>
      </c>
    </row>
    <row r="326" spans="1:9" s="43" customFormat="1" ht="15">
      <c r="A326" s="12" t="s">
        <v>17</v>
      </c>
      <c r="B326" s="56" t="s">
        <v>12</v>
      </c>
      <c r="C326" s="178">
        <f t="shared" si="24"/>
        <v>1261</v>
      </c>
      <c r="D326" s="42"/>
      <c r="E326" s="42"/>
      <c r="F326" s="42"/>
      <c r="G326" s="42"/>
      <c r="H326" s="42"/>
      <c r="I326" s="42"/>
    </row>
    <row r="327" spans="1:9" s="43" customFormat="1" ht="15">
      <c r="A327" s="11"/>
      <c r="B327" s="40" t="s">
        <v>13</v>
      </c>
      <c r="C327" s="178">
        <f t="shared" si="24"/>
        <v>1261</v>
      </c>
      <c r="D327" s="42"/>
      <c r="E327" s="42"/>
      <c r="F327" s="42"/>
      <c r="G327" s="42"/>
      <c r="H327" s="42"/>
      <c r="I327" s="42"/>
    </row>
    <row r="328" spans="1:9" s="43" customFormat="1">
      <c r="A328" s="35" t="s">
        <v>39</v>
      </c>
      <c r="B328" s="55" t="s">
        <v>12</v>
      </c>
      <c r="C328" s="195">
        <f>C330</f>
        <v>1261</v>
      </c>
    </row>
    <row r="329" spans="1:9" s="43" customFormat="1">
      <c r="A329" s="10"/>
      <c r="B329" s="40" t="s">
        <v>13</v>
      </c>
      <c r="C329" s="195">
        <f>C331</f>
        <v>1261</v>
      </c>
      <c r="D329" s="45">
        <f>D331</f>
        <v>0</v>
      </c>
    </row>
    <row r="330" spans="1:9" s="43" customFormat="1">
      <c r="A330" s="630" t="s">
        <v>20</v>
      </c>
      <c r="B330" s="56" t="s">
        <v>12</v>
      </c>
      <c r="C330" s="195">
        <f>C332+C342+C364+C368+C374</f>
        <v>1261</v>
      </c>
    </row>
    <row r="331" spans="1:9" s="43" customFormat="1">
      <c r="A331" s="10"/>
      <c r="B331" s="40" t="s">
        <v>13</v>
      </c>
      <c r="C331" s="195">
        <f>C333+C343+C365+C369+C375</f>
        <v>1261</v>
      </c>
    </row>
    <row r="332" spans="1:9" s="43" customFormat="1" ht="15">
      <c r="A332" s="354" t="s">
        <v>76</v>
      </c>
      <c r="B332" s="55" t="s">
        <v>12</v>
      </c>
      <c r="C332" s="178">
        <f>C334+C336+C338+C340</f>
        <v>150</v>
      </c>
    </row>
    <row r="333" spans="1:9" s="43" customFormat="1" ht="15">
      <c r="A333" s="10"/>
      <c r="B333" s="40" t="s">
        <v>13</v>
      </c>
      <c r="C333" s="178">
        <f>C335+C337+C339+C341</f>
        <v>150</v>
      </c>
    </row>
    <row r="334" spans="1:9" s="88" customFormat="1" ht="15">
      <c r="A334" s="668" t="s">
        <v>77</v>
      </c>
      <c r="B334" s="100" t="s">
        <v>12</v>
      </c>
      <c r="C334" s="171">
        <v>-499</v>
      </c>
    </row>
    <row r="335" spans="1:9" s="94" customFormat="1">
      <c r="A335" s="594"/>
      <c r="B335" s="84" t="s">
        <v>13</v>
      </c>
      <c r="C335" s="171">
        <v>-499</v>
      </c>
    </row>
    <row r="336" spans="1:9" s="336" customFormat="1" ht="15">
      <c r="A336" s="669" t="s">
        <v>78</v>
      </c>
      <c r="B336" s="100" t="s">
        <v>12</v>
      </c>
      <c r="C336" s="195">
        <v>-110</v>
      </c>
    </row>
    <row r="337" spans="1:5" s="62" customFormat="1">
      <c r="A337" s="32"/>
      <c r="B337" s="84" t="s">
        <v>13</v>
      </c>
      <c r="C337" s="195">
        <v>-110</v>
      </c>
    </row>
    <row r="338" spans="1:5" s="88" customFormat="1" ht="14.25" customHeight="1">
      <c r="A338" s="588" t="s">
        <v>79</v>
      </c>
      <c r="B338" s="100" t="s">
        <v>12</v>
      </c>
      <c r="C338" s="171">
        <v>109</v>
      </c>
    </row>
    <row r="339" spans="1:5" s="94" customFormat="1" ht="15.75">
      <c r="A339" s="610"/>
      <c r="B339" s="84" t="s">
        <v>13</v>
      </c>
      <c r="C339" s="171">
        <v>109</v>
      </c>
    </row>
    <row r="340" spans="1:5" s="336" customFormat="1" ht="15">
      <c r="A340" s="588" t="s">
        <v>80</v>
      </c>
      <c r="B340" s="100" t="s">
        <v>12</v>
      </c>
      <c r="C340" s="195">
        <v>650</v>
      </c>
    </row>
    <row r="341" spans="1:5" s="62" customFormat="1">
      <c r="A341" s="32"/>
      <c r="B341" s="84" t="s">
        <v>13</v>
      </c>
      <c r="C341" s="195">
        <v>650</v>
      </c>
    </row>
    <row r="342" spans="1:5" s="43" customFormat="1" ht="25.5">
      <c r="A342" s="650" t="s">
        <v>81</v>
      </c>
      <c r="B342" s="55" t="s">
        <v>12</v>
      </c>
      <c r="C342" s="178">
        <f>C344+C346+C348+C350+C352+C354+C356+C358+C360+C362</f>
        <v>1</v>
      </c>
    </row>
    <row r="343" spans="1:5" s="43" customFormat="1" ht="15">
      <c r="A343" s="10"/>
      <c r="B343" s="40" t="s">
        <v>13</v>
      </c>
      <c r="C343" s="178">
        <f>C345+C347+C349+C351+C353+C355+C357+C359+C361+C363</f>
        <v>1</v>
      </c>
    </row>
    <row r="344" spans="1:5" s="88" customFormat="1" ht="15">
      <c r="A344" s="588" t="s">
        <v>82</v>
      </c>
      <c r="B344" s="100" t="s">
        <v>12</v>
      </c>
      <c r="C344" s="171">
        <v>-51</v>
      </c>
      <c r="D344" s="94"/>
      <c r="E344" s="94"/>
    </row>
    <row r="345" spans="1:5" s="94" customFormat="1">
      <c r="A345" s="594"/>
      <c r="B345" s="84" t="s">
        <v>13</v>
      </c>
      <c r="C345" s="171">
        <v>-51</v>
      </c>
    </row>
    <row r="346" spans="1:5" s="336" customFormat="1" ht="15">
      <c r="A346" s="588" t="s">
        <v>83</v>
      </c>
      <c r="B346" s="100" t="s">
        <v>12</v>
      </c>
      <c r="C346" s="195">
        <v>-32</v>
      </c>
      <c r="D346" s="62"/>
      <c r="E346" s="62"/>
    </row>
    <row r="347" spans="1:5" s="62" customFormat="1">
      <c r="A347" s="32"/>
      <c r="B347" s="84" t="s">
        <v>13</v>
      </c>
      <c r="C347" s="195">
        <v>-32</v>
      </c>
    </row>
    <row r="348" spans="1:5" s="88" customFormat="1" ht="14.25" customHeight="1">
      <c r="A348" s="588" t="s">
        <v>84</v>
      </c>
      <c r="B348" s="100" t="s">
        <v>12</v>
      </c>
      <c r="C348" s="171">
        <v>-50</v>
      </c>
      <c r="D348" s="94"/>
      <c r="E348" s="94"/>
    </row>
    <row r="349" spans="1:5" s="94" customFormat="1" ht="15.75">
      <c r="A349" s="610"/>
      <c r="B349" s="84" t="s">
        <v>13</v>
      </c>
      <c r="C349" s="171">
        <v>-50</v>
      </c>
    </row>
    <row r="350" spans="1:5" s="336" customFormat="1" ht="15">
      <c r="A350" s="588" t="s">
        <v>85</v>
      </c>
      <c r="B350" s="100" t="s">
        <v>12</v>
      </c>
      <c r="C350" s="195">
        <v>-4</v>
      </c>
      <c r="D350" s="62"/>
      <c r="E350" s="62"/>
    </row>
    <row r="351" spans="1:5" s="62" customFormat="1">
      <c r="A351" s="32"/>
      <c r="B351" s="84" t="s">
        <v>13</v>
      </c>
      <c r="C351" s="195">
        <v>-4</v>
      </c>
    </row>
    <row r="352" spans="1:5" s="88" customFormat="1" ht="30" customHeight="1">
      <c r="A352" s="670" t="s">
        <v>86</v>
      </c>
      <c r="B352" s="100" t="s">
        <v>12</v>
      </c>
      <c r="C352" s="171">
        <v>64</v>
      </c>
      <c r="D352" s="94"/>
      <c r="E352" s="94"/>
    </row>
    <row r="353" spans="1:5" s="94" customFormat="1" ht="15.75">
      <c r="A353" s="610"/>
      <c r="B353" s="84" t="s">
        <v>13</v>
      </c>
      <c r="C353" s="171">
        <v>64</v>
      </c>
    </row>
    <row r="354" spans="1:5" s="88" customFormat="1" ht="28.5" customHeight="1">
      <c r="A354" s="447" t="s">
        <v>87</v>
      </c>
      <c r="B354" s="100" t="s">
        <v>12</v>
      </c>
      <c r="C354" s="171">
        <v>46</v>
      </c>
      <c r="D354" s="94"/>
      <c r="E354" s="94"/>
    </row>
    <row r="355" spans="1:5" s="94" customFormat="1" ht="15.75">
      <c r="A355" s="610"/>
      <c r="B355" s="84" t="s">
        <v>13</v>
      </c>
      <c r="C355" s="171">
        <v>46</v>
      </c>
    </row>
    <row r="356" spans="1:5" s="88" customFormat="1" ht="14.25" customHeight="1">
      <c r="A356" s="447" t="s">
        <v>88</v>
      </c>
      <c r="B356" s="100" t="s">
        <v>12</v>
      </c>
      <c r="C356" s="171">
        <v>18</v>
      </c>
      <c r="D356" s="94"/>
      <c r="E356" s="94"/>
    </row>
    <row r="357" spans="1:5" s="94" customFormat="1" ht="15.75">
      <c r="A357" s="610"/>
      <c r="B357" s="84" t="s">
        <v>13</v>
      </c>
      <c r="C357" s="171">
        <v>18</v>
      </c>
    </row>
    <row r="358" spans="1:5" s="88" customFormat="1" ht="14.25" customHeight="1">
      <c r="A358" s="447" t="s">
        <v>89</v>
      </c>
      <c r="B358" s="100" t="s">
        <v>12</v>
      </c>
      <c r="C358" s="171">
        <v>10</v>
      </c>
      <c r="D358" s="94"/>
      <c r="E358" s="94"/>
    </row>
    <row r="359" spans="1:5" s="94" customFormat="1" ht="15.75">
      <c r="A359" s="610"/>
      <c r="B359" s="84" t="s">
        <v>13</v>
      </c>
      <c r="C359" s="171">
        <v>10</v>
      </c>
    </row>
    <row r="360" spans="1:5" s="88" customFormat="1" ht="14.25" customHeight="1">
      <c r="A360" s="447" t="s">
        <v>90</v>
      </c>
      <c r="B360" s="100" t="s">
        <v>12</v>
      </c>
      <c r="C360" s="171">
        <v>4</v>
      </c>
      <c r="D360" s="94"/>
      <c r="E360" s="94"/>
    </row>
    <row r="361" spans="1:5" s="94" customFormat="1" ht="15.75">
      <c r="A361" s="610"/>
      <c r="B361" s="84" t="s">
        <v>13</v>
      </c>
      <c r="C361" s="171">
        <v>4</v>
      </c>
    </row>
    <row r="362" spans="1:5" s="88" customFormat="1" ht="31.5" customHeight="1">
      <c r="A362" s="588" t="s">
        <v>91</v>
      </c>
      <c r="B362" s="100" t="s">
        <v>12</v>
      </c>
      <c r="C362" s="171">
        <v>-4</v>
      </c>
      <c r="D362" s="94"/>
      <c r="E362" s="94"/>
    </row>
    <row r="363" spans="1:5" s="94" customFormat="1" ht="15.75">
      <c r="A363" s="610"/>
      <c r="B363" s="84" t="s">
        <v>13</v>
      </c>
      <c r="C363" s="171">
        <v>-4</v>
      </c>
    </row>
    <row r="364" spans="1:5" s="94" customFormat="1" ht="14.25" customHeight="1">
      <c r="A364" s="652" t="s">
        <v>92</v>
      </c>
      <c r="B364" s="100" t="s">
        <v>12</v>
      </c>
      <c r="C364" s="171">
        <f>C366</f>
        <v>25</v>
      </c>
    </row>
    <row r="365" spans="1:5" s="94" customFormat="1" ht="15.75">
      <c r="A365" s="610"/>
      <c r="B365" s="84" t="s">
        <v>13</v>
      </c>
      <c r="C365" s="171">
        <f>C367</f>
        <v>25</v>
      </c>
    </row>
    <row r="366" spans="1:5" s="88" customFormat="1" ht="14.25" customHeight="1">
      <c r="A366" s="619" t="s">
        <v>93</v>
      </c>
      <c r="B366" s="100" t="s">
        <v>12</v>
      </c>
      <c r="C366" s="171">
        <v>25</v>
      </c>
    </row>
    <row r="367" spans="1:5" s="94" customFormat="1" ht="15.75">
      <c r="A367" s="610"/>
      <c r="B367" s="84" t="s">
        <v>13</v>
      </c>
      <c r="C367" s="171">
        <v>25</v>
      </c>
    </row>
    <row r="368" spans="1:5" s="94" customFormat="1" ht="14.25" customHeight="1">
      <c r="A368" s="490" t="s">
        <v>94</v>
      </c>
      <c r="B368" s="100" t="s">
        <v>12</v>
      </c>
      <c r="C368" s="171">
        <f>C370+C372</f>
        <v>85</v>
      </c>
    </row>
    <row r="369" spans="1:9" s="94" customFormat="1" ht="15.75">
      <c r="A369" s="610"/>
      <c r="B369" s="84" t="s">
        <v>13</v>
      </c>
      <c r="C369" s="171">
        <f>C371+C373</f>
        <v>85</v>
      </c>
    </row>
    <row r="370" spans="1:9" s="88" customFormat="1" ht="14.25" customHeight="1">
      <c r="A370" s="447" t="s">
        <v>95</v>
      </c>
      <c r="B370" s="100" t="s">
        <v>12</v>
      </c>
      <c r="C370" s="171">
        <v>60</v>
      </c>
    </row>
    <row r="371" spans="1:9" s="94" customFormat="1" ht="15.75">
      <c r="A371" s="610"/>
      <c r="B371" s="84" t="s">
        <v>13</v>
      </c>
      <c r="C371" s="171">
        <v>60</v>
      </c>
    </row>
    <row r="372" spans="1:9" s="88" customFormat="1" ht="14.25" customHeight="1">
      <c r="A372" s="443" t="s">
        <v>96</v>
      </c>
      <c r="B372" s="100" t="s">
        <v>12</v>
      </c>
      <c r="C372" s="171">
        <v>25</v>
      </c>
    </row>
    <row r="373" spans="1:9" s="94" customFormat="1" ht="15.75">
      <c r="A373" s="610"/>
      <c r="B373" s="84" t="s">
        <v>13</v>
      </c>
      <c r="C373" s="171">
        <v>25</v>
      </c>
    </row>
    <row r="374" spans="1:9" s="94" customFormat="1" ht="15" customHeight="1">
      <c r="A374" s="683" t="s">
        <v>97</v>
      </c>
      <c r="B374" s="100" t="s">
        <v>12</v>
      </c>
      <c r="C374" s="171">
        <f>C376</f>
        <v>1000</v>
      </c>
    </row>
    <row r="375" spans="1:9" s="94" customFormat="1" ht="15.75">
      <c r="A375" s="610"/>
      <c r="B375" s="84" t="s">
        <v>13</v>
      </c>
      <c r="C375" s="171">
        <f>C377</f>
        <v>1000</v>
      </c>
    </row>
    <row r="376" spans="1:9" s="88" customFormat="1" ht="14.25" customHeight="1">
      <c r="A376" s="447" t="s">
        <v>98</v>
      </c>
      <c r="B376" s="100" t="s">
        <v>12</v>
      </c>
      <c r="C376" s="171">
        <v>1000</v>
      </c>
    </row>
    <row r="377" spans="1:9" s="94" customFormat="1" ht="15.75">
      <c r="A377" s="610"/>
      <c r="B377" s="84" t="s">
        <v>13</v>
      </c>
      <c r="C377" s="171">
        <v>1000</v>
      </c>
    </row>
    <row r="378" spans="1:9" s="43" customFormat="1" ht="12.75">
      <c r="A378" s="696" t="s">
        <v>62</v>
      </c>
      <c r="B378" s="696"/>
      <c r="C378" s="696"/>
    </row>
    <row r="379" spans="1:9" s="43" customFormat="1">
      <c r="A379" s="21" t="s">
        <v>32</v>
      </c>
      <c r="B379" s="13" t="s">
        <v>12</v>
      </c>
      <c r="C379" s="195">
        <f>C381+C399</f>
        <v>555</v>
      </c>
      <c r="E379" s="94"/>
    </row>
    <row r="380" spans="1:9" s="43" customFormat="1">
      <c r="A380" s="22" t="s">
        <v>38</v>
      </c>
      <c r="B380" s="14" t="s">
        <v>13</v>
      </c>
      <c r="C380" s="195">
        <f>C382+C400</f>
        <v>555</v>
      </c>
      <c r="E380" s="94"/>
    </row>
    <row r="381" spans="1:9" ht="15">
      <c r="A381" s="128" t="s">
        <v>34</v>
      </c>
      <c r="B381" s="13" t="s">
        <v>12</v>
      </c>
      <c r="C381" s="178">
        <f t="shared" ref="C381:C384" si="25">C383</f>
        <v>555</v>
      </c>
    </row>
    <row r="382" spans="1:9" ht="15">
      <c r="A382" s="22" t="s">
        <v>35</v>
      </c>
      <c r="B382" s="14" t="s">
        <v>13</v>
      </c>
      <c r="C382" s="178">
        <f t="shared" si="25"/>
        <v>555</v>
      </c>
    </row>
    <row r="383" spans="1:9">
      <c r="A383" s="12" t="s">
        <v>17</v>
      </c>
      <c r="B383" s="6" t="s">
        <v>12</v>
      </c>
      <c r="C383" s="195">
        <f t="shared" si="25"/>
        <v>555</v>
      </c>
      <c r="D383" s="42"/>
      <c r="E383" s="42"/>
      <c r="F383" s="42"/>
      <c r="G383" s="42"/>
      <c r="H383" s="42"/>
      <c r="I383" s="42"/>
    </row>
    <row r="384" spans="1:9">
      <c r="A384" s="11"/>
      <c r="B384" s="7" t="s">
        <v>13</v>
      </c>
      <c r="C384" s="195">
        <f t="shared" si="25"/>
        <v>555</v>
      </c>
      <c r="D384" s="42"/>
      <c r="E384" s="42"/>
      <c r="F384" s="42"/>
      <c r="G384" s="42"/>
      <c r="H384" s="42"/>
      <c r="I384" s="42"/>
    </row>
    <row r="385" spans="1:9">
      <c r="A385" s="35" t="s">
        <v>39</v>
      </c>
      <c r="B385" s="13" t="s">
        <v>12</v>
      </c>
      <c r="C385" s="195">
        <f>C387+C393</f>
        <v>555</v>
      </c>
    </row>
    <row r="386" spans="1:9">
      <c r="A386" s="10"/>
      <c r="B386" s="14" t="s">
        <v>13</v>
      </c>
      <c r="C386" s="195">
        <f>C388+C394</f>
        <v>555</v>
      </c>
    </row>
    <row r="387" spans="1:9">
      <c r="A387" s="182" t="s">
        <v>20</v>
      </c>
      <c r="B387" s="6" t="s">
        <v>12</v>
      </c>
      <c r="C387" s="195">
        <f>C389</f>
        <v>330</v>
      </c>
    </row>
    <row r="388" spans="1:9">
      <c r="A388" s="9"/>
      <c r="B388" s="7" t="s">
        <v>13</v>
      </c>
      <c r="C388" s="195">
        <f>C390</f>
        <v>330</v>
      </c>
    </row>
    <row r="389" spans="1:9" s="62" customFormat="1" ht="17.25" customHeight="1">
      <c r="A389" s="360" t="s">
        <v>99</v>
      </c>
      <c r="B389" s="28" t="s">
        <v>12</v>
      </c>
      <c r="C389" s="178">
        <f>C391+C399</f>
        <v>330</v>
      </c>
      <c r="D389" s="66"/>
      <c r="E389" s="66"/>
      <c r="F389" s="66"/>
      <c r="G389" s="66"/>
      <c r="H389" s="66"/>
      <c r="I389" s="66"/>
    </row>
    <row r="390" spans="1:9" s="62" customFormat="1" ht="15">
      <c r="A390" s="32"/>
      <c r="B390" s="30" t="s">
        <v>13</v>
      </c>
      <c r="C390" s="178">
        <f>C392+C400</f>
        <v>330</v>
      </c>
      <c r="D390" s="66"/>
      <c r="E390" s="66"/>
      <c r="F390" s="66"/>
      <c r="G390" s="66"/>
      <c r="H390" s="66"/>
      <c r="I390" s="66"/>
    </row>
    <row r="391" spans="1:9" s="88" customFormat="1" ht="15">
      <c r="A391" s="671" t="s">
        <v>100</v>
      </c>
      <c r="B391" s="100" t="s">
        <v>12</v>
      </c>
      <c r="C391" s="171">
        <v>330</v>
      </c>
      <c r="D391" s="646"/>
      <c r="E391" s="646"/>
      <c r="F391" s="646"/>
      <c r="G391" s="646"/>
      <c r="H391" s="646"/>
      <c r="I391" s="646"/>
    </row>
    <row r="392" spans="1:9" s="91" customFormat="1">
      <c r="A392" s="141"/>
      <c r="B392" s="84" t="s">
        <v>13</v>
      </c>
      <c r="C392" s="171">
        <v>330</v>
      </c>
      <c r="D392" s="83"/>
      <c r="E392" s="83"/>
      <c r="F392" s="83"/>
      <c r="G392" s="83"/>
      <c r="H392" s="83"/>
      <c r="I392" s="83"/>
    </row>
    <row r="393" spans="1:9">
      <c r="A393" s="654" t="s">
        <v>21</v>
      </c>
      <c r="B393" s="56" t="s">
        <v>12</v>
      </c>
      <c r="C393" s="195">
        <f>C395</f>
        <v>225</v>
      </c>
    </row>
    <row r="394" spans="1:9">
      <c r="A394" s="10"/>
      <c r="B394" s="40" t="s">
        <v>13</v>
      </c>
      <c r="C394" s="195">
        <f>C396</f>
        <v>225</v>
      </c>
    </row>
    <row r="395" spans="1:9" s="62" customFormat="1" ht="17.25" customHeight="1">
      <c r="A395" s="360" t="s">
        <v>99</v>
      </c>
      <c r="B395" s="28" t="s">
        <v>12</v>
      </c>
      <c r="C395" s="178">
        <f>C397</f>
        <v>225</v>
      </c>
      <c r="D395" s="66"/>
      <c r="E395" s="66"/>
      <c r="F395" s="66"/>
      <c r="G395" s="66"/>
      <c r="H395" s="66"/>
      <c r="I395" s="66"/>
    </row>
    <row r="396" spans="1:9" s="62" customFormat="1" ht="15">
      <c r="A396" s="32"/>
      <c r="B396" s="30" t="s">
        <v>13</v>
      </c>
      <c r="C396" s="178">
        <f>C398</f>
        <v>225</v>
      </c>
      <c r="D396" s="66"/>
      <c r="E396" s="66"/>
      <c r="F396" s="66"/>
      <c r="G396" s="66"/>
      <c r="H396" s="66"/>
      <c r="I396" s="66"/>
    </row>
    <row r="397" spans="1:9" s="88" customFormat="1" ht="15">
      <c r="A397" s="671" t="s">
        <v>101</v>
      </c>
      <c r="B397" s="100" t="s">
        <v>12</v>
      </c>
      <c r="C397" s="171">
        <v>225</v>
      </c>
      <c r="D397" s="646"/>
      <c r="E397" s="646"/>
      <c r="F397" s="646"/>
      <c r="G397" s="646"/>
      <c r="H397" s="646"/>
      <c r="I397" s="646"/>
    </row>
    <row r="398" spans="1:9" s="91" customFormat="1">
      <c r="A398" s="76"/>
      <c r="B398" s="65" t="s">
        <v>13</v>
      </c>
      <c r="C398" s="171">
        <v>225</v>
      </c>
      <c r="D398" s="83"/>
      <c r="E398" s="83"/>
      <c r="F398" s="83"/>
      <c r="G398" s="83"/>
      <c r="H398" s="83"/>
      <c r="I398" s="83"/>
    </row>
    <row r="399" spans="1:9" s="43" customFormat="1" ht="15">
      <c r="A399" s="137" t="s">
        <v>24</v>
      </c>
      <c r="B399" s="55" t="s">
        <v>12</v>
      </c>
      <c r="C399" s="178">
        <f>C401</f>
        <v>0</v>
      </c>
      <c r="E399" s="94"/>
    </row>
    <row r="400" spans="1:9" s="43" customFormat="1" ht="15">
      <c r="A400" s="10" t="s">
        <v>15</v>
      </c>
      <c r="B400" s="40" t="s">
        <v>13</v>
      </c>
      <c r="C400" s="178">
        <f>C402</f>
        <v>0</v>
      </c>
    </row>
    <row r="401" spans="1:5">
      <c r="A401" s="12" t="s">
        <v>17</v>
      </c>
      <c r="B401" s="6" t="s">
        <v>12</v>
      </c>
      <c r="C401" s="195">
        <f>C403+C413</f>
        <v>0</v>
      </c>
    </row>
    <row r="402" spans="1:5">
      <c r="A402" s="11"/>
      <c r="B402" s="7" t="s">
        <v>13</v>
      </c>
      <c r="C402" s="195">
        <f>C404+C414</f>
        <v>0</v>
      </c>
    </row>
    <row r="403" spans="1:5" s="67" customFormat="1" ht="15">
      <c r="A403" s="57" t="s">
        <v>20</v>
      </c>
      <c r="B403" s="101" t="s">
        <v>12</v>
      </c>
      <c r="C403" s="178">
        <f>C405</f>
        <v>-2</v>
      </c>
    </row>
    <row r="404" spans="1:5" s="67" customFormat="1" ht="15">
      <c r="A404" s="39"/>
      <c r="B404" s="102" t="s">
        <v>13</v>
      </c>
      <c r="C404" s="178">
        <f>C406</f>
        <v>-2</v>
      </c>
    </row>
    <row r="405" spans="1:5" s="43" customFormat="1">
      <c r="A405" s="60" t="s">
        <v>102</v>
      </c>
      <c r="B405" s="55" t="s">
        <v>12</v>
      </c>
      <c r="C405" s="195">
        <f>C407+C409+C411</f>
        <v>-2</v>
      </c>
      <c r="E405" s="94"/>
    </row>
    <row r="406" spans="1:5" s="43" customFormat="1">
      <c r="A406" s="10"/>
      <c r="B406" s="40" t="s">
        <v>13</v>
      </c>
      <c r="C406" s="195">
        <f>C408+C410+C412</f>
        <v>-2</v>
      </c>
      <c r="E406" s="94"/>
    </row>
    <row r="407" spans="1:5" s="88" customFormat="1" ht="15">
      <c r="A407" s="473" t="s">
        <v>103</v>
      </c>
      <c r="B407" s="100" t="s">
        <v>12</v>
      </c>
      <c r="C407" s="171">
        <v>1</v>
      </c>
    </row>
    <row r="408" spans="1:5" s="94" customFormat="1">
      <c r="A408" s="141"/>
      <c r="B408" s="84" t="s">
        <v>13</v>
      </c>
      <c r="C408" s="171">
        <v>1</v>
      </c>
    </row>
    <row r="409" spans="1:5" s="88" customFormat="1" ht="15">
      <c r="A409" s="473" t="s">
        <v>104</v>
      </c>
      <c r="B409" s="100" t="s">
        <v>12</v>
      </c>
      <c r="C409" s="171">
        <v>-30</v>
      </c>
    </row>
    <row r="410" spans="1:5" s="94" customFormat="1">
      <c r="A410" s="141"/>
      <c r="B410" s="84" t="s">
        <v>13</v>
      </c>
      <c r="C410" s="171">
        <v>-30</v>
      </c>
    </row>
    <row r="411" spans="1:5" s="144" customFormat="1" ht="15">
      <c r="A411" s="473" t="s">
        <v>105</v>
      </c>
      <c r="B411" s="55" t="s">
        <v>12</v>
      </c>
      <c r="C411" s="195">
        <v>27</v>
      </c>
      <c r="E411" s="88"/>
    </row>
    <row r="412" spans="1:5" s="43" customFormat="1">
      <c r="A412" s="10"/>
      <c r="B412" s="40" t="s">
        <v>13</v>
      </c>
      <c r="C412" s="195">
        <v>27</v>
      </c>
      <c r="E412" s="94"/>
    </row>
    <row r="413" spans="1:5" s="94" customFormat="1" ht="16.5" customHeight="1">
      <c r="A413" s="655" t="s">
        <v>22</v>
      </c>
      <c r="B413" s="100" t="s">
        <v>12</v>
      </c>
      <c r="C413" s="171">
        <f>C415+C417+C419+C421+C423+C425</f>
        <v>2</v>
      </c>
    </row>
    <row r="414" spans="1:5" s="94" customFormat="1">
      <c r="A414" s="141"/>
      <c r="B414" s="84" t="s">
        <v>13</v>
      </c>
      <c r="C414" s="171">
        <f>C416+C418+C420+C422+C424+C426</f>
        <v>2</v>
      </c>
    </row>
    <row r="415" spans="1:5" s="144" customFormat="1" ht="15">
      <c r="A415" s="473" t="s">
        <v>106</v>
      </c>
      <c r="B415" s="55" t="s">
        <v>12</v>
      </c>
      <c r="C415" s="195">
        <v>6</v>
      </c>
      <c r="E415" s="88"/>
    </row>
    <row r="416" spans="1:5" s="43" customFormat="1">
      <c r="A416" s="10"/>
      <c r="B416" s="40" t="s">
        <v>13</v>
      </c>
      <c r="C416" s="195">
        <v>6</v>
      </c>
      <c r="E416" s="94"/>
    </row>
    <row r="417" spans="1:9" s="88" customFormat="1" ht="15">
      <c r="A417" s="473" t="s">
        <v>107</v>
      </c>
      <c r="B417" s="100" t="s">
        <v>12</v>
      </c>
      <c r="C417" s="171">
        <v>5</v>
      </c>
    </row>
    <row r="418" spans="1:9" s="94" customFormat="1">
      <c r="A418" s="141"/>
      <c r="B418" s="84" t="s">
        <v>13</v>
      </c>
      <c r="C418" s="171">
        <v>5</v>
      </c>
    </row>
    <row r="419" spans="1:9" s="144" customFormat="1" ht="15">
      <c r="A419" s="473" t="s">
        <v>108</v>
      </c>
      <c r="B419" s="55" t="s">
        <v>12</v>
      </c>
      <c r="C419" s="195">
        <v>-2</v>
      </c>
      <c r="E419" s="88"/>
    </row>
    <row r="420" spans="1:9" s="43" customFormat="1">
      <c r="A420" s="10"/>
      <c r="B420" s="40" t="s">
        <v>13</v>
      </c>
      <c r="C420" s="195">
        <v>-2</v>
      </c>
      <c r="E420" s="94"/>
    </row>
    <row r="421" spans="1:9" s="88" customFormat="1" ht="15">
      <c r="A421" s="671" t="s">
        <v>109</v>
      </c>
      <c r="B421" s="100" t="s">
        <v>12</v>
      </c>
      <c r="C421" s="171">
        <v>-1</v>
      </c>
    </row>
    <row r="422" spans="1:9" s="94" customFormat="1">
      <c r="A422" s="141"/>
      <c r="B422" s="84" t="s">
        <v>13</v>
      </c>
      <c r="C422" s="171">
        <v>-1</v>
      </c>
    </row>
    <row r="423" spans="1:9" s="88" customFormat="1" ht="15">
      <c r="A423" s="473" t="s">
        <v>110</v>
      </c>
      <c r="B423" s="100" t="s">
        <v>12</v>
      </c>
      <c r="C423" s="171">
        <v>-10</v>
      </c>
    </row>
    <row r="424" spans="1:9" s="94" customFormat="1">
      <c r="A424" s="141"/>
      <c r="B424" s="84" t="s">
        <v>13</v>
      </c>
      <c r="C424" s="171">
        <v>-10</v>
      </c>
    </row>
    <row r="425" spans="1:9" s="88" customFormat="1" ht="15">
      <c r="A425" s="671" t="s">
        <v>111</v>
      </c>
      <c r="B425" s="100" t="s">
        <v>12</v>
      </c>
      <c r="C425" s="171">
        <v>4</v>
      </c>
    </row>
    <row r="426" spans="1:9" s="94" customFormat="1">
      <c r="A426" s="141"/>
      <c r="B426" s="84" t="s">
        <v>13</v>
      </c>
      <c r="C426" s="171">
        <v>4</v>
      </c>
    </row>
    <row r="427" spans="1:9" ht="12.75">
      <c r="A427" s="696" t="s">
        <v>112</v>
      </c>
      <c r="B427" s="696"/>
      <c r="C427" s="696"/>
    </row>
    <row r="428" spans="1:9">
      <c r="A428" s="21" t="s">
        <v>32</v>
      </c>
      <c r="B428" s="13" t="s">
        <v>12</v>
      </c>
      <c r="C428" s="195">
        <f>C430+C470</f>
        <v>243</v>
      </c>
      <c r="E428" s="63"/>
    </row>
    <row r="429" spans="1:9">
      <c r="A429" s="22" t="s">
        <v>38</v>
      </c>
      <c r="B429" s="14" t="s">
        <v>13</v>
      </c>
      <c r="C429" s="195">
        <f>C431+C471</f>
        <v>243</v>
      </c>
      <c r="E429" s="63"/>
    </row>
    <row r="430" spans="1:9" ht="15">
      <c r="A430" s="128" t="s">
        <v>34</v>
      </c>
      <c r="B430" s="13" t="s">
        <v>12</v>
      </c>
      <c r="C430" s="178">
        <f t="shared" ref="C430:C433" si="26">C432</f>
        <v>139</v>
      </c>
    </row>
    <row r="431" spans="1:9" ht="15">
      <c r="A431" s="22" t="s">
        <v>35</v>
      </c>
      <c r="B431" s="14" t="s">
        <v>13</v>
      </c>
      <c r="C431" s="178">
        <f t="shared" si="26"/>
        <v>139</v>
      </c>
    </row>
    <row r="432" spans="1:9">
      <c r="A432" s="12" t="s">
        <v>17</v>
      </c>
      <c r="B432" s="6" t="s">
        <v>12</v>
      </c>
      <c r="C432" s="195">
        <f t="shared" si="26"/>
        <v>139</v>
      </c>
      <c r="D432" s="42"/>
      <c r="E432" s="42"/>
      <c r="F432" s="42"/>
      <c r="G432" s="42"/>
      <c r="H432" s="42"/>
      <c r="I432" s="42"/>
    </row>
    <row r="433" spans="1:9">
      <c r="A433" s="11"/>
      <c r="B433" s="7" t="s">
        <v>13</v>
      </c>
      <c r="C433" s="195">
        <f t="shared" si="26"/>
        <v>139</v>
      </c>
      <c r="D433" s="42"/>
      <c r="E433" s="42"/>
      <c r="F433" s="42"/>
      <c r="G433" s="42"/>
      <c r="H433" s="42"/>
      <c r="I433" s="42"/>
    </row>
    <row r="434" spans="1:9">
      <c r="A434" s="35" t="s">
        <v>39</v>
      </c>
      <c r="B434" s="13" t="s">
        <v>12</v>
      </c>
      <c r="C434" s="195">
        <f>C436+C446</f>
        <v>139</v>
      </c>
    </row>
    <row r="435" spans="1:9">
      <c r="A435" s="10"/>
      <c r="B435" s="14" t="s">
        <v>13</v>
      </c>
      <c r="C435" s="195">
        <f>C437+C447</f>
        <v>139</v>
      </c>
    </row>
    <row r="436" spans="1:9">
      <c r="A436" s="182" t="s">
        <v>20</v>
      </c>
      <c r="B436" s="6" t="s">
        <v>12</v>
      </c>
      <c r="C436" s="195">
        <f>C438</f>
        <v>75</v>
      </c>
    </row>
    <row r="437" spans="1:9">
      <c r="A437" s="9"/>
      <c r="B437" s="7" t="s">
        <v>13</v>
      </c>
      <c r="C437" s="195">
        <f>C439</f>
        <v>75</v>
      </c>
    </row>
    <row r="438" spans="1:9" s="62" customFormat="1" ht="32.25" customHeight="1">
      <c r="A438" s="378" t="s">
        <v>40</v>
      </c>
      <c r="B438" s="28" t="s">
        <v>12</v>
      </c>
      <c r="C438" s="178">
        <f>C440+C442+C444</f>
        <v>75</v>
      </c>
      <c r="D438" s="66"/>
      <c r="E438" s="66"/>
      <c r="F438" s="66"/>
      <c r="G438" s="66"/>
      <c r="H438" s="66"/>
      <c r="I438" s="66"/>
    </row>
    <row r="439" spans="1:9" s="62" customFormat="1" ht="15">
      <c r="A439" s="32"/>
      <c r="B439" s="30" t="s">
        <v>13</v>
      </c>
      <c r="C439" s="178">
        <f>C441+C443+C445</f>
        <v>75</v>
      </c>
      <c r="D439" s="66"/>
      <c r="E439" s="66"/>
      <c r="F439" s="66"/>
      <c r="G439" s="66"/>
      <c r="H439" s="66"/>
      <c r="I439" s="66"/>
    </row>
    <row r="440" spans="1:9" s="88" customFormat="1" ht="14.25" customHeight="1">
      <c r="A440" s="704" t="s">
        <v>113</v>
      </c>
      <c r="B440" s="100" t="s">
        <v>12</v>
      </c>
      <c r="C440" s="171">
        <v>30</v>
      </c>
      <c r="D440" s="646"/>
      <c r="E440" s="646"/>
      <c r="F440" s="646"/>
      <c r="G440" s="646"/>
      <c r="H440" s="646"/>
      <c r="I440" s="646"/>
    </row>
    <row r="441" spans="1:9" s="91" customFormat="1">
      <c r="A441" s="705"/>
      <c r="B441" s="84" t="s">
        <v>13</v>
      </c>
      <c r="C441" s="171">
        <v>30</v>
      </c>
      <c r="D441" s="83"/>
      <c r="E441" s="83"/>
      <c r="F441" s="83"/>
      <c r="G441" s="83"/>
      <c r="H441" s="83"/>
      <c r="I441" s="83"/>
    </row>
    <row r="442" spans="1:9" s="88" customFormat="1" ht="15.75">
      <c r="A442" s="672" t="s">
        <v>113</v>
      </c>
      <c r="B442" s="100" t="s">
        <v>12</v>
      </c>
      <c r="C442" s="171">
        <v>35</v>
      </c>
      <c r="D442" s="646"/>
      <c r="E442" s="646"/>
      <c r="F442" s="646"/>
      <c r="G442" s="646"/>
      <c r="H442" s="646"/>
      <c r="I442" s="646"/>
    </row>
    <row r="443" spans="1:9" s="91" customFormat="1">
      <c r="A443" s="141"/>
      <c r="B443" s="84" t="s">
        <v>13</v>
      </c>
      <c r="C443" s="171">
        <v>35</v>
      </c>
      <c r="D443" s="83"/>
      <c r="E443" s="83"/>
      <c r="F443" s="83"/>
      <c r="G443" s="83"/>
      <c r="H443" s="83"/>
      <c r="I443" s="83"/>
    </row>
    <row r="444" spans="1:9" s="88" customFormat="1" ht="15.75">
      <c r="A444" s="672" t="s">
        <v>113</v>
      </c>
      <c r="B444" s="100" t="s">
        <v>12</v>
      </c>
      <c r="C444" s="171">
        <v>10</v>
      </c>
      <c r="D444" s="646"/>
      <c r="E444" s="646"/>
      <c r="F444" s="646"/>
      <c r="G444" s="646"/>
      <c r="H444" s="646"/>
      <c r="I444" s="646"/>
    </row>
    <row r="445" spans="1:9" s="91" customFormat="1">
      <c r="A445" s="141"/>
      <c r="B445" s="84" t="s">
        <v>13</v>
      </c>
      <c r="C445" s="171">
        <v>10</v>
      </c>
      <c r="D445" s="83"/>
      <c r="E445" s="83"/>
      <c r="F445" s="83"/>
      <c r="G445" s="83"/>
      <c r="H445" s="83"/>
      <c r="I445" s="83"/>
    </row>
    <row r="446" spans="1:9" s="94" customFormat="1" ht="16.5" customHeight="1">
      <c r="A446" s="655" t="s">
        <v>22</v>
      </c>
      <c r="B446" s="100" t="s">
        <v>12</v>
      </c>
      <c r="C446" s="171">
        <f>C448</f>
        <v>64</v>
      </c>
    </row>
    <row r="447" spans="1:9" s="94" customFormat="1">
      <c r="A447" s="141"/>
      <c r="B447" s="84" t="s">
        <v>13</v>
      </c>
      <c r="C447" s="171">
        <f>C449</f>
        <v>64</v>
      </c>
    </row>
    <row r="448" spans="1:9" s="62" customFormat="1" ht="32.25" customHeight="1">
      <c r="A448" s="378" t="s">
        <v>40</v>
      </c>
      <c r="B448" s="28" t="s">
        <v>12</v>
      </c>
      <c r="C448" s="178">
        <f>C450+C452+C454+C456+C458+C460+C462+C464+C466+C468</f>
        <v>64</v>
      </c>
      <c r="D448" s="66"/>
      <c r="E448" s="66"/>
      <c r="F448" s="66"/>
      <c r="G448" s="66"/>
      <c r="H448" s="66"/>
      <c r="I448" s="66"/>
    </row>
    <row r="449" spans="1:9" s="62" customFormat="1" ht="15">
      <c r="A449" s="32"/>
      <c r="B449" s="30" t="s">
        <v>13</v>
      </c>
      <c r="C449" s="178">
        <f>C451+C453+C455+C457+C459+C461+C463+C465+C467+C469</f>
        <v>64</v>
      </c>
      <c r="D449" s="66"/>
      <c r="E449" s="66"/>
      <c r="F449" s="66"/>
      <c r="G449" s="66"/>
      <c r="H449" s="66"/>
      <c r="I449" s="66"/>
    </row>
    <row r="450" spans="1:9" s="88" customFormat="1" ht="15">
      <c r="A450" s="673" t="s">
        <v>114</v>
      </c>
      <c r="B450" s="100" t="s">
        <v>12</v>
      </c>
      <c r="C450" s="171">
        <v>9</v>
      </c>
      <c r="D450" s="646"/>
      <c r="E450" s="646"/>
      <c r="F450" s="646"/>
      <c r="G450" s="646"/>
      <c r="H450" s="646"/>
      <c r="I450" s="646"/>
    </row>
    <row r="451" spans="1:9" s="91" customFormat="1">
      <c r="A451" s="141"/>
      <c r="B451" s="84" t="s">
        <v>13</v>
      </c>
      <c r="C451" s="171">
        <v>9</v>
      </c>
      <c r="D451" s="83"/>
      <c r="E451" s="83"/>
      <c r="F451" s="83"/>
      <c r="G451" s="83"/>
      <c r="H451" s="83"/>
      <c r="I451" s="83"/>
    </row>
    <row r="452" spans="1:9" s="88" customFormat="1" ht="30">
      <c r="A452" s="674" t="s">
        <v>115</v>
      </c>
      <c r="B452" s="100" t="s">
        <v>12</v>
      </c>
      <c r="C452" s="171">
        <v>12</v>
      </c>
      <c r="D452" s="646"/>
      <c r="E452" s="646"/>
      <c r="F452" s="646"/>
      <c r="G452" s="646"/>
      <c r="H452" s="646"/>
      <c r="I452" s="646"/>
    </row>
    <row r="453" spans="1:9" s="91" customFormat="1">
      <c r="A453" s="141"/>
      <c r="B453" s="84" t="s">
        <v>13</v>
      </c>
      <c r="C453" s="171">
        <v>12</v>
      </c>
      <c r="D453" s="83"/>
      <c r="E453" s="83"/>
      <c r="F453" s="83"/>
      <c r="G453" s="83"/>
      <c r="H453" s="83"/>
      <c r="I453" s="83"/>
    </row>
    <row r="454" spans="1:9" s="88" customFormat="1" ht="15.75">
      <c r="A454" s="675" t="s">
        <v>116</v>
      </c>
      <c r="B454" s="100" t="s">
        <v>12</v>
      </c>
      <c r="C454" s="171">
        <v>3</v>
      </c>
      <c r="D454" s="646"/>
      <c r="E454" s="646"/>
      <c r="F454" s="646"/>
      <c r="G454" s="646"/>
      <c r="H454" s="646"/>
      <c r="I454" s="646"/>
    </row>
    <row r="455" spans="1:9" s="91" customFormat="1">
      <c r="A455" s="141"/>
      <c r="B455" s="84" t="s">
        <v>13</v>
      </c>
      <c r="C455" s="171">
        <v>3</v>
      </c>
      <c r="D455" s="83"/>
      <c r="E455" s="83"/>
      <c r="F455" s="83"/>
      <c r="G455" s="83"/>
      <c r="H455" s="83"/>
      <c r="I455" s="83"/>
    </row>
    <row r="456" spans="1:9" s="88" customFormat="1" ht="30">
      <c r="A456" s="674" t="s">
        <v>115</v>
      </c>
      <c r="B456" s="100" t="s">
        <v>12</v>
      </c>
      <c r="C456" s="171">
        <v>2</v>
      </c>
      <c r="D456" s="646"/>
      <c r="E456" s="646"/>
      <c r="F456" s="646"/>
      <c r="G456" s="646"/>
      <c r="H456" s="646"/>
      <c r="I456" s="646"/>
    </row>
    <row r="457" spans="1:9" s="91" customFormat="1">
      <c r="A457" s="141"/>
      <c r="B457" s="84" t="s">
        <v>13</v>
      </c>
      <c r="C457" s="171">
        <v>2</v>
      </c>
      <c r="D457" s="83"/>
      <c r="E457" s="83"/>
      <c r="F457" s="83"/>
      <c r="G457" s="83"/>
      <c r="H457" s="83"/>
      <c r="I457" s="83"/>
    </row>
    <row r="458" spans="1:9" s="88" customFormat="1" ht="15.75">
      <c r="A458" s="676" t="s">
        <v>114</v>
      </c>
      <c r="B458" s="100" t="s">
        <v>12</v>
      </c>
      <c r="C458" s="171">
        <v>10.5</v>
      </c>
      <c r="D458" s="646"/>
      <c r="E458" s="646"/>
      <c r="F458" s="646"/>
      <c r="G458" s="646"/>
      <c r="H458" s="646"/>
      <c r="I458" s="646"/>
    </row>
    <row r="459" spans="1:9" s="91" customFormat="1">
      <c r="A459" s="141"/>
      <c r="B459" s="84" t="s">
        <v>13</v>
      </c>
      <c r="C459" s="171">
        <v>10.5</v>
      </c>
      <c r="D459" s="83"/>
      <c r="E459" s="83"/>
      <c r="F459" s="83"/>
      <c r="G459" s="83"/>
      <c r="H459" s="83"/>
      <c r="I459" s="83"/>
    </row>
    <row r="460" spans="1:9" s="88" customFormat="1" ht="30">
      <c r="A460" s="674" t="s">
        <v>115</v>
      </c>
      <c r="B460" s="100" t="s">
        <v>12</v>
      </c>
      <c r="C460" s="171">
        <v>16</v>
      </c>
      <c r="D460" s="646"/>
      <c r="E460" s="646"/>
      <c r="F460" s="646"/>
      <c r="G460" s="646"/>
      <c r="H460" s="646"/>
      <c r="I460" s="646"/>
    </row>
    <row r="461" spans="1:9" s="91" customFormat="1">
      <c r="A461" s="141"/>
      <c r="B461" s="84" t="s">
        <v>13</v>
      </c>
      <c r="C461" s="171">
        <v>16</v>
      </c>
      <c r="D461" s="83"/>
      <c r="E461" s="83"/>
      <c r="F461" s="83"/>
      <c r="G461" s="83"/>
      <c r="H461" s="83"/>
      <c r="I461" s="83"/>
    </row>
    <row r="462" spans="1:9" s="88" customFormat="1" ht="15.75">
      <c r="A462" s="676" t="s">
        <v>116</v>
      </c>
      <c r="B462" s="100" t="s">
        <v>12</v>
      </c>
      <c r="C462" s="171">
        <v>3.5</v>
      </c>
      <c r="D462" s="646"/>
      <c r="E462" s="646"/>
      <c r="F462" s="646"/>
      <c r="G462" s="646"/>
      <c r="H462" s="646"/>
      <c r="I462" s="646"/>
    </row>
    <row r="463" spans="1:9" s="91" customFormat="1">
      <c r="A463" s="141"/>
      <c r="B463" s="84" t="s">
        <v>13</v>
      </c>
      <c r="C463" s="171">
        <v>3.5</v>
      </c>
      <c r="D463" s="83"/>
      <c r="E463" s="83"/>
      <c r="F463" s="83"/>
      <c r="G463" s="83"/>
      <c r="H463" s="83"/>
      <c r="I463" s="83"/>
    </row>
    <row r="464" spans="1:9" s="88" customFormat="1" ht="15">
      <c r="A464" s="673" t="s">
        <v>114</v>
      </c>
      <c r="B464" s="100" t="s">
        <v>12</v>
      </c>
      <c r="C464" s="171">
        <v>3</v>
      </c>
      <c r="D464" s="646"/>
      <c r="E464" s="646"/>
      <c r="F464" s="646"/>
      <c r="G464" s="646"/>
      <c r="H464" s="646"/>
      <c r="I464" s="646"/>
    </row>
    <row r="465" spans="1:9" s="91" customFormat="1">
      <c r="A465" s="141"/>
      <c r="B465" s="84" t="s">
        <v>13</v>
      </c>
      <c r="C465" s="171">
        <v>3</v>
      </c>
      <c r="D465" s="83"/>
      <c r="E465" s="83"/>
      <c r="F465" s="83"/>
      <c r="G465" s="83"/>
      <c r="H465" s="83"/>
      <c r="I465" s="83"/>
    </row>
    <row r="466" spans="1:9" s="88" customFormat="1" ht="30">
      <c r="A466" s="674" t="s">
        <v>115</v>
      </c>
      <c r="B466" s="100" t="s">
        <v>12</v>
      </c>
      <c r="C466" s="171">
        <v>4</v>
      </c>
      <c r="D466" s="646"/>
      <c r="E466" s="646"/>
      <c r="F466" s="646"/>
      <c r="G466" s="646"/>
      <c r="H466" s="646"/>
      <c r="I466" s="646"/>
    </row>
    <row r="467" spans="1:9" s="91" customFormat="1">
      <c r="A467" s="141"/>
      <c r="B467" s="84" t="s">
        <v>13</v>
      </c>
      <c r="C467" s="171">
        <v>4</v>
      </c>
      <c r="D467" s="83"/>
      <c r="E467" s="83"/>
      <c r="F467" s="83"/>
      <c r="G467" s="83"/>
      <c r="H467" s="83"/>
      <c r="I467" s="83"/>
    </row>
    <row r="468" spans="1:9" s="88" customFormat="1" ht="15.75">
      <c r="A468" s="676" t="s">
        <v>116</v>
      </c>
      <c r="B468" s="100" t="s">
        <v>12</v>
      </c>
      <c r="C468" s="171">
        <v>1</v>
      </c>
      <c r="D468" s="646"/>
      <c r="E468" s="646"/>
      <c r="F468" s="646"/>
      <c r="G468" s="646"/>
      <c r="H468" s="646"/>
      <c r="I468" s="646"/>
    </row>
    <row r="469" spans="1:9" s="91" customFormat="1">
      <c r="A469" s="76"/>
      <c r="B469" s="65" t="s">
        <v>13</v>
      </c>
      <c r="C469" s="171">
        <v>1</v>
      </c>
      <c r="D469" s="83"/>
      <c r="E469" s="83"/>
      <c r="F469" s="83"/>
      <c r="G469" s="83"/>
      <c r="H469" s="83"/>
      <c r="I469" s="83"/>
    </row>
    <row r="470" spans="1:9" ht="15">
      <c r="A470" s="26" t="s">
        <v>24</v>
      </c>
      <c r="B470" s="5" t="s">
        <v>12</v>
      </c>
      <c r="C470" s="178">
        <f t="shared" ref="C470:C473" si="27">C472</f>
        <v>104</v>
      </c>
    </row>
    <row r="471" spans="1:9" ht="15">
      <c r="A471" s="10" t="s">
        <v>15</v>
      </c>
      <c r="B471" s="7" t="s">
        <v>13</v>
      </c>
      <c r="C471" s="178">
        <f t="shared" si="27"/>
        <v>104</v>
      </c>
    </row>
    <row r="472" spans="1:9">
      <c r="A472" s="12" t="s">
        <v>17</v>
      </c>
      <c r="B472" s="6" t="s">
        <v>12</v>
      </c>
      <c r="C472" s="171">
        <f t="shared" si="27"/>
        <v>104</v>
      </c>
    </row>
    <row r="473" spans="1:9">
      <c r="A473" s="11"/>
      <c r="B473" s="7" t="s">
        <v>13</v>
      </c>
      <c r="C473" s="171">
        <f t="shared" si="27"/>
        <v>104</v>
      </c>
    </row>
    <row r="474" spans="1:9">
      <c r="A474" s="12" t="s">
        <v>39</v>
      </c>
      <c r="B474" s="6" t="s">
        <v>12</v>
      </c>
      <c r="C474" s="171">
        <f>C476+C484</f>
        <v>104</v>
      </c>
    </row>
    <row r="475" spans="1:9">
      <c r="A475" s="11"/>
      <c r="B475" s="7" t="s">
        <v>13</v>
      </c>
      <c r="C475" s="171">
        <f>C477+C485</f>
        <v>104</v>
      </c>
    </row>
    <row r="476" spans="1:9" s="44" customFormat="1" ht="15">
      <c r="A476" s="25" t="s">
        <v>20</v>
      </c>
      <c r="B476" s="85" t="s">
        <v>12</v>
      </c>
      <c r="C476" s="199">
        <f>C478</f>
        <v>75</v>
      </c>
    </row>
    <row r="477" spans="1:9" s="44" customFormat="1" ht="15">
      <c r="A477" s="93"/>
      <c r="B477" s="72" t="s">
        <v>13</v>
      </c>
      <c r="C477" s="199">
        <f>C479</f>
        <v>75</v>
      </c>
    </row>
    <row r="478" spans="1:9" s="88" customFormat="1">
      <c r="A478" s="126" t="s">
        <v>117</v>
      </c>
      <c r="B478" s="133" t="s">
        <v>12</v>
      </c>
      <c r="C478" s="195">
        <f>C480+C482</f>
        <v>75</v>
      </c>
      <c r="D478" s="87"/>
      <c r="E478" s="87"/>
      <c r="F478" s="87"/>
      <c r="G478" s="87"/>
      <c r="H478" s="87"/>
      <c r="I478" s="87"/>
    </row>
    <row r="479" spans="1:9" s="88" customFormat="1">
      <c r="A479" s="79"/>
      <c r="B479" s="65" t="s">
        <v>13</v>
      </c>
      <c r="C479" s="195">
        <f>C481+C483</f>
        <v>75</v>
      </c>
      <c r="D479" s="87"/>
      <c r="E479" s="87"/>
      <c r="F479" s="87"/>
      <c r="G479" s="87"/>
      <c r="H479" s="87"/>
      <c r="I479" s="87"/>
    </row>
    <row r="480" spans="1:9" s="88" customFormat="1" ht="15">
      <c r="A480" s="678" t="s">
        <v>118</v>
      </c>
      <c r="B480" s="100" t="s">
        <v>12</v>
      </c>
      <c r="C480" s="171">
        <v>51</v>
      </c>
      <c r="D480" s="87"/>
      <c r="E480" s="87"/>
      <c r="F480" s="646"/>
      <c r="G480" s="646"/>
      <c r="H480" s="646"/>
      <c r="I480" s="646"/>
    </row>
    <row r="481" spans="1:9" s="94" customFormat="1">
      <c r="A481" s="79"/>
      <c r="B481" s="84" t="s">
        <v>13</v>
      </c>
      <c r="C481" s="171">
        <v>51</v>
      </c>
      <c r="D481" s="87"/>
      <c r="E481" s="87"/>
      <c r="F481" s="87"/>
      <c r="G481" s="87"/>
      <c r="H481" s="87"/>
      <c r="I481" s="87"/>
    </row>
    <row r="482" spans="1:9" s="88" customFormat="1" ht="15">
      <c r="A482" s="678" t="s">
        <v>119</v>
      </c>
      <c r="B482" s="100" t="s">
        <v>12</v>
      </c>
      <c r="C482" s="171">
        <v>24</v>
      </c>
      <c r="D482" s="87"/>
      <c r="E482" s="87"/>
      <c r="F482" s="646"/>
      <c r="G482" s="646"/>
      <c r="H482" s="646"/>
      <c r="I482" s="646"/>
    </row>
    <row r="483" spans="1:9" s="94" customFormat="1">
      <c r="A483" s="79"/>
      <c r="B483" s="84" t="s">
        <v>13</v>
      </c>
      <c r="C483" s="171">
        <v>24</v>
      </c>
      <c r="D483" s="87"/>
      <c r="E483" s="87"/>
      <c r="F483" s="87"/>
      <c r="G483" s="87"/>
      <c r="H483" s="87"/>
      <c r="I483" s="87"/>
    </row>
    <row r="484" spans="1:9" s="94" customFormat="1" ht="16.5" customHeight="1">
      <c r="A484" s="474" t="s">
        <v>21</v>
      </c>
      <c r="B484" s="100" t="s">
        <v>12</v>
      </c>
      <c r="C484" s="171">
        <f>C486</f>
        <v>29</v>
      </c>
    </row>
    <row r="485" spans="1:9" s="94" customFormat="1">
      <c r="A485" s="141"/>
      <c r="B485" s="84" t="s">
        <v>13</v>
      </c>
      <c r="C485" s="171">
        <f>C487</f>
        <v>29</v>
      </c>
    </row>
    <row r="486" spans="1:9" s="88" customFormat="1">
      <c r="A486" s="245" t="s">
        <v>120</v>
      </c>
      <c r="B486" s="100" t="s">
        <v>12</v>
      </c>
      <c r="C486" s="171">
        <f>C488+C490+C492+C494</f>
        <v>29</v>
      </c>
      <c r="D486" s="87"/>
      <c r="E486" s="87"/>
      <c r="F486" s="87"/>
      <c r="G486" s="87"/>
      <c r="H486" s="87"/>
      <c r="I486" s="87"/>
    </row>
    <row r="487" spans="1:9" s="88" customFormat="1">
      <c r="A487" s="79"/>
      <c r="B487" s="84" t="s">
        <v>13</v>
      </c>
      <c r="C487" s="171">
        <f>C489+C491+C493+C495</f>
        <v>29</v>
      </c>
      <c r="D487" s="87"/>
      <c r="E487" s="87"/>
      <c r="F487" s="87"/>
      <c r="G487" s="87"/>
      <c r="H487" s="87"/>
      <c r="I487" s="87"/>
    </row>
    <row r="488" spans="1:9" s="88" customFormat="1" ht="15">
      <c r="A488" s="677" t="s">
        <v>121</v>
      </c>
      <c r="B488" s="100" t="s">
        <v>12</v>
      </c>
      <c r="C488" s="171">
        <v>7</v>
      </c>
      <c r="D488" s="87"/>
      <c r="E488" s="87"/>
      <c r="F488" s="646"/>
      <c r="G488" s="646"/>
      <c r="H488" s="646"/>
      <c r="I488" s="646"/>
    </row>
    <row r="489" spans="1:9" s="94" customFormat="1">
      <c r="A489" s="79"/>
      <c r="B489" s="84" t="s">
        <v>13</v>
      </c>
      <c r="C489" s="171">
        <v>7</v>
      </c>
      <c r="D489" s="87"/>
      <c r="E489" s="87"/>
      <c r="F489" s="87"/>
      <c r="G489" s="87"/>
      <c r="H489" s="87"/>
      <c r="I489" s="87"/>
    </row>
    <row r="490" spans="1:9" s="88" customFormat="1" ht="15">
      <c r="A490" s="677" t="s">
        <v>122</v>
      </c>
      <c r="B490" s="100" t="s">
        <v>12</v>
      </c>
      <c r="C490" s="171">
        <v>3.5</v>
      </c>
      <c r="D490" s="87"/>
      <c r="E490" s="87"/>
      <c r="F490" s="646"/>
      <c r="G490" s="646"/>
      <c r="H490" s="646"/>
      <c r="I490" s="646"/>
    </row>
    <row r="491" spans="1:9" s="94" customFormat="1">
      <c r="A491" s="79"/>
      <c r="B491" s="84" t="s">
        <v>13</v>
      </c>
      <c r="C491" s="171">
        <v>3.5</v>
      </c>
      <c r="D491" s="87"/>
      <c r="E491" s="87"/>
      <c r="F491" s="87"/>
      <c r="G491" s="87"/>
      <c r="H491" s="87"/>
      <c r="I491" s="87"/>
    </row>
    <row r="492" spans="1:9" s="88" customFormat="1" ht="15">
      <c r="A492" s="677" t="s">
        <v>123</v>
      </c>
      <c r="B492" s="100" t="s">
        <v>12</v>
      </c>
      <c r="C492" s="171">
        <v>7.5</v>
      </c>
      <c r="D492" s="87"/>
      <c r="E492" s="87"/>
      <c r="F492" s="646"/>
      <c r="G492" s="646"/>
      <c r="H492" s="646"/>
      <c r="I492" s="646"/>
    </row>
    <row r="493" spans="1:9" s="94" customFormat="1">
      <c r="A493" s="79"/>
      <c r="B493" s="84" t="s">
        <v>13</v>
      </c>
      <c r="C493" s="171">
        <v>7.5</v>
      </c>
      <c r="D493" s="87"/>
      <c r="E493" s="87"/>
      <c r="F493" s="87"/>
      <c r="G493" s="87"/>
      <c r="H493" s="87"/>
      <c r="I493" s="87"/>
    </row>
    <row r="494" spans="1:9" s="88" customFormat="1" ht="15.75" customHeight="1">
      <c r="A494" s="468" t="s">
        <v>124</v>
      </c>
      <c r="B494" s="100" t="s">
        <v>12</v>
      </c>
      <c r="C494" s="171">
        <v>11</v>
      </c>
      <c r="D494" s="94"/>
      <c r="E494" s="94"/>
    </row>
    <row r="495" spans="1:9" s="94" customFormat="1" ht="15.75" customHeight="1">
      <c r="A495" s="141"/>
      <c r="B495" s="84" t="s">
        <v>13</v>
      </c>
      <c r="C495" s="171">
        <v>11</v>
      </c>
    </row>
    <row r="496" spans="1:9" ht="16.5" customHeight="1">
      <c r="A496" s="706" t="s">
        <v>125</v>
      </c>
      <c r="B496" s="706"/>
      <c r="C496" s="706"/>
      <c r="D496" s="43"/>
      <c r="E496" s="43"/>
    </row>
    <row r="497" spans="1:3" ht="12.75">
      <c r="A497" s="707" t="s">
        <v>32</v>
      </c>
      <c r="B497" s="707"/>
      <c r="C497" s="707"/>
    </row>
    <row r="498" spans="1:3">
      <c r="A498" s="136" t="s">
        <v>60</v>
      </c>
      <c r="B498" s="5" t="s">
        <v>12</v>
      </c>
      <c r="C498" s="195">
        <f>C500+C508</f>
        <v>-519</v>
      </c>
    </row>
    <row r="499" spans="1:3">
      <c r="A499" s="9"/>
      <c r="B499" s="7" t="s">
        <v>13</v>
      </c>
      <c r="C499" s="195">
        <f>C501+C509</f>
        <v>-519</v>
      </c>
    </row>
    <row r="500" spans="1:3" ht="15">
      <c r="A500" s="104" t="s">
        <v>34</v>
      </c>
      <c r="B500" s="13" t="s">
        <v>12</v>
      </c>
      <c r="C500" s="178">
        <f t="shared" ref="C500:C505" si="28">C502</f>
        <v>-671</v>
      </c>
    </row>
    <row r="501" spans="1:3" ht="15">
      <c r="A501" s="10" t="s">
        <v>15</v>
      </c>
      <c r="B501" s="14" t="s">
        <v>13</v>
      </c>
      <c r="C501" s="178">
        <f t="shared" si="28"/>
        <v>-671</v>
      </c>
    </row>
    <row r="502" spans="1:3">
      <c r="A502" s="12" t="s">
        <v>17</v>
      </c>
      <c r="B502" s="6" t="s">
        <v>12</v>
      </c>
      <c r="C502" s="195">
        <f t="shared" si="28"/>
        <v>-671</v>
      </c>
    </row>
    <row r="503" spans="1:3">
      <c r="A503" s="11"/>
      <c r="B503" s="7" t="s">
        <v>13</v>
      </c>
      <c r="C503" s="195">
        <f t="shared" si="28"/>
        <v>-671</v>
      </c>
    </row>
    <row r="504" spans="1:3">
      <c r="A504" s="68" t="s">
        <v>39</v>
      </c>
      <c r="B504" s="13" t="s">
        <v>12</v>
      </c>
      <c r="C504" s="195">
        <f t="shared" si="28"/>
        <v>-671</v>
      </c>
    </row>
    <row r="505" spans="1:3">
      <c r="A505" s="23"/>
      <c r="B505" s="14" t="s">
        <v>13</v>
      </c>
      <c r="C505" s="195">
        <f t="shared" si="28"/>
        <v>-671</v>
      </c>
    </row>
    <row r="506" spans="1:3">
      <c r="A506" s="31" t="s">
        <v>22</v>
      </c>
      <c r="B506" s="13" t="s">
        <v>12</v>
      </c>
      <c r="C506" s="195">
        <f>C523+C567</f>
        <v>-671</v>
      </c>
    </row>
    <row r="507" spans="1:3">
      <c r="A507" s="10"/>
      <c r="B507" s="14" t="s">
        <v>13</v>
      </c>
      <c r="C507" s="195">
        <f>C524+C568</f>
        <v>-671</v>
      </c>
    </row>
    <row r="508" spans="1:3" s="94" customFormat="1">
      <c r="A508" s="77" t="s">
        <v>24</v>
      </c>
      <c r="B508" s="100" t="s">
        <v>12</v>
      </c>
      <c r="C508" s="171">
        <f t="shared" ref="C508:C509" si="29">C510</f>
        <v>152</v>
      </c>
    </row>
    <row r="509" spans="1:3" s="94" customFormat="1">
      <c r="A509" s="141" t="s">
        <v>15</v>
      </c>
      <c r="B509" s="84" t="s">
        <v>13</v>
      </c>
      <c r="C509" s="171">
        <f t="shared" si="29"/>
        <v>152</v>
      </c>
    </row>
    <row r="510" spans="1:3" s="94" customFormat="1">
      <c r="A510" s="227" t="s">
        <v>17</v>
      </c>
      <c r="B510" s="95" t="s">
        <v>12</v>
      </c>
      <c r="C510" s="171">
        <f>C512</f>
        <v>152</v>
      </c>
    </row>
    <row r="511" spans="1:3" s="94" customFormat="1">
      <c r="A511" s="79"/>
      <c r="B511" s="84" t="s">
        <v>13</v>
      </c>
      <c r="C511" s="171">
        <f>C513</f>
        <v>152</v>
      </c>
    </row>
    <row r="512" spans="1:3" s="94" customFormat="1" ht="16.5" customHeight="1">
      <c r="A512" s="608" t="s">
        <v>22</v>
      </c>
      <c r="B512" s="100" t="s">
        <v>12</v>
      </c>
      <c r="C512" s="171">
        <f>C548</f>
        <v>152</v>
      </c>
    </row>
    <row r="513" spans="1:14" s="94" customFormat="1">
      <c r="A513" s="141"/>
      <c r="B513" s="84" t="s">
        <v>13</v>
      </c>
      <c r="C513" s="171">
        <f>C549</f>
        <v>152</v>
      </c>
    </row>
    <row r="514" spans="1:14" ht="15">
      <c r="A514" s="153" t="s">
        <v>31</v>
      </c>
      <c r="B514" s="154"/>
      <c r="C514" s="294"/>
      <c r="D514" s="111"/>
      <c r="E514" s="112"/>
      <c r="F514" s="111"/>
      <c r="G514" s="111"/>
      <c r="H514" s="111"/>
      <c r="I514" s="111"/>
    </row>
    <row r="515" spans="1:14">
      <c r="A515" s="134" t="s">
        <v>32</v>
      </c>
      <c r="B515" s="55" t="s">
        <v>12</v>
      </c>
      <c r="C515" s="195">
        <f t="shared" ref="C515:C522" si="30">C517</f>
        <v>-782</v>
      </c>
      <c r="D515" s="113"/>
      <c r="E515" s="113"/>
      <c r="F515" s="113"/>
      <c r="G515" s="113"/>
      <c r="H515" s="113"/>
      <c r="I515" s="113"/>
    </row>
    <row r="516" spans="1:14">
      <c r="A516" s="22" t="s">
        <v>33</v>
      </c>
      <c r="B516" s="14" t="s">
        <v>13</v>
      </c>
      <c r="C516" s="195">
        <f t="shared" si="30"/>
        <v>-782</v>
      </c>
    </row>
    <row r="517" spans="1:14" ht="15">
      <c r="A517" s="128" t="s">
        <v>34</v>
      </c>
      <c r="B517" s="13" t="s">
        <v>12</v>
      </c>
      <c r="C517" s="178">
        <f t="shared" si="30"/>
        <v>-782</v>
      </c>
    </row>
    <row r="518" spans="1:14" ht="15">
      <c r="A518" s="22" t="s">
        <v>35</v>
      </c>
      <c r="B518" s="14" t="s">
        <v>13</v>
      </c>
      <c r="C518" s="178">
        <f t="shared" si="30"/>
        <v>-782</v>
      </c>
    </row>
    <row r="519" spans="1:14">
      <c r="A519" s="12" t="s">
        <v>17</v>
      </c>
      <c r="B519" s="6" t="s">
        <v>12</v>
      </c>
      <c r="C519" s="195">
        <f t="shared" si="30"/>
        <v>-782</v>
      </c>
      <c r="D519" s="42"/>
      <c r="E519" s="42"/>
      <c r="F519" s="42"/>
      <c r="G519" s="42"/>
      <c r="H519" s="42"/>
      <c r="I519" s="42"/>
    </row>
    <row r="520" spans="1:14">
      <c r="A520" s="11"/>
      <c r="B520" s="7" t="s">
        <v>13</v>
      </c>
      <c r="C520" s="195">
        <f t="shared" si="30"/>
        <v>-782</v>
      </c>
      <c r="D520" s="42"/>
      <c r="E520" s="42"/>
      <c r="F520" s="42"/>
      <c r="G520" s="42"/>
      <c r="H520" s="42"/>
      <c r="I520" s="42"/>
    </row>
    <row r="521" spans="1:14">
      <c r="A521" s="35" t="s">
        <v>39</v>
      </c>
      <c r="B521" s="13" t="s">
        <v>12</v>
      </c>
      <c r="C521" s="195">
        <f t="shared" si="30"/>
        <v>-782</v>
      </c>
    </row>
    <row r="522" spans="1:14">
      <c r="A522" s="10"/>
      <c r="B522" s="14" t="s">
        <v>13</v>
      </c>
      <c r="C522" s="195">
        <f t="shared" si="30"/>
        <v>-782</v>
      </c>
    </row>
    <row r="523" spans="1:14">
      <c r="A523" s="31" t="s">
        <v>22</v>
      </c>
      <c r="B523" s="13" t="s">
        <v>12</v>
      </c>
      <c r="C523" s="195">
        <f>C525+C527+C529+C531+C533+C535+C537</f>
        <v>-782</v>
      </c>
    </row>
    <row r="524" spans="1:14">
      <c r="A524" s="10"/>
      <c r="B524" s="14" t="s">
        <v>13</v>
      </c>
      <c r="C524" s="195">
        <f>C526+C528+C530+C532+C534+C536+C538</f>
        <v>-782</v>
      </c>
    </row>
    <row r="525" spans="1:14" s="88" customFormat="1" ht="144.75" customHeight="1">
      <c r="A525" s="482" t="s">
        <v>126</v>
      </c>
      <c r="B525" s="100"/>
      <c r="C525" s="171">
        <v>-274</v>
      </c>
    </row>
    <row r="526" spans="1:14" s="94" customFormat="1">
      <c r="A526" s="141"/>
      <c r="B526" s="84"/>
      <c r="C526" s="171">
        <v>-274</v>
      </c>
    </row>
    <row r="527" spans="1:14" s="88" customFormat="1" ht="143.25" customHeight="1">
      <c r="A527" s="482" t="s">
        <v>127</v>
      </c>
      <c r="B527" s="100"/>
      <c r="C527" s="171">
        <v>-136</v>
      </c>
      <c r="N527" s="634"/>
    </row>
    <row r="528" spans="1:14" s="94" customFormat="1">
      <c r="A528" s="141"/>
      <c r="B528" s="84"/>
      <c r="C528" s="171">
        <v>-136</v>
      </c>
    </row>
    <row r="529" spans="1:14" s="88" customFormat="1" ht="144.75" customHeight="1">
      <c r="A529" s="482" t="s">
        <v>128</v>
      </c>
      <c r="B529" s="100"/>
      <c r="C529" s="171">
        <v>-200</v>
      </c>
    </row>
    <row r="530" spans="1:14" s="94" customFormat="1">
      <c r="A530" s="141"/>
      <c r="B530" s="84"/>
      <c r="C530" s="171">
        <v>-200</v>
      </c>
    </row>
    <row r="531" spans="1:14" s="88" customFormat="1" ht="144" customHeight="1">
      <c r="A531" s="482" t="s">
        <v>129</v>
      </c>
      <c r="B531" s="100"/>
      <c r="C531" s="171">
        <v>-200</v>
      </c>
      <c r="N531" s="634"/>
    </row>
    <row r="532" spans="1:14" s="94" customFormat="1">
      <c r="A532" s="141"/>
      <c r="B532" s="84"/>
      <c r="C532" s="171">
        <v>-200</v>
      </c>
    </row>
    <row r="533" spans="1:14" s="88" customFormat="1" ht="44.25" customHeight="1">
      <c r="A533" s="454" t="s">
        <v>130</v>
      </c>
      <c r="B533" s="100"/>
      <c r="C533" s="171">
        <v>270</v>
      </c>
    </row>
    <row r="534" spans="1:14" s="94" customFormat="1">
      <c r="A534" s="141"/>
      <c r="B534" s="84"/>
      <c r="C534" s="171">
        <v>270</v>
      </c>
    </row>
    <row r="535" spans="1:14" s="88" customFormat="1" ht="150.75" customHeight="1">
      <c r="A535" s="483" t="s">
        <v>131</v>
      </c>
      <c r="B535" s="100"/>
      <c r="C535" s="171">
        <v>-67</v>
      </c>
      <c r="N535" s="634"/>
    </row>
    <row r="536" spans="1:14" s="94" customFormat="1">
      <c r="A536" s="141"/>
      <c r="B536" s="84"/>
      <c r="C536" s="171">
        <v>-67</v>
      </c>
    </row>
    <row r="537" spans="1:14" s="94" customFormat="1" ht="30.75" customHeight="1">
      <c r="A537" s="682" t="s">
        <v>132</v>
      </c>
      <c r="B537" s="100" t="s">
        <v>12</v>
      </c>
      <c r="C537" s="171">
        <v>-175</v>
      </c>
      <c r="N537" s="231"/>
    </row>
    <row r="538" spans="1:14" s="94" customFormat="1">
      <c r="A538" s="141"/>
      <c r="B538" s="84" t="s">
        <v>13</v>
      </c>
      <c r="C538" s="171">
        <v>-175</v>
      </c>
    </row>
    <row r="539" spans="1:14" ht="12.75">
      <c r="A539" s="696" t="s">
        <v>112</v>
      </c>
      <c r="B539" s="696"/>
      <c r="C539" s="696"/>
    </row>
    <row r="540" spans="1:14" s="63" customFormat="1">
      <c r="A540" s="132" t="s">
        <v>32</v>
      </c>
      <c r="B540" s="133" t="s">
        <v>12</v>
      </c>
      <c r="C540" s="171">
        <f>C542</f>
        <v>152</v>
      </c>
    </row>
    <row r="541" spans="1:14" s="63" customFormat="1">
      <c r="A541" s="76" t="s">
        <v>38</v>
      </c>
      <c r="B541" s="65" t="s">
        <v>13</v>
      </c>
      <c r="C541" s="171">
        <f>C543</f>
        <v>152</v>
      </c>
    </row>
    <row r="542" spans="1:14" ht="15">
      <c r="A542" s="26" t="s">
        <v>24</v>
      </c>
      <c r="B542" s="5" t="s">
        <v>12</v>
      </c>
      <c r="C542" s="178">
        <f t="shared" ref="C542:C547" si="31">C544</f>
        <v>152</v>
      </c>
    </row>
    <row r="543" spans="1:14" ht="15">
      <c r="A543" s="10" t="s">
        <v>15</v>
      </c>
      <c r="B543" s="7" t="s">
        <v>13</v>
      </c>
      <c r="C543" s="178">
        <f t="shared" si="31"/>
        <v>152</v>
      </c>
    </row>
    <row r="544" spans="1:14">
      <c r="A544" s="12" t="s">
        <v>17</v>
      </c>
      <c r="B544" s="6" t="s">
        <v>12</v>
      </c>
      <c r="C544" s="171">
        <f t="shared" si="31"/>
        <v>152</v>
      </c>
    </row>
    <row r="545" spans="1:9">
      <c r="A545" s="11"/>
      <c r="B545" s="7" t="s">
        <v>13</v>
      </c>
      <c r="C545" s="171">
        <f t="shared" si="31"/>
        <v>152</v>
      </c>
    </row>
    <row r="546" spans="1:9">
      <c r="A546" s="12" t="s">
        <v>39</v>
      </c>
      <c r="B546" s="6" t="s">
        <v>12</v>
      </c>
      <c r="C546" s="171">
        <f t="shared" si="31"/>
        <v>152</v>
      </c>
    </row>
    <row r="547" spans="1:9">
      <c r="A547" s="11"/>
      <c r="B547" s="7" t="s">
        <v>13</v>
      </c>
      <c r="C547" s="171">
        <f t="shared" si="31"/>
        <v>152</v>
      </c>
    </row>
    <row r="548" spans="1:9" s="44" customFormat="1" ht="15">
      <c r="A548" s="33" t="s">
        <v>133</v>
      </c>
      <c r="B548" s="85" t="s">
        <v>12</v>
      </c>
      <c r="C548" s="199">
        <f>C550+C556</f>
        <v>152</v>
      </c>
    </row>
    <row r="549" spans="1:9" s="44" customFormat="1" ht="15">
      <c r="A549" s="93"/>
      <c r="B549" s="72" t="s">
        <v>13</v>
      </c>
      <c r="C549" s="199">
        <f>C551+C557</f>
        <v>152</v>
      </c>
    </row>
    <row r="550" spans="1:9" s="88" customFormat="1">
      <c r="A550" s="126" t="s">
        <v>134</v>
      </c>
      <c r="B550" s="133" t="s">
        <v>12</v>
      </c>
      <c r="C550" s="195">
        <f>C552+C554</f>
        <v>181</v>
      </c>
      <c r="D550" s="87"/>
      <c r="E550" s="87"/>
      <c r="F550" s="87"/>
      <c r="G550" s="87"/>
      <c r="H550" s="87"/>
      <c r="I550" s="87"/>
    </row>
    <row r="551" spans="1:9" s="88" customFormat="1">
      <c r="A551" s="79"/>
      <c r="B551" s="65" t="s">
        <v>13</v>
      </c>
      <c r="C551" s="195">
        <f>C553+C555</f>
        <v>181</v>
      </c>
      <c r="D551" s="87"/>
      <c r="E551" s="87"/>
      <c r="F551" s="87"/>
      <c r="G551" s="87"/>
      <c r="H551" s="87"/>
      <c r="I551" s="87"/>
    </row>
    <row r="552" spans="1:9" s="88" customFormat="1" ht="15">
      <c r="A552" s="679" t="s">
        <v>135</v>
      </c>
      <c r="B552" s="100" t="s">
        <v>12</v>
      </c>
      <c r="C552" s="171">
        <v>100</v>
      </c>
      <c r="D552" s="646"/>
      <c r="E552" s="646"/>
      <c r="F552" s="646"/>
      <c r="G552" s="646"/>
      <c r="H552" s="646"/>
      <c r="I552" s="646"/>
    </row>
    <row r="553" spans="1:9" s="94" customFormat="1">
      <c r="A553" s="79"/>
      <c r="B553" s="84" t="s">
        <v>13</v>
      </c>
      <c r="C553" s="171">
        <v>100</v>
      </c>
      <c r="D553" s="87"/>
      <c r="E553" s="87"/>
      <c r="F553" s="87"/>
      <c r="G553" s="87"/>
      <c r="H553" s="87"/>
      <c r="I553" s="87"/>
    </row>
    <row r="554" spans="1:9" s="88" customFormat="1" ht="45">
      <c r="A554" s="670" t="s">
        <v>136</v>
      </c>
      <c r="B554" s="100" t="s">
        <v>12</v>
      </c>
      <c r="C554" s="171">
        <v>81</v>
      </c>
    </row>
    <row r="555" spans="1:9" s="94" customFormat="1">
      <c r="A555" s="141"/>
      <c r="B555" s="84" t="s">
        <v>13</v>
      </c>
      <c r="C555" s="171">
        <v>81</v>
      </c>
    </row>
    <row r="556" spans="1:9" s="88" customFormat="1">
      <c r="A556" s="126" t="s">
        <v>137</v>
      </c>
      <c r="B556" s="100" t="s">
        <v>12</v>
      </c>
      <c r="C556" s="195">
        <f>C558</f>
        <v>-29</v>
      </c>
      <c r="D556" s="87"/>
      <c r="E556" s="87"/>
      <c r="F556" s="87"/>
      <c r="G556" s="87"/>
      <c r="H556" s="87"/>
      <c r="I556" s="87"/>
    </row>
    <row r="557" spans="1:9" s="88" customFormat="1">
      <c r="A557" s="79"/>
      <c r="B557" s="84" t="s">
        <v>13</v>
      </c>
      <c r="C557" s="195">
        <f>C559</f>
        <v>-29</v>
      </c>
      <c r="D557" s="87"/>
      <c r="E557" s="87"/>
      <c r="F557" s="87"/>
      <c r="G557" s="87"/>
      <c r="H557" s="87"/>
      <c r="I557" s="87"/>
    </row>
    <row r="558" spans="1:9" s="88" customFormat="1" ht="45">
      <c r="A558" s="678" t="s">
        <v>138</v>
      </c>
      <c r="B558" s="100" t="s">
        <v>12</v>
      </c>
      <c r="C558" s="171">
        <v>-29</v>
      </c>
      <c r="D558" s="646"/>
      <c r="E558" s="646"/>
      <c r="F558" s="646"/>
      <c r="G558" s="646"/>
      <c r="H558" s="646"/>
      <c r="I558" s="646"/>
    </row>
    <row r="559" spans="1:9" s="94" customFormat="1">
      <c r="A559" s="79"/>
      <c r="B559" s="84" t="s">
        <v>13</v>
      </c>
      <c r="C559" s="171">
        <v>-29</v>
      </c>
      <c r="D559" s="87"/>
      <c r="E559" s="87"/>
      <c r="F559" s="87"/>
      <c r="G559" s="87"/>
      <c r="H559" s="87"/>
      <c r="I559" s="87"/>
    </row>
    <row r="560" spans="1:9" s="43" customFormat="1" ht="15">
      <c r="A560" s="50" t="s">
        <v>139</v>
      </c>
      <c r="B560" s="51"/>
      <c r="C560" s="297"/>
      <c r="D560" s="708"/>
      <c r="E560" s="708"/>
      <c r="F560" s="709"/>
      <c r="G560" s="709"/>
      <c r="H560" s="709"/>
      <c r="I560" s="709"/>
    </row>
    <row r="561" spans="1:9" s="94" customFormat="1">
      <c r="A561" s="138" t="s">
        <v>32</v>
      </c>
      <c r="B561" s="210" t="s">
        <v>12</v>
      </c>
      <c r="C561" s="195">
        <f t="shared" ref="C561:C568" si="32">C563</f>
        <v>111</v>
      </c>
      <c r="D561" s="43"/>
      <c r="E561" s="43"/>
      <c r="F561" s="43"/>
      <c r="G561" s="43"/>
      <c r="H561" s="43"/>
      <c r="I561" s="43"/>
    </row>
    <row r="562" spans="1:9" s="94" customFormat="1">
      <c r="A562" s="76" t="s">
        <v>38</v>
      </c>
      <c r="B562" s="211" t="s">
        <v>13</v>
      </c>
      <c r="C562" s="195">
        <f t="shared" si="32"/>
        <v>111</v>
      </c>
      <c r="D562" s="43"/>
      <c r="E562" s="43"/>
      <c r="F562" s="43"/>
      <c r="G562" s="43"/>
      <c r="H562" s="43"/>
      <c r="I562" s="43"/>
    </row>
    <row r="563" spans="1:9" s="94" customFormat="1" ht="15">
      <c r="A563" s="77" t="s">
        <v>27</v>
      </c>
      <c r="B563" s="212" t="s">
        <v>12</v>
      </c>
      <c r="C563" s="178">
        <f t="shared" si="32"/>
        <v>111</v>
      </c>
      <c r="D563" s="43"/>
      <c r="E563" s="43"/>
      <c r="F563" s="43"/>
      <c r="G563" s="43"/>
      <c r="H563" s="43"/>
      <c r="I563" s="43"/>
    </row>
    <row r="564" spans="1:9" s="94" customFormat="1" ht="15">
      <c r="A564" s="141" t="s">
        <v>140</v>
      </c>
      <c r="B564" s="84" t="s">
        <v>13</v>
      </c>
      <c r="C564" s="178">
        <f t="shared" si="32"/>
        <v>111</v>
      </c>
    </row>
    <row r="565" spans="1:9">
      <c r="A565" s="12" t="s">
        <v>17</v>
      </c>
      <c r="B565" s="6" t="s">
        <v>12</v>
      </c>
      <c r="C565" s="195">
        <f t="shared" si="32"/>
        <v>111</v>
      </c>
    </row>
    <row r="566" spans="1:9">
      <c r="A566" s="11"/>
      <c r="B566" s="7" t="s">
        <v>13</v>
      </c>
      <c r="C566" s="195">
        <f t="shared" si="32"/>
        <v>111</v>
      </c>
    </row>
    <row r="567" spans="1:9" s="63" customFormat="1" ht="15" customHeight="1">
      <c r="A567" s="151" t="s">
        <v>22</v>
      </c>
      <c r="B567" s="55" t="s">
        <v>12</v>
      </c>
      <c r="C567" s="195">
        <f t="shared" si="32"/>
        <v>111</v>
      </c>
    </row>
    <row r="568" spans="1:9" s="63" customFormat="1" ht="15" customHeight="1">
      <c r="A568" s="147"/>
      <c r="B568" s="40" t="s">
        <v>13</v>
      </c>
      <c r="C568" s="195">
        <f t="shared" si="32"/>
        <v>111</v>
      </c>
    </row>
    <row r="569" spans="1:9" s="88" customFormat="1" ht="91.5" customHeight="1">
      <c r="A569" s="447" t="s">
        <v>141</v>
      </c>
      <c r="B569" s="100" t="s">
        <v>12</v>
      </c>
      <c r="C569" s="171">
        <v>111</v>
      </c>
    </row>
    <row r="570" spans="1:9" s="94" customFormat="1">
      <c r="A570" s="141"/>
      <c r="B570" s="84" t="s">
        <v>13</v>
      </c>
      <c r="C570" s="171">
        <v>111</v>
      </c>
    </row>
    <row r="571" spans="1:9" s="63" customFormat="1" ht="14.25" customHeight="1">
      <c r="A571" s="109" t="s">
        <v>142</v>
      </c>
      <c r="B571" s="110"/>
      <c r="C571" s="304"/>
      <c r="D571" s="119"/>
      <c r="E571" s="98"/>
      <c r="F571" s="119"/>
      <c r="G571" s="119"/>
      <c r="H571" s="119"/>
      <c r="I571" s="119"/>
    </row>
    <row r="572" spans="1:9" s="63" customFormat="1" ht="15.75" customHeight="1">
      <c r="A572" s="117" t="s">
        <v>32</v>
      </c>
      <c r="B572" s="118" t="s">
        <v>12</v>
      </c>
      <c r="C572" s="289">
        <f t="shared" ref="C572:C577" si="33">C574</f>
        <v>-3950</v>
      </c>
      <c r="D572" s="113"/>
      <c r="E572" s="140"/>
      <c r="F572" s="113"/>
      <c r="G572" s="113"/>
      <c r="H572" s="113"/>
      <c r="I572" s="113"/>
    </row>
    <row r="573" spans="1:9" s="63" customFormat="1" ht="15.75" customHeight="1">
      <c r="A573" s="9" t="s">
        <v>60</v>
      </c>
      <c r="B573" s="40" t="s">
        <v>13</v>
      </c>
      <c r="C573" s="289">
        <f t="shared" si="33"/>
        <v>-3950</v>
      </c>
      <c r="D573" s="42"/>
      <c r="E573" s="87"/>
      <c r="F573" s="42" t="e">
        <f>F575+#REF!</f>
        <v>#REF!</v>
      </c>
      <c r="G573" s="42" t="e">
        <f>G575+#REF!</f>
        <v>#REF!</v>
      </c>
      <c r="H573" s="42" t="e">
        <f>H575+#REF!</f>
        <v>#REF!</v>
      </c>
      <c r="I573" s="42" t="e">
        <f>I575+#REF!</f>
        <v>#REF!</v>
      </c>
    </row>
    <row r="574" spans="1:9" s="63" customFormat="1" ht="15" customHeight="1">
      <c r="A574" s="33" t="s">
        <v>27</v>
      </c>
      <c r="B574" s="55" t="s">
        <v>12</v>
      </c>
      <c r="C574" s="305">
        <f t="shared" si="33"/>
        <v>-3950</v>
      </c>
    </row>
    <row r="575" spans="1:9" s="63" customFormat="1" ht="15" customHeight="1">
      <c r="A575" s="9" t="s">
        <v>140</v>
      </c>
      <c r="B575" s="40" t="s">
        <v>13</v>
      </c>
      <c r="C575" s="305">
        <f t="shared" si="33"/>
        <v>-3950</v>
      </c>
    </row>
    <row r="576" spans="1:9" s="63" customFormat="1" ht="13.5" customHeight="1">
      <c r="A576" s="12" t="s">
        <v>17</v>
      </c>
      <c r="B576" s="55" t="s">
        <v>12</v>
      </c>
      <c r="C576" s="289">
        <f t="shared" si="33"/>
        <v>-3950</v>
      </c>
    </row>
    <row r="577" spans="1:11" s="63" customFormat="1" ht="14.25" customHeight="1">
      <c r="A577" s="11"/>
      <c r="B577" s="40" t="s">
        <v>13</v>
      </c>
      <c r="C577" s="289">
        <f t="shared" si="33"/>
        <v>-3950</v>
      </c>
    </row>
    <row r="578" spans="1:11" s="63" customFormat="1" ht="15" customHeight="1">
      <c r="A578" s="694" t="s">
        <v>23</v>
      </c>
      <c r="B578" s="55" t="s">
        <v>12</v>
      </c>
      <c r="C578" s="289">
        <f>C587</f>
        <v>-3950</v>
      </c>
    </row>
    <row r="579" spans="1:11" s="63" customFormat="1" ht="15" customHeight="1">
      <c r="A579" s="695"/>
      <c r="B579" s="40" t="s">
        <v>13</v>
      </c>
      <c r="C579" s="289">
        <f>C588</f>
        <v>-3950</v>
      </c>
    </row>
    <row r="580" spans="1:11" ht="15">
      <c r="A580" s="153" t="s">
        <v>31</v>
      </c>
      <c r="B580" s="154"/>
      <c r="C580" s="294"/>
      <c r="D580" s="115"/>
      <c r="E580" s="120"/>
      <c r="F580" s="115"/>
      <c r="G580" s="115"/>
      <c r="H580" s="115"/>
      <c r="I580" s="116"/>
    </row>
    <row r="581" spans="1:11" s="63" customFormat="1" ht="15.75" customHeight="1">
      <c r="A581" s="121" t="s">
        <v>32</v>
      </c>
      <c r="B581" s="55" t="s">
        <v>12</v>
      </c>
      <c r="C581" s="289">
        <f t="shared" ref="C581:C586" si="34">C583</f>
        <v>-3950</v>
      </c>
    </row>
    <row r="582" spans="1:11" s="63" customFormat="1" ht="15.75" customHeight="1">
      <c r="A582" s="122" t="s">
        <v>38</v>
      </c>
      <c r="B582" s="40" t="s">
        <v>13</v>
      </c>
      <c r="C582" s="289">
        <f t="shared" si="34"/>
        <v>-3950</v>
      </c>
    </row>
    <row r="583" spans="1:11" s="63" customFormat="1" ht="15" customHeight="1">
      <c r="A583" s="123" t="s">
        <v>27</v>
      </c>
      <c r="B583" s="55" t="s">
        <v>12</v>
      </c>
      <c r="C583" s="305">
        <f t="shared" si="34"/>
        <v>-3950</v>
      </c>
    </row>
    <row r="584" spans="1:11" s="63" customFormat="1" ht="15" customHeight="1">
      <c r="A584" s="124" t="s">
        <v>140</v>
      </c>
      <c r="B584" s="40" t="s">
        <v>13</v>
      </c>
      <c r="C584" s="305">
        <f t="shared" si="34"/>
        <v>-3950</v>
      </c>
    </row>
    <row r="585" spans="1:11" s="63" customFormat="1" ht="13.5" customHeight="1">
      <c r="A585" s="694" t="s">
        <v>17</v>
      </c>
      <c r="B585" s="55" t="s">
        <v>12</v>
      </c>
      <c r="C585" s="289">
        <f t="shared" si="34"/>
        <v>-3950</v>
      </c>
    </row>
    <row r="586" spans="1:11" s="63" customFormat="1" ht="14.25" customHeight="1">
      <c r="A586" s="695"/>
      <c r="B586" s="40" t="s">
        <v>13</v>
      </c>
      <c r="C586" s="289">
        <f t="shared" si="34"/>
        <v>-3950</v>
      </c>
    </row>
    <row r="587" spans="1:11" s="63" customFormat="1" ht="15.75" customHeight="1">
      <c r="A587" s="710" t="s">
        <v>143</v>
      </c>
      <c r="B587" s="55" t="s">
        <v>12</v>
      </c>
      <c r="C587" s="289">
        <f>C589</f>
        <v>-3950</v>
      </c>
    </row>
    <row r="588" spans="1:11" s="63" customFormat="1" ht="15.75" customHeight="1">
      <c r="A588" s="711"/>
      <c r="B588" s="40" t="s">
        <v>13</v>
      </c>
      <c r="C588" s="289">
        <f>C590</f>
        <v>-3950</v>
      </c>
    </row>
    <row r="589" spans="1:11" s="88" customFormat="1" ht="14.25" customHeight="1">
      <c r="A589" s="712" t="s">
        <v>144</v>
      </c>
      <c r="B589" s="196" t="s">
        <v>12</v>
      </c>
      <c r="C589" s="278">
        <v>-3950</v>
      </c>
    </row>
    <row r="590" spans="1:11" s="94" customFormat="1" ht="14.25" customHeight="1">
      <c r="A590" s="713"/>
      <c r="B590" s="197" t="s">
        <v>13</v>
      </c>
      <c r="C590" s="278">
        <v>-3950</v>
      </c>
    </row>
    <row r="591" spans="1:11" ht="15">
      <c r="A591" s="90" t="s">
        <v>145</v>
      </c>
      <c r="B591" s="47"/>
      <c r="C591" s="301"/>
      <c r="D591" s="44"/>
      <c r="E591" s="44"/>
      <c r="F591" s="44"/>
      <c r="G591" s="44"/>
      <c r="H591" s="44"/>
      <c r="I591" s="44"/>
      <c r="K591" s="43"/>
    </row>
    <row r="592" spans="1:11">
      <c r="A592" s="70" t="s">
        <v>32</v>
      </c>
      <c r="B592" s="55" t="s">
        <v>12</v>
      </c>
      <c r="C592" s="195">
        <f>C594+C600</f>
        <v>-1074.5</v>
      </c>
      <c r="D592" s="44"/>
      <c r="E592" s="44"/>
      <c r="F592" s="44"/>
      <c r="G592" s="44"/>
      <c r="H592" s="44"/>
      <c r="I592" s="48"/>
    </row>
    <row r="593" spans="1:9">
      <c r="A593" s="10" t="s">
        <v>60</v>
      </c>
      <c r="B593" s="40" t="s">
        <v>13</v>
      </c>
      <c r="C593" s="195">
        <f>C595+C601</f>
        <v>-1074.5</v>
      </c>
      <c r="D593" s="42"/>
      <c r="E593" s="42"/>
      <c r="F593" s="42"/>
      <c r="G593" s="42"/>
      <c r="H593" s="42"/>
      <c r="I593" s="42"/>
    </row>
    <row r="594" spans="1:9" ht="15">
      <c r="A594" s="26" t="s">
        <v>27</v>
      </c>
      <c r="B594" s="56" t="s">
        <v>12</v>
      </c>
      <c r="C594" s="178">
        <f t="shared" ref="C594:C597" si="35">C596</f>
        <v>8.5</v>
      </c>
      <c r="D594" s="42"/>
      <c r="E594" s="42"/>
      <c r="F594" s="42"/>
      <c r="G594" s="42"/>
      <c r="H594" s="42"/>
      <c r="I594" s="42"/>
    </row>
    <row r="595" spans="1:9" ht="15">
      <c r="A595" s="10" t="s">
        <v>140</v>
      </c>
      <c r="B595" s="40" t="s">
        <v>13</v>
      </c>
      <c r="C595" s="178">
        <f t="shared" si="35"/>
        <v>8.5</v>
      </c>
      <c r="D595" s="42"/>
      <c r="E595" s="42"/>
      <c r="F595" s="42"/>
      <c r="G595" s="42"/>
      <c r="H595" s="42"/>
      <c r="I595" s="42"/>
    </row>
    <row r="596" spans="1:9">
      <c r="A596" s="12" t="s">
        <v>17</v>
      </c>
      <c r="B596" s="6" t="s">
        <v>12</v>
      </c>
      <c r="C596" s="195">
        <f t="shared" si="35"/>
        <v>8.5</v>
      </c>
      <c r="D596" s="42"/>
      <c r="E596" s="42"/>
      <c r="F596" s="42"/>
      <c r="G596" s="42"/>
      <c r="H596" s="42"/>
      <c r="I596" s="42"/>
    </row>
    <row r="597" spans="1:9">
      <c r="A597" s="11"/>
      <c r="B597" s="7" t="s">
        <v>13</v>
      </c>
      <c r="C597" s="195">
        <f t="shared" si="35"/>
        <v>8.5</v>
      </c>
      <c r="D597" s="42"/>
      <c r="E597" s="42"/>
      <c r="F597" s="42"/>
      <c r="G597" s="42"/>
      <c r="H597" s="42"/>
      <c r="I597" s="42"/>
    </row>
    <row r="598" spans="1:9">
      <c r="A598" s="12" t="s">
        <v>133</v>
      </c>
      <c r="B598" s="56" t="s">
        <v>12</v>
      </c>
      <c r="C598" s="195">
        <f>C617+C651</f>
        <v>8.5</v>
      </c>
      <c r="D598" s="42"/>
      <c r="E598" s="42"/>
      <c r="F598" s="42"/>
      <c r="G598" s="42"/>
      <c r="H598" s="42"/>
      <c r="I598" s="42"/>
    </row>
    <row r="599" spans="1:9">
      <c r="A599" s="11"/>
      <c r="B599" s="40" t="s">
        <v>13</v>
      </c>
      <c r="C599" s="195">
        <f>C618+C652</f>
        <v>8.5</v>
      </c>
      <c r="D599" s="42"/>
      <c r="E599" s="42"/>
      <c r="F599" s="42"/>
      <c r="G599" s="42"/>
      <c r="H599" s="42"/>
      <c r="I599" s="42"/>
    </row>
    <row r="600" spans="1:9" ht="15">
      <c r="A600" s="33" t="s">
        <v>24</v>
      </c>
      <c r="B600" s="55" t="s">
        <v>12</v>
      </c>
      <c r="C600" s="199">
        <f>C602</f>
        <v>-1083</v>
      </c>
    </row>
    <row r="601" spans="1:9" ht="15">
      <c r="A601" s="10" t="s">
        <v>15</v>
      </c>
      <c r="B601" s="40" t="s">
        <v>13</v>
      </c>
      <c r="C601" s="199">
        <f>C603</f>
        <v>-1083</v>
      </c>
    </row>
    <row r="602" spans="1:9">
      <c r="A602" s="12" t="s">
        <v>17</v>
      </c>
      <c r="B602" s="6" t="s">
        <v>12</v>
      </c>
      <c r="C602" s="171">
        <f>C604+C688</f>
        <v>-1083</v>
      </c>
    </row>
    <row r="603" spans="1:9">
      <c r="A603" s="11"/>
      <c r="B603" s="7" t="s">
        <v>13</v>
      </c>
      <c r="C603" s="171">
        <f>C605+C689</f>
        <v>-1083</v>
      </c>
    </row>
    <row r="604" spans="1:9">
      <c r="A604" s="12" t="s">
        <v>39</v>
      </c>
      <c r="B604" s="6" t="s">
        <v>12</v>
      </c>
      <c r="C604" s="171">
        <f>C606</f>
        <v>-1083</v>
      </c>
    </row>
    <row r="605" spans="1:9">
      <c r="A605" s="11"/>
      <c r="B605" s="7" t="s">
        <v>13</v>
      </c>
      <c r="C605" s="171">
        <f>C607</f>
        <v>-1083</v>
      </c>
    </row>
    <row r="606" spans="1:9" s="44" customFormat="1">
      <c r="A606" s="12" t="s">
        <v>133</v>
      </c>
      <c r="B606" s="56" t="s">
        <v>12</v>
      </c>
      <c r="C606" s="171">
        <f>C634+C663</f>
        <v>-1083</v>
      </c>
    </row>
    <row r="607" spans="1:9" s="44" customFormat="1">
      <c r="A607" s="11"/>
      <c r="B607" s="40" t="s">
        <v>13</v>
      </c>
      <c r="C607" s="171">
        <f>C635+C664</f>
        <v>-1083</v>
      </c>
    </row>
    <row r="608" spans="1:9" ht="15">
      <c r="A608" s="169" t="s">
        <v>146</v>
      </c>
      <c r="B608" s="170"/>
      <c r="C608" s="306"/>
      <c r="D608" s="174"/>
      <c r="E608" s="174"/>
      <c r="F608" s="174"/>
      <c r="G608" s="174"/>
      <c r="H608" s="174"/>
      <c r="I608" s="174"/>
    </row>
    <row r="609" spans="1:9">
      <c r="A609" s="134" t="s">
        <v>32</v>
      </c>
      <c r="B609" s="55" t="s">
        <v>12</v>
      </c>
      <c r="C609" s="195">
        <f t="shared" ref="C609:C616" si="36">C611</f>
        <v>0</v>
      </c>
      <c r="D609" s="113"/>
      <c r="E609" s="113"/>
      <c r="F609" s="113"/>
      <c r="G609" s="113"/>
      <c r="H609" s="113"/>
      <c r="I609" s="113"/>
    </row>
    <row r="610" spans="1:9">
      <c r="A610" s="22" t="s">
        <v>33</v>
      </c>
      <c r="B610" s="14" t="s">
        <v>13</v>
      </c>
      <c r="C610" s="195">
        <f t="shared" si="36"/>
        <v>0</v>
      </c>
      <c r="D610" s="45">
        <f>D612</f>
        <v>0</v>
      </c>
    </row>
    <row r="611" spans="1:9" ht="15">
      <c r="A611" s="128" t="s">
        <v>34</v>
      </c>
      <c r="B611" s="13" t="s">
        <v>12</v>
      </c>
      <c r="C611" s="178">
        <f t="shared" si="36"/>
        <v>0</v>
      </c>
    </row>
    <row r="612" spans="1:9" ht="15">
      <c r="A612" s="22" t="s">
        <v>35</v>
      </c>
      <c r="B612" s="14" t="s">
        <v>13</v>
      </c>
      <c r="C612" s="178">
        <f t="shared" si="36"/>
        <v>0</v>
      </c>
    </row>
    <row r="613" spans="1:9">
      <c r="A613" s="12" t="s">
        <v>17</v>
      </c>
      <c r="B613" s="6" t="s">
        <v>12</v>
      </c>
      <c r="C613" s="195">
        <f t="shared" si="36"/>
        <v>0</v>
      </c>
      <c r="D613" s="42"/>
      <c r="E613" s="42"/>
      <c r="F613" s="42"/>
      <c r="G613" s="42"/>
      <c r="H613" s="42"/>
      <c r="I613" s="42"/>
    </row>
    <row r="614" spans="1:9">
      <c r="A614" s="11"/>
      <c r="B614" s="7" t="s">
        <v>13</v>
      </c>
      <c r="C614" s="195">
        <f t="shared" si="36"/>
        <v>0</v>
      </c>
      <c r="D614" s="42"/>
      <c r="E614" s="42"/>
      <c r="F614" s="42"/>
      <c r="G614" s="42"/>
      <c r="H614" s="42"/>
      <c r="I614" s="42"/>
    </row>
    <row r="615" spans="1:9">
      <c r="A615" s="35" t="s">
        <v>39</v>
      </c>
      <c r="B615" s="13" t="s">
        <v>12</v>
      </c>
      <c r="C615" s="195">
        <f t="shared" si="36"/>
        <v>0</v>
      </c>
    </row>
    <row r="616" spans="1:9">
      <c r="A616" s="10"/>
      <c r="B616" s="14" t="s">
        <v>13</v>
      </c>
      <c r="C616" s="195">
        <f t="shared" si="36"/>
        <v>0</v>
      </c>
    </row>
    <row r="617" spans="1:9">
      <c r="A617" s="12" t="s">
        <v>133</v>
      </c>
      <c r="B617" s="6" t="s">
        <v>12</v>
      </c>
      <c r="C617" s="195">
        <f>C619</f>
        <v>0</v>
      </c>
    </row>
    <row r="618" spans="1:9">
      <c r="A618" s="9"/>
      <c r="B618" s="7" t="s">
        <v>13</v>
      </c>
      <c r="C618" s="195">
        <f>C620</f>
        <v>0</v>
      </c>
    </row>
    <row r="619" spans="1:9" s="62" customFormat="1" ht="17.25" customHeight="1">
      <c r="A619" s="649" t="s">
        <v>147</v>
      </c>
      <c r="B619" s="28" t="s">
        <v>12</v>
      </c>
      <c r="C619" s="178">
        <f>C621+C623</f>
        <v>0</v>
      </c>
      <c r="D619" s="66"/>
      <c r="E619" s="66"/>
      <c r="F619" s="66"/>
      <c r="G619" s="66"/>
      <c r="H619" s="66"/>
      <c r="I619" s="66"/>
    </row>
    <row r="620" spans="1:9" s="62" customFormat="1" ht="15">
      <c r="A620" s="32"/>
      <c r="B620" s="30" t="s">
        <v>13</v>
      </c>
      <c r="C620" s="178">
        <f>C622+C624</f>
        <v>0</v>
      </c>
      <c r="D620" s="66"/>
      <c r="E620" s="66"/>
      <c r="F620" s="66"/>
      <c r="G620" s="66"/>
      <c r="H620" s="66"/>
      <c r="I620" s="66"/>
    </row>
    <row r="621" spans="1:9" s="88" customFormat="1" ht="30">
      <c r="A621" s="473" t="s">
        <v>148</v>
      </c>
      <c r="B621" s="100" t="s">
        <v>12</v>
      </c>
      <c r="C621" s="171">
        <v>-20</v>
      </c>
      <c r="D621" s="646"/>
      <c r="E621" s="646"/>
      <c r="F621" s="646"/>
      <c r="G621" s="646"/>
      <c r="H621" s="646"/>
      <c r="I621" s="646"/>
    </row>
    <row r="622" spans="1:9" s="91" customFormat="1">
      <c r="A622" s="141"/>
      <c r="B622" s="84" t="s">
        <v>13</v>
      </c>
      <c r="C622" s="171">
        <v>-20</v>
      </c>
      <c r="D622" s="83"/>
      <c r="E622" s="83"/>
      <c r="F622" s="83"/>
      <c r="G622" s="83"/>
      <c r="H622" s="83"/>
      <c r="I622" s="83"/>
    </row>
    <row r="623" spans="1:9" s="88" customFormat="1" ht="15.75">
      <c r="A623" s="680" t="s">
        <v>149</v>
      </c>
      <c r="B623" s="100" t="s">
        <v>12</v>
      </c>
      <c r="C623" s="171">
        <v>20</v>
      </c>
      <c r="D623" s="646"/>
      <c r="E623" s="646"/>
      <c r="F623" s="646"/>
      <c r="G623" s="646"/>
      <c r="H623" s="646"/>
      <c r="I623" s="646"/>
    </row>
    <row r="624" spans="1:9" s="91" customFormat="1">
      <c r="A624" s="76"/>
      <c r="B624" s="65" t="s">
        <v>13</v>
      </c>
      <c r="C624" s="171">
        <v>20</v>
      </c>
      <c r="D624" s="83"/>
      <c r="E624" s="83"/>
      <c r="F624" s="83"/>
      <c r="G624" s="83"/>
      <c r="H624" s="83"/>
      <c r="I624" s="83"/>
    </row>
    <row r="625" spans="1:5" ht="12.75">
      <c r="A625" s="701" t="s">
        <v>75</v>
      </c>
      <c r="B625" s="702"/>
      <c r="C625" s="703"/>
      <c r="E625" s="43"/>
    </row>
    <row r="626" spans="1:5">
      <c r="A626" s="31" t="s">
        <v>32</v>
      </c>
      <c r="B626" s="55" t="s">
        <v>12</v>
      </c>
      <c r="C626" s="171">
        <f>C628</f>
        <v>-1001</v>
      </c>
      <c r="E626" s="63"/>
    </row>
    <row r="627" spans="1:5">
      <c r="A627" s="10" t="s">
        <v>38</v>
      </c>
      <c r="B627" s="40" t="s">
        <v>13</v>
      </c>
      <c r="C627" s="171">
        <f>C629</f>
        <v>-1001</v>
      </c>
      <c r="E627" s="63"/>
    </row>
    <row r="628" spans="1:5" ht="15">
      <c r="A628" s="33" t="s">
        <v>24</v>
      </c>
      <c r="B628" s="55" t="s">
        <v>12</v>
      </c>
      <c r="C628" s="199">
        <f>C630</f>
        <v>-1001</v>
      </c>
    </row>
    <row r="629" spans="1:5" ht="15">
      <c r="A629" s="10" t="s">
        <v>15</v>
      </c>
      <c r="B629" s="40" t="s">
        <v>13</v>
      </c>
      <c r="C629" s="199">
        <f>C631</f>
        <v>-1001</v>
      </c>
    </row>
    <row r="630" spans="1:5">
      <c r="A630" s="12" t="s">
        <v>17</v>
      </c>
      <c r="B630" s="6" t="s">
        <v>12</v>
      </c>
      <c r="C630" s="171">
        <f>C632+C699</f>
        <v>-1001</v>
      </c>
    </row>
    <row r="631" spans="1:5">
      <c r="A631" s="11"/>
      <c r="B631" s="7" t="s">
        <v>13</v>
      </c>
      <c r="C631" s="171">
        <f>C633+C700</f>
        <v>-1001</v>
      </c>
    </row>
    <row r="632" spans="1:5">
      <c r="A632" s="12" t="s">
        <v>39</v>
      </c>
      <c r="B632" s="6" t="s">
        <v>12</v>
      </c>
      <c r="C632" s="171">
        <f t="shared" ref="C632:C637" si="37">C634</f>
        <v>-1001</v>
      </c>
    </row>
    <row r="633" spans="1:5">
      <c r="A633" s="11"/>
      <c r="B633" s="7" t="s">
        <v>13</v>
      </c>
      <c r="C633" s="171">
        <f t="shared" si="37"/>
        <v>-1001</v>
      </c>
    </row>
    <row r="634" spans="1:5" s="44" customFormat="1">
      <c r="A634" s="12" t="s">
        <v>133</v>
      </c>
      <c r="B634" s="56" t="s">
        <v>12</v>
      </c>
      <c r="C634" s="171">
        <f>C636+C640</f>
        <v>-1001</v>
      </c>
    </row>
    <row r="635" spans="1:5" s="44" customFormat="1">
      <c r="A635" s="11"/>
      <c r="B635" s="40" t="s">
        <v>13</v>
      </c>
      <c r="C635" s="171">
        <f>C637+C641</f>
        <v>-1001</v>
      </c>
    </row>
    <row r="636" spans="1:5" s="62" customFormat="1" ht="30">
      <c r="A636" s="651" t="s">
        <v>150</v>
      </c>
      <c r="B636" s="28" t="s">
        <v>12</v>
      </c>
      <c r="C636" s="199">
        <f t="shared" si="37"/>
        <v>-1</v>
      </c>
    </row>
    <row r="637" spans="1:5" s="62" customFormat="1" ht="15">
      <c r="A637" s="32"/>
      <c r="B637" s="30" t="s">
        <v>13</v>
      </c>
      <c r="C637" s="199">
        <f t="shared" si="37"/>
        <v>-1</v>
      </c>
    </row>
    <row r="638" spans="1:5" s="88" customFormat="1" ht="15">
      <c r="A638" s="668" t="s">
        <v>151</v>
      </c>
      <c r="B638" s="100" t="s">
        <v>12</v>
      </c>
      <c r="C638" s="276">
        <v>-1</v>
      </c>
    </row>
    <row r="639" spans="1:5" s="94" customFormat="1">
      <c r="A639" s="141"/>
      <c r="B639" s="84" t="s">
        <v>13</v>
      </c>
      <c r="C639" s="276">
        <v>-1</v>
      </c>
    </row>
    <row r="640" spans="1:5" s="94" customFormat="1" ht="15" customHeight="1">
      <c r="A640" s="683" t="s">
        <v>152</v>
      </c>
      <c r="B640" s="100" t="s">
        <v>12</v>
      </c>
      <c r="C640" s="171">
        <f>C642</f>
        <v>-1000</v>
      </c>
    </row>
    <row r="641" spans="1:9" s="94" customFormat="1" ht="15.75">
      <c r="A641" s="610"/>
      <c r="B641" s="84" t="s">
        <v>13</v>
      </c>
      <c r="C641" s="171">
        <f>C643</f>
        <v>-1000</v>
      </c>
    </row>
    <row r="642" spans="1:9" s="88" customFormat="1" ht="14.25" customHeight="1">
      <c r="A642" s="684" t="s">
        <v>153</v>
      </c>
      <c r="B642" s="100" t="s">
        <v>12</v>
      </c>
      <c r="C642" s="171">
        <v>-1000</v>
      </c>
    </row>
    <row r="643" spans="1:9" s="94" customFormat="1" ht="15.75">
      <c r="A643" s="610"/>
      <c r="B643" s="84" t="s">
        <v>13</v>
      </c>
      <c r="C643" s="171">
        <v>-1000</v>
      </c>
    </row>
    <row r="644" spans="1:9" ht="12.75">
      <c r="A644" s="696" t="s">
        <v>112</v>
      </c>
      <c r="B644" s="696"/>
      <c r="C644" s="696"/>
    </row>
    <row r="645" spans="1:9" s="63" customFormat="1">
      <c r="A645" s="132" t="s">
        <v>32</v>
      </c>
      <c r="B645" s="133" t="s">
        <v>12</v>
      </c>
      <c r="C645" s="171">
        <f>C647+C657</f>
        <v>-73.5</v>
      </c>
    </row>
    <row r="646" spans="1:9" s="63" customFormat="1">
      <c r="A646" s="76" t="s">
        <v>38</v>
      </c>
      <c r="B646" s="65" t="s">
        <v>13</v>
      </c>
      <c r="C646" s="171">
        <f>C648+C658</f>
        <v>-73.5</v>
      </c>
    </row>
    <row r="647" spans="1:9" ht="15">
      <c r="A647" s="128" t="s">
        <v>34</v>
      </c>
      <c r="B647" s="13" t="s">
        <v>12</v>
      </c>
      <c r="C647" s="178">
        <f t="shared" ref="C647:C654" si="38">C649</f>
        <v>8.5</v>
      </c>
    </row>
    <row r="648" spans="1:9" ht="15">
      <c r="A648" s="22" t="s">
        <v>35</v>
      </c>
      <c r="B648" s="14" t="s">
        <v>13</v>
      </c>
      <c r="C648" s="178">
        <f t="shared" si="38"/>
        <v>8.5</v>
      </c>
    </row>
    <row r="649" spans="1:9">
      <c r="A649" s="12" t="s">
        <v>17</v>
      </c>
      <c r="B649" s="6" t="s">
        <v>12</v>
      </c>
      <c r="C649" s="195">
        <f t="shared" si="38"/>
        <v>8.5</v>
      </c>
      <c r="D649" s="42"/>
      <c r="E649" s="42"/>
      <c r="F649" s="42"/>
      <c r="G649" s="42"/>
      <c r="H649" s="42"/>
      <c r="I649" s="42"/>
    </row>
    <row r="650" spans="1:9">
      <c r="A650" s="11"/>
      <c r="B650" s="7" t="s">
        <v>13</v>
      </c>
      <c r="C650" s="195">
        <f t="shared" si="38"/>
        <v>8.5</v>
      </c>
      <c r="D650" s="42"/>
      <c r="E650" s="42"/>
      <c r="F650" s="42"/>
      <c r="G650" s="42"/>
      <c r="H650" s="42"/>
      <c r="I650" s="42"/>
    </row>
    <row r="651" spans="1:9" s="94" customFormat="1" ht="16.5" customHeight="1">
      <c r="A651" s="655" t="s">
        <v>22</v>
      </c>
      <c r="B651" s="100" t="s">
        <v>12</v>
      </c>
      <c r="C651" s="171">
        <f t="shared" si="38"/>
        <v>8.5</v>
      </c>
    </row>
    <row r="652" spans="1:9" s="94" customFormat="1">
      <c r="A652" s="141"/>
      <c r="B652" s="84" t="s">
        <v>13</v>
      </c>
      <c r="C652" s="171">
        <f t="shared" si="38"/>
        <v>8.5</v>
      </c>
    </row>
    <row r="653" spans="1:9" s="62" customFormat="1" ht="30.75" customHeight="1">
      <c r="A653" s="378" t="s">
        <v>40</v>
      </c>
      <c r="B653" s="28" t="s">
        <v>12</v>
      </c>
      <c r="C653" s="178">
        <f t="shared" si="38"/>
        <v>8.5</v>
      </c>
      <c r="D653" s="66"/>
      <c r="E653" s="66"/>
      <c r="F653" s="66"/>
      <c r="G653" s="66"/>
      <c r="H653" s="66"/>
      <c r="I653" s="66"/>
    </row>
    <row r="654" spans="1:9" s="62" customFormat="1" ht="15">
      <c r="A654" s="32"/>
      <c r="B654" s="30" t="s">
        <v>13</v>
      </c>
      <c r="C654" s="178">
        <f t="shared" si="38"/>
        <v>8.5</v>
      </c>
      <c r="D654" s="66"/>
      <c r="E654" s="66"/>
      <c r="F654" s="66"/>
      <c r="G654" s="66"/>
      <c r="H654" s="66"/>
      <c r="I654" s="66"/>
    </row>
    <row r="655" spans="1:9" s="88" customFormat="1" ht="29.25" customHeight="1">
      <c r="A655" s="674" t="s">
        <v>154</v>
      </c>
      <c r="B655" s="100" t="s">
        <v>12</v>
      </c>
      <c r="C655" s="171">
        <v>8.5</v>
      </c>
      <c r="D655" s="646"/>
      <c r="E655" s="646"/>
      <c r="F655" s="646"/>
      <c r="G655" s="646"/>
      <c r="H655" s="646"/>
      <c r="I655" s="646"/>
    </row>
    <row r="656" spans="1:9" s="91" customFormat="1">
      <c r="A656" s="141"/>
      <c r="B656" s="84" t="s">
        <v>13</v>
      </c>
      <c r="C656" s="171">
        <v>8.5</v>
      </c>
      <c r="D656" s="83"/>
      <c r="E656" s="83"/>
      <c r="F656" s="83"/>
      <c r="G656" s="83"/>
      <c r="H656" s="83"/>
      <c r="I656" s="83"/>
    </row>
    <row r="657" spans="1:9" ht="15">
      <c r="A657" s="26" t="s">
        <v>24</v>
      </c>
      <c r="B657" s="5" t="s">
        <v>12</v>
      </c>
      <c r="C657" s="178">
        <f t="shared" ref="C657:C662" si="39">C659</f>
        <v>-82</v>
      </c>
    </row>
    <row r="658" spans="1:9" ht="15">
      <c r="A658" s="10" t="s">
        <v>15</v>
      </c>
      <c r="B658" s="7" t="s">
        <v>13</v>
      </c>
      <c r="C658" s="178">
        <f t="shared" si="39"/>
        <v>-82</v>
      </c>
    </row>
    <row r="659" spans="1:9">
      <c r="A659" s="12" t="s">
        <v>17</v>
      </c>
      <c r="B659" s="6" t="s">
        <v>12</v>
      </c>
      <c r="C659" s="171">
        <f t="shared" si="39"/>
        <v>-82</v>
      </c>
    </row>
    <row r="660" spans="1:9">
      <c r="A660" s="11"/>
      <c r="B660" s="7" t="s">
        <v>13</v>
      </c>
      <c r="C660" s="171">
        <f t="shared" si="39"/>
        <v>-82</v>
      </c>
    </row>
    <row r="661" spans="1:9">
      <c r="A661" s="12" t="s">
        <v>39</v>
      </c>
      <c r="B661" s="6" t="s">
        <v>12</v>
      </c>
      <c r="C661" s="171">
        <f t="shared" si="39"/>
        <v>-82</v>
      </c>
    </row>
    <row r="662" spans="1:9">
      <c r="A662" s="11"/>
      <c r="B662" s="7" t="s">
        <v>13</v>
      </c>
      <c r="C662" s="171">
        <f t="shared" si="39"/>
        <v>-82</v>
      </c>
    </row>
    <row r="663" spans="1:9" s="44" customFormat="1" ht="15">
      <c r="A663" s="33" t="s">
        <v>133</v>
      </c>
      <c r="B663" s="85" t="s">
        <v>12</v>
      </c>
      <c r="C663" s="199">
        <f>C665+C669+C673</f>
        <v>-82</v>
      </c>
    </row>
    <row r="664" spans="1:9" s="44" customFormat="1" ht="15">
      <c r="A664" s="93"/>
      <c r="B664" s="72" t="s">
        <v>13</v>
      </c>
      <c r="C664" s="199">
        <f>C666+C670+C674</f>
        <v>-82</v>
      </c>
    </row>
    <row r="665" spans="1:9" s="88" customFormat="1">
      <c r="A665" s="126" t="s">
        <v>155</v>
      </c>
      <c r="B665" s="133" t="s">
        <v>12</v>
      </c>
      <c r="C665" s="195">
        <f>C667</f>
        <v>-480</v>
      </c>
      <c r="D665" s="87"/>
      <c r="E665" s="87"/>
      <c r="F665" s="87"/>
      <c r="G665" s="87"/>
      <c r="H665" s="87"/>
      <c r="I665" s="87"/>
    </row>
    <row r="666" spans="1:9" s="88" customFormat="1">
      <c r="A666" s="79"/>
      <c r="B666" s="65" t="s">
        <v>13</v>
      </c>
      <c r="C666" s="195">
        <f>C668</f>
        <v>-480</v>
      </c>
      <c r="D666" s="87"/>
      <c r="E666" s="87"/>
      <c r="F666" s="87"/>
      <c r="G666" s="87"/>
      <c r="H666" s="87"/>
      <c r="I666" s="87"/>
    </row>
    <row r="667" spans="1:9" s="88" customFormat="1" ht="15">
      <c r="A667" s="681" t="s">
        <v>156</v>
      </c>
      <c r="B667" s="100" t="s">
        <v>12</v>
      </c>
      <c r="C667" s="171">
        <v>-480</v>
      </c>
      <c r="D667" s="646"/>
      <c r="E667" s="646"/>
      <c r="F667" s="646"/>
      <c r="G667" s="646"/>
      <c r="H667" s="646"/>
      <c r="I667" s="646"/>
    </row>
    <row r="668" spans="1:9" s="94" customFormat="1">
      <c r="A668" s="79"/>
      <c r="B668" s="84" t="s">
        <v>13</v>
      </c>
      <c r="C668" s="171">
        <v>-480</v>
      </c>
      <c r="D668" s="87"/>
      <c r="E668" s="87"/>
      <c r="F668" s="87"/>
      <c r="G668" s="87"/>
      <c r="H668" s="87"/>
      <c r="I668" s="87"/>
    </row>
    <row r="669" spans="1:9" s="94" customFormat="1" ht="17.25" customHeight="1">
      <c r="A669" s="650" t="s">
        <v>157</v>
      </c>
      <c r="B669" s="100" t="s">
        <v>12</v>
      </c>
      <c r="C669" s="171">
        <f>C671</f>
        <v>98</v>
      </c>
    </row>
    <row r="670" spans="1:9" s="94" customFormat="1" ht="16.5" customHeight="1">
      <c r="A670" s="141"/>
      <c r="B670" s="84" t="s">
        <v>13</v>
      </c>
      <c r="C670" s="171">
        <f>C672</f>
        <v>98</v>
      </c>
    </row>
    <row r="671" spans="1:9" s="88" customFormat="1" ht="16.5" customHeight="1">
      <c r="A671" s="591" t="s">
        <v>158</v>
      </c>
      <c r="B671" s="100" t="s">
        <v>12</v>
      </c>
      <c r="C671" s="171">
        <v>98</v>
      </c>
    </row>
    <row r="672" spans="1:9" s="94" customFormat="1" ht="17.25" customHeight="1">
      <c r="A672" s="141"/>
      <c r="B672" s="84" t="s">
        <v>13</v>
      </c>
      <c r="C672" s="171">
        <v>98</v>
      </c>
    </row>
    <row r="673" spans="1:9" s="94" customFormat="1" ht="17.25" customHeight="1">
      <c r="A673" s="650" t="s">
        <v>159</v>
      </c>
      <c r="B673" s="100" t="s">
        <v>12</v>
      </c>
      <c r="C673" s="171">
        <f>C675</f>
        <v>300</v>
      </c>
    </row>
    <row r="674" spans="1:9" s="94" customFormat="1" ht="16.5" customHeight="1">
      <c r="A674" s="141"/>
      <c r="B674" s="84" t="s">
        <v>13</v>
      </c>
      <c r="C674" s="171">
        <f>C676</f>
        <v>300</v>
      </c>
    </row>
    <row r="675" spans="1:9" s="88" customFormat="1" ht="16.5" customHeight="1">
      <c r="A675" s="591" t="s">
        <v>160</v>
      </c>
      <c r="B675" s="100" t="s">
        <v>12</v>
      </c>
      <c r="C675" s="171">
        <v>300</v>
      </c>
    </row>
    <row r="676" spans="1:9" s="94" customFormat="1" ht="17.25" customHeight="1">
      <c r="A676" s="141"/>
      <c r="B676" s="84" t="s">
        <v>13</v>
      </c>
      <c r="C676" s="171">
        <v>300</v>
      </c>
    </row>
    <row r="677" spans="1:9" s="15" customFormat="1">
      <c r="B677" s="175"/>
      <c r="C677" s="307"/>
      <c r="D677" s="41"/>
      <c r="E677" s="41"/>
      <c r="F677" s="41"/>
      <c r="G677" s="41"/>
      <c r="H677" s="41"/>
      <c r="I677" s="41"/>
    </row>
    <row r="678" spans="1:9" ht="15.75" customHeight="1">
      <c r="A678" s="714"/>
      <c r="B678" s="715"/>
      <c r="C678" s="715"/>
    </row>
    <row r="679" spans="1:9" ht="15.75" customHeight="1">
      <c r="A679" s="656"/>
      <c r="C679" s="1"/>
    </row>
    <row r="680" spans="1:9" ht="15.75" customHeight="1">
      <c r="A680" s="656"/>
      <c r="C680" s="1"/>
    </row>
    <row r="681" spans="1:9" ht="15.75" customHeight="1">
      <c r="A681" s="714" t="s">
        <v>161</v>
      </c>
      <c r="B681" s="715"/>
      <c r="C681" s="715"/>
    </row>
    <row r="682" spans="1:9" ht="15.75" customHeight="1">
      <c r="A682" s="688" t="s">
        <v>162</v>
      </c>
      <c r="B682" s="716"/>
      <c r="C682" s="716"/>
    </row>
    <row r="683" spans="1:9">
      <c r="A683" s="167"/>
      <c r="B683" s="168"/>
      <c r="C683" s="308"/>
    </row>
    <row r="684" spans="1:9">
      <c r="A684" s="167"/>
      <c r="B684" s="168"/>
      <c r="C684" s="308"/>
    </row>
    <row r="685" spans="1:9">
      <c r="A685" s="43"/>
    </row>
    <row r="686" spans="1:9">
      <c r="A686" s="43" t="s">
        <v>163</v>
      </c>
    </row>
    <row r="687" spans="1:9">
      <c r="A687" s="43" t="s">
        <v>164</v>
      </c>
    </row>
    <row r="688" spans="1:9" ht="15.75" customHeight="1">
      <c r="A688" s="688"/>
      <c r="B688" s="716"/>
      <c r="C688" s="716"/>
    </row>
    <row r="689" spans="1:53">
      <c r="A689" s="167"/>
      <c r="B689" s="168"/>
      <c r="C689" s="308"/>
    </row>
    <row r="690" spans="1:53">
      <c r="A690" s="167"/>
      <c r="B690" s="168"/>
      <c r="C690" s="308"/>
    </row>
    <row r="691" spans="1:53">
      <c r="A691" s="167"/>
      <c r="B691" s="168"/>
      <c r="C691" s="308"/>
    </row>
    <row r="692" spans="1:53">
      <c r="A692" s="43"/>
    </row>
    <row r="693" spans="1:53">
      <c r="A693" s="43"/>
    </row>
    <row r="694" spans="1:53" s="1" customFormat="1">
      <c r="A694" s="43"/>
      <c r="C694" s="286"/>
      <c r="D694"/>
      <c r="E694"/>
      <c r="F694"/>
      <c r="G694"/>
      <c r="H694"/>
      <c r="I694"/>
      <c r="J694"/>
      <c r="K694"/>
      <c r="L694"/>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c r="AW694"/>
      <c r="AX694"/>
      <c r="AY694"/>
      <c r="AZ694"/>
      <c r="BA694"/>
    </row>
    <row r="701" spans="1:53" s="1" customFormat="1">
      <c r="A701" s="15"/>
      <c r="C701" s="286"/>
      <c r="D701"/>
      <c r="E701"/>
      <c r="F701"/>
      <c r="G701"/>
      <c r="H701"/>
      <c r="I701"/>
      <c r="J701"/>
      <c r="K701"/>
      <c r="L701"/>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c r="AW701"/>
      <c r="AX701"/>
      <c r="AY701"/>
      <c r="AZ701"/>
      <c r="BA701"/>
    </row>
    <row r="702" spans="1:53" s="1" customFormat="1">
      <c r="A702" s="15"/>
      <c r="C702" s="286"/>
      <c r="D702"/>
      <c r="E702"/>
      <c r="F702"/>
      <c r="G702"/>
      <c r="H702"/>
      <c r="I702"/>
      <c r="J702"/>
      <c r="K702"/>
      <c r="L702"/>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c r="AW702"/>
      <c r="AX702"/>
      <c r="AY702"/>
      <c r="AZ702"/>
      <c r="BA702"/>
    </row>
  </sheetData>
  <mergeCells count="29">
    <mergeCell ref="A644:C644"/>
    <mergeCell ref="A678:C678"/>
    <mergeCell ref="A681:C681"/>
    <mergeCell ref="A682:C682"/>
    <mergeCell ref="A688:C688"/>
    <mergeCell ref="D560:I560"/>
    <mergeCell ref="A578:A579"/>
    <mergeCell ref="A585:A586"/>
    <mergeCell ref="A587:A588"/>
    <mergeCell ref="A589:A590"/>
    <mergeCell ref="A625:C625"/>
    <mergeCell ref="A378:C378"/>
    <mergeCell ref="A427:C427"/>
    <mergeCell ref="A440:A441"/>
    <mergeCell ref="A496:C496"/>
    <mergeCell ref="A497:C497"/>
    <mergeCell ref="A539:C539"/>
    <mergeCell ref="A321:C321"/>
    <mergeCell ref="A1:C1"/>
    <mergeCell ref="A2:C2"/>
    <mergeCell ref="A7:C7"/>
    <mergeCell ref="C10:C12"/>
    <mergeCell ref="A32:A33"/>
    <mergeCell ref="A83:C83"/>
    <mergeCell ref="A123:C123"/>
    <mergeCell ref="A193:C193"/>
    <mergeCell ref="A219:C219"/>
    <mergeCell ref="A232:C232"/>
    <mergeCell ref="A247:A248"/>
  </mergeCells>
  <pageMargins left="0.70866141732283472" right="0.70866141732283472" top="0.55118110236220474" bottom="0.55118110236220474" header="0.31496062992125984" footer="0.31496062992125984"/>
  <pageSetup paperSize="9" scale="95" orientation="portrait" r:id="rId1"/>
  <headerFoot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100A4-257E-4905-A0FD-FF250F2A642B}">
  <dimension ref="A1:BA694"/>
  <sheetViews>
    <sheetView topLeftCell="A532" zoomScaleNormal="100" workbookViewId="0">
      <selection activeCell="N676" sqref="N676:P676"/>
    </sheetView>
  </sheetViews>
  <sheetFormatPr defaultRowHeight="14.25"/>
  <cols>
    <col min="1" max="1" width="61.28515625" customWidth="1"/>
    <col min="2" max="2" width="6.85546875" style="1" customWidth="1"/>
    <col min="3" max="3" width="17" style="286" customWidth="1"/>
    <col min="4" max="4" width="0" hidden="1" customWidth="1"/>
    <col min="6" max="9" width="0" hidden="1" customWidth="1"/>
  </cols>
  <sheetData>
    <row r="1" spans="1:11" ht="18.75" customHeight="1">
      <c r="A1" s="688" t="s">
        <v>0</v>
      </c>
      <c r="B1" s="689"/>
      <c r="C1" s="689"/>
    </row>
    <row r="2" spans="1:11" ht="12.75">
      <c r="A2" s="731" t="s">
        <v>1</v>
      </c>
      <c r="B2" s="732"/>
      <c r="C2" s="732"/>
    </row>
    <row r="3" spans="1:11">
      <c r="A3" s="107" t="s">
        <v>2</v>
      </c>
    </row>
    <row r="4" spans="1:11">
      <c r="A4" t="s">
        <v>3</v>
      </c>
    </row>
    <row r="7" spans="1:11" ht="25.5" customHeight="1">
      <c r="A7" s="690" t="s">
        <v>4</v>
      </c>
      <c r="B7" s="690"/>
      <c r="C7" s="690"/>
    </row>
    <row r="8" spans="1:11" ht="14.25" customHeight="1">
      <c r="A8" s="647"/>
      <c r="B8" s="647"/>
      <c r="C8" s="647"/>
    </row>
    <row r="9" spans="1:11" ht="16.5" customHeight="1">
      <c r="B9" s="2"/>
      <c r="C9" s="287" t="s">
        <v>5</v>
      </c>
    </row>
    <row r="10" spans="1:11" ht="12.75">
      <c r="A10" s="8" t="s">
        <v>6</v>
      </c>
      <c r="B10" s="5" t="s">
        <v>7</v>
      </c>
      <c r="C10" s="691" t="s">
        <v>8</v>
      </c>
    </row>
    <row r="11" spans="1:11" ht="12.75">
      <c r="A11" s="3" t="s">
        <v>9</v>
      </c>
      <c r="B11" s="6"/>
      <c r="C11" s="692"/>
    </row>
    <row r="12" spans="1:11" ht="12.75">
      <c r="A12" s="3" t="s">
        <v>10</v>
      </c>
      <c r="B12" s="6"/>
      <c r="C12" s="693"/>
    </row>
    <row r="13" spans="1:11">
      <c r="A13" s="4">
        <v>0</v>
      </c>
      <c r="B13" s="4">
        <v>1</v>
      </c>
      <c r="C13" s="194">
        <v>2</v>
      </c>
    </row>
    <row r="14" spans="1:11" ht="15.75">
      <c r="A14" s="34" t="s">
        <v>11</v>
      </c>
      <c r="B14" s="17" t="s">
        <v>12</v>
      </c>
      <c r="C14" s="288">
        <f>C16+C34</f>
        <v>6189.07</v>
      </c>
      <c r="K14" s="131"/>
    </row>
    <row r="15" spans="1:11" ht="15">
      <c r="A15" s="16"/>
      <c r="B15" s="18" t="s">
        <v>13</v>
      </c>
      <c r="C15" s="288">
        <f>C17+C35</f>
        <v>6189.07</v>
      </c>
    </row>
    <row r="16" spans="1:11" ht="15">
      <c r="A16" s="26" t="s">
        <v>14</v>
      </c>
      <c r="B16" s="13" t="s">
        <v>12</v>
      </c>
      <c r="C16" s="178">
        <f>C18+C20</f>
        <v>2601</v>
      </c>
    </row>
    <row r="17" spans="1:14" ht="15">
      <c r="A17" s="10" t="s">
        <v>15</v>
      </c>
      <c r="B17" s="14" t="s">
        <v>13</v>
      </c>
      <c r="C17" s="178">
        <f>C19+C21</f>
        <v>2601</v>
      </c>
    </row>
    <row r="18" spans="1:14" s="15" customFormat="1" ht="28.5">
      <c r="A18" s="189" t="s">
        <v>16</v>
      </c>
      <c r="B18" s="188" t="s">
        <v>12</v>
      </c>
      <c r="C18" s="195">
        <f>C54</f>
        <v>242</v>
      </c>
    </row>
    <row r="19" spans="1:14" s="15" customFormat="1">
      <c r="A19" s="190"/>
      <c r="B19" s="159" t="s">
        <v>13</v>
      </c>
      <c r="C19" s="195">
        <f>C55</f>
        <v>242</v>
      </c>
    </row>
    <row r="20" spans="1:14">
      <c r="A20" s="12" t="s">
        <v>17</v>
      </c>
      <c r="B20" s="5" t="s">
        <v>12</v>
      </c>
      <c r="C20" s="195">
        <f>C22+C32</f>
        <v>2359</v>
      </c>
    </row>
    <row r="21" spans="1:14">
      <c r="A21" s="11"/>
      <c r="B21" s="7" t="s">
        <v>13</v>
      </c>
      <c r="C21" s="195">
        <f>C23+C33</f>
        <v>2359</v>
      </c>
    </row>
    <row r="22" spans="1:14">
      <c r="A22" s="21" t="s">
        <v>18</v>
      </c>
      <c r="B22" s="5" t="s">
        <v>12</v>
      </c>
      <c r="C22" s="195">
        <f>C24+C26+C28+C30</f>
        <v>6309</v>
      </c>
    </row>
    <row r="23" spans="1:14">
      <c r="A23" s="22"/>
      <c r="B23" s="40" t="s">
        <v>13</v>
      </c>
      <c r="C23" s="195">
        <f>C25+C27+C29+C31</f>
        <v>6309</v>
      </c>
    </row>
    <row r="24" spans="1:14" s="94" customFormat="1">
      <c r="A24" s="625" t="s">
        <v>19</v>
      </c>
      <c r="B24" s="233" t="s">
        <v>12</v>
      </c>
      <c r="C24" s="171">
        <f>C60+C170</f>
        <v>6231.5</v>
      </c>
      <c r="M24" s="231"/>
      <c r="N24" s="231"/>
    </row>
    <row r="25" spans="1:14" s="94" customFormat="1">
      <c r="A25" s="204"/>
      <c r="B25" s="192" t="s">
        <v>13</v>
      </c>
      <c r="C25" s="171">
        <f>C61+C171</f>
        <v>6231.5</v>
      </c>
    </row>
    <row r="26" spans="1:14" s="43" customFormat="1">
      <c r="A26" s="27" t="s">
        <v>20</v>
      </c>
      <c r="B26" s="56" t="s">
        <v>12</v>
      </c>
      <c r="C26" s="195">
        <f t="shared" ref="C26:C33" si="0">C241</f>
        <v>405</v>
      </c>
    </row>
    <row r="27" spans="1:14" s="43" customFormat="1">
      <c r="A27" s="10"/>
      <c r="B27" s="40" t="s">
        <v>13</v>
      </c>
      <c r="C27" s="195">
        <f t="shared" si="0"/>
        <v>405</v>
      </c>
      <c r="N27" s="440"/>
    </row>
    <row r="28" spans="1:14" s="94" customFormat="1" ht="16.5" customHeight="1">
      <c r="A28" s="474" t="s">
        <v>21</v>
      </c>
      <c r="B28" s="100" t="s">
        <v>12</v>
      </c>
      <c r="C28" s="171">
        <f t="shared" si="0"/>
        <v>271</v>
      </c>
    </row>
    <row r="29" spans="1:14" s="94" customFormat="1">
      <c r="A29" s="141"/>
      <c r="B29" s="84" t="s">
        <v>13</v>
      </c>
      <c r="C29" s="171">
        <f t="shared" si="0"/>
        <v>271</v>
      </c>
    </row>
    <row r="30" spans="1:14" s="43" customFormat="1">
      <c r="A30" s="203" t="s">
        <v>22</v>
      </c>
      <c r="B30" s="56" t="s">
        <v>12</v>
      </c>
      <c r="C30" s="195">
        <f t="shared" si="0"/>
        <v>-598.5</v>
      </c>
    </row>
    <row r="31" spans="1:14" s="43" customFormat="1">
      <c r="A31" s="10"/>
      <c r="B31" s="40" t="s">
        <v>13</v>
      </c>
      <c r="C31" s="195">
        <f t="shared" si="0"/>
        <v>-598.5</v>
      </c>
      <c r="N31" s="440"/>
    </row>
    <row r="32" spans="1:14" s="63" customFormat="1" ht="15" customHeight="1">
      <c r="A32" s="694" t="s">
        <v>23</v>
      </c>
      <c r="B32" s="55" t="s">
        <v>12</v>
      </c>
      <c r="C32" s="289">
        <f t="shared" si="0"/>
        <v>-3950</v>
      </c>
    </row>
    <row r="33" spans="1:28" s="63" customFormat="1" ht="15" customHeight="1">
      <c r="A33" s="695"/>
      <c r="B33" s="40" t="s">
        <v>13</v>
      </c>
      <c r="C33" s="289">
        <f t="shared" si="0"/>
        <v>-3950</v>
      </c>
    </row>
    <row r="34" spans="1:28" s="258" customFormat="1" ht="15">
      <c r="A34" s="269" t="s">
        <v>24</v>
      </c>
      <c r="B34" s="260" t="s">
        <v>12</v>
      </c>
      <c r="C34" s="288">
        <f>C37</f>
        <v>3588.07</v>
      </c>
      <c r="E34" s="63"/>
      <c r="F34" s="63"/>
      <c r="G34" s="63"/>
      <c r="H34" s="63"/>
      <c r="I34" s="63"/>
      <c r="J34" s="63"/>
      <c r="K34" s="63"/>
      <c r="L34" s="63"/>
      <c r="M34" s="63"/>
      <c r="N34" s="63"/>
      <c r="O34" s="63"/>
      <c r="P34" s="63"/>
      <c r="Q34" s="63"/>
      <c r="R34" s="63"/>
      <c r="S34" s="63"/>
      <c r="T34" s="63"/>
      <c r="U34" s="63"/>
      <c r="V34" s="63"/>
      <c r="W34" s="63"/>
      <c r="X34" s="63"/>
      <c r="Y34" s="63"/>
      <c r="Z34" s="63"/>
      <c r="AA34" s="63"/>
      <c r="AB34" s="63"/>
    </row>
    <row r="35" spans="1:28" s="258" customFormat="1" ht="15">
      <c r="A35" s="270" t="s">
        <v>15</v>
      </c>
      <c r="B35" s="261" t="s">
        <v>13</v>
      </c>
      <c r="C35" s="288">
        <f>C38</f>
        <v>3588.07</v>
      </c>
      <c r="E35" s="63"/>
      <c r="F35" s="63"/>
      <c r="G35" s="63"/>
      <c r="H35" s="63"/>
      <c r="I35" s="63"/>
      <c r="J35" s="63"/>
      <c r="K35" s="63"/>
      <c r="L35" s="63"/>
      <c r="M35" s="63"/>
      <c r="N35" s="63"/>
      <c r="O35" s="63"/>
      <c r="P35" s="63"/>
      <c r="Q35" s="63"/>
      <c r="R35" s="63"/>
      <c r="S35" s="63"/>
      <c r="T35" s="63"/>
      <c r="U35" s="63"/>
      <c r="V35" s="63"/>
      <c r="W35" s="63"/>
      <c r="X35" s="63"/>
      <c r="Y35" s="63"/>
      <c r="Z35" s="63"/>
      <c r="AA35" s="63"/>
      <c r="AB35" s="63"/>
    </row>
    <row r="36" spans="1:28" s="258" customFormat="1" hidden="1">
      <c r="A36" s="264"/>
      <c r="B36" s="261" t="s">
        <v>13</v>
      </c>
      <c r="C36" s="290"/>
    </row>
    <row r="37" spans="1:28">
      <c r="A37" s="12" t="s">
        <v>17</v>
      </c>
      <c r="B37" s="6" t="s">
        <v>12</v>
      </c>
      <c r="C37" s="195">
        <f>C39</f>
        <v>3588.07</v>
      </c>
    </row>
    <row r="38" spans="1:28">
      <c r="A38" s="11"/>
      <c r="B38" s="7" t="s">
        <v>13</v>
      </c>
      <c r="C38" s="195">
        <f>C40</f>
        <v>3588.07</v>
      </c>
    </row>
    <row r="39" spans="1:28">
      <c r="A39" s="12" t="s">
        <v>18</v>
      </c>
      <c r="B39" s="5" t="s">
        <v>12</v>
      </c>
      <c r="C39" s="195">
        <f>C41+C43+C45+C47</f>
        <v>3588.07</v>
      </c>
    </row>
    <row r="40" spans="1:28">
      <c r="A40" s="9"/>
      <c r="B40" s="7" t="s">
        <v>13</v>
      </c>
      <c r="C40" s="195">
        <f>C42+C44+C46+C48</f>
        <v>3588.07</v>
      </c>
    </row>
    <row r="41" spans="1:28" s="94" customFormat="1">
      <c r="A41" s="625" t="s">
        <v>19</v>
      </c>
      <c r="B41" s="233" t="s">
        <v>12</v>
      </c>
      <c r="C41" s="171">
        <f>C104+C178</f>
        <v>3154.07</v>
      </c>
      <c r="M41" s="231"/>
      <c r="N41" s="231"/>
    </row>
    <row r="42" spans="1:28" s="94" customFormat="1">
      <c r="A42" s="204"/>
      <c r="B42" s="192" t="s">
        <v>13</v>
      </c>
      <c r="C42" s="171">
        <f>C105+C179</f>
        <v>3154.07</v>
      </c>
    </row>
    <row r="43" spans="1:28" s="43" customFormat="1">
      <c r="A43" s="25" t="s">
        <v>20</v>
      </c>
      <c r="B43" s="13" t="s">
        <v>12</v>
      </c>
      <c r="C43" s="195">
        <f t="shared" ref="C43:C48" si="1">C257</f>
        <v>334</v>
      </c>
      <c r="D43" s="41"/>
      <c r="E43" s="41"/>
      <c r="F43" s="41"/>
      <c r="G43" s="41"/>
      <c r="H43" s="41"/>
      <c r="I43" s="41"/>
    </row>
    <row r="44" spans="1:28" s="43" customFormat="1">
      <c r="A44" s="10"/>
      <c r="B44" s="14" t="s">
        <v>13</v>
      </c>
      <c r="C44" s="195">
        <f t="shared" si="1"/>
        <v>334</v>
      </c>
      <c r="D44" s="41"/>
      <c r="E44" s="41"/>
      <c r="F44" s="41"/>
      <c r="G44" s="41"/>
      <c r="H44" s="41"/>
      <c r="I44" s="41"/>
    </row>
    <row r="45" spans="1:28" s="94" customFormat="1" ht="16.5" customHeight="1">
      <c r="A45" s="474" t="s">
        <v>21</v>
      </c>
      <c r="B45" s="100" t="s">
        <v>12</v>
      </c>
      <c r="C45" s="171">
        <f t="shared" si="1"/>
        <v>29</v>
      </c>
    </row>
    <row r="46" spans="1:28" s="94" customFormat="1">
      <c r="A46" s="141"/>
      <c r="B46" s="84" t="s">
        <v>13</v>
      </c>
      <c r="C46" s="171">
        <f t="shared" si="1"/>
        <v>29</v>
      </c>
    </row>
    <row r="47" spans="1:28">
      <c r="A47" s="23" t="s">
        <v>22</v>
      </c>
      <c r="B47" s="6" t="s">
        <v>12</v>
      </c>
      <c r="C47" s="195">
        <f t="shared" si="1"/>
        <v>71</v>
      </c>
    </row>
    <row r="48" spans="1:28" ht="14.25" customHeight="1">
      <c r="A48" s="9"/>
      <c r="B48" s="7" t="s">
        <v>13</v>
      </c>
      <c r="C48" s="195">
        <f t="shared" si="1"/>
        <v>71</v>
      </c>
    </row>
    <row r="49" spans="1:53" s="49" customFormat="1" ht="15">
      <c r="A49" s="52" t="s">
        <v>25</v>
      </c>
      <c r="B49" s="52"/>
      <c r="C49" s="291"/>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row>
    <row r="50" spans="1:53" ht="15">
      <c r="A50" s="53" t="s">
        <v>26</v>
      </c>
      <c r="B50" s="55" t="s">
        <v>12</v>
      </c>
      <c r="C50" s="195">
        <f>C52+C62</f>
        <v>-626.5</v>
      </c>
    </row>
    <row r="51" spans="1:53">
      <c r="A51" s="39"/>
      <c r="B51" s="40" t="s">
        <v>13</v>
      </c>
      <c r="C51" s="195">
        <f>C53+C63</f>
        <v>-626.5</v>
      </c>
    </row>
    <row r="52" spans="1:53" ht="15">
      <c r="A52" s="36" t="s">
        <v>27</v>
      </c>
      <c r="B52" s="24" t="s">
        <v>12</v>
      </c>
      <c r="C52" s="292">
        <f>C54+C56</f>
        <v>-599.5</v>
      </c>
    </row>
    <row r="53" spans="1:53" ht="15">
      <c r="A53" s="22" t="s">
        <v>15</v>
      </c>
      <c r="B53" s="14" t="s">
        <v>13</v>
      </c>
      <c r="C53" s="292">
        <f>C55+C57</f>
        <v>-599.5</v>
      </c>
    </row>
    <row r="54" spans="1:53" s="15" customFormat="1" ht="28.5">
      <c r="A54" s="189" t="s">
        <v>16</v>
      </c>
      <c r="B54" s="188" t="s">
        <v>12</v>
      </c>
      <c r="C54" s="195">
        <f>C128</f>
        <v>242</v>
      </c>
    </row>
    <row r="55" spans="1:53" s="15" customFormat="1">
      <c r="A55" s="190"/>
      <c r="B55" s="159" t="s">
        <v>13</v>
      </c>
      <c r="C55" s="195">
        <f>C129</f>
        <v>242</v>
      </c>
    </row>
    <row r="56" spans="1:53" s="91" customFormat="1">
      <c r="A56" s="232" t="s">
        <v>17</v>
      </c>
      <c r="B56" s="233" t="s">
        <v>12</v>
      </c>
      <c r="C56" s="171">
        <f t="shared" ref="C56:C59" si="2">C58</f>
        <v>-841.5</v>
      </c>
    </row>
    <row r="57" spans="1:53" s="91" customFormat="1">
      <c r="A57" s="234"/>
      <c r="B57" s="192" t="s">
        <v>13</v>
      </c>
      <c r="C57" s="171">
        <f t="shared" si="2"/>
        <v>-841.5</v>
      </c>
    </row>
    <row r="58" spans="1:53" s="94" customFormat="1">
      <c r="A58" s="235" t="s">
        <v>28</v>
      </c>
      <c r="B58" s="202" t="s">
        <v>12</v>
      </c>
      <c r="C58" s="171">
        <f t="shared" si="2"/>
        <v>-841.5</v>
      </c>
    </row>
    <row r="59" spans="1:53" s="94" customFormat="1">
      <c r="A59" s="204"/>
      <c r="B59" s="192" t="s">
        <v>13</v>
      </c>
      <c r="C59" s="171">
        <f t="shared" si="2"/>
        <v>-841.5</v>
      </c>
    </row>
    <row r="60" spans="1:53" s="94" customFormat="1">
      <c r="A60" s="236" t="s">
        <v>19</v>
      </c>
      <c r="B60" s="233" t="s">
        <v>12</v>
      </c>
      <c r="C60" s="171">
        <f>C79+C92+C119+C138</f>
        <v>-841.5</v>
      </c>
      <c r="M60" s="231"/>
      <c r="N60" s="231"/>
    </row>
    <row r="61" spans="1:53" s="94" customFormat="1">
      <c r="A61" s="236"/>
      <c r="B61" s="192" t="s">
        <v>13</v>
      </c>
      <c r="C61" s="171">
        <f>C80+C93+C120+C139</f>
        <v>-841.5</v>
      </c>
    </row>
    <row r="62" spans="1:53">
      <c r="A62" s="33" t="s">
        <v>29</v>
      </c>
      <c r="B62" s="5" t="s">
        <v>12</v>
      </c>
      <c r="C62" s="171">
        <f t="shared" ref="C62:C67" si="3">C64</f>
        <v>-27</v>
      </c>
    </row>
    <row r="63" spans="1:53">
      <c r="A63" s="10" t="s">
        <v>15</v>
      </c>
      <c r="B63" s="7" t="s">
        <v>13</v>
      </c>
      <c r="C63" s="171">
        <f t="shared" si="3"/>
        <v>-27</v>
      </c>
    </row>
    <row r="64" spans="1:53" s="43" customFormat="1">
      <c r="A64" s="12" t="s">
        <v>17</v>
      </c>
      <c r="B64" s="56" t="s">
        <v>12</v>
      </c>
      <c r="C64" s="171">
        <f t="shared" si="3"/>
        <v>-27</v>
      </c>
    </row>
    <row r="65" spans="1:9" s="43" customFormat="1">
      <c r="A65" s="11"/>
      <c r="B65" s="40" t="s">
        <v>13</v>
      </c>
      <c r="C65" s="171">
        <f t="shared" si="3"/>
        <v>-27</v>
      </c>
    </row>
    <row r="66" spans="1:9" s="43" customFormat="1">
      <c r="A66" s="20" t="s">
        <v>28</v>
      </c>
      <c r="B66" s="13" t="s">
        <v>12</v>
      </c>
      <c r="C66" s="171">
        <f t="shared" si="3"/>
        <v>-27</v>
      </c>
    </row>
    <row r="67" spans="1:9" s="43" customFormat="1">
      <c r="A67" s="20"/>
      <c r="B67" s="14" t="s">
        <v>13</v>
      </c>
      <c r="C67" s="171">
        <f t="shared" si="3"/>
        <v>-27</v>
      </c>
    </row>
    <row r="68" spans="1:9" s="43" customFormat="1">
      <c r="A68" s="21" t="s">
        <v>30</v>
      </c>
      <c r="B68" s="13" t="s">
        <v>12</v>
      </c>
      <c r="C68" s="171">
        <f>C104</f>
        <v>-27</v>
      </c>
    </row>
    <row r="69" spans="1:9" s="43" customFormat="1">
      <c r="A69" s="20"/>
      <c r="B69" s="14" t="s">
        <v>13</v>
      </c>
      <c r="C69" s="171">
        <f>C105</f>
        <v>-27</v>
      </c>
    </row>
    <row r="70" spans="1:9" ht="15">
      <c r="A70" s="153" t="s">
        <v>31</v>
      </c>
      <c r="B70" s="154"/>
      <c r="C70" s="294"/>
      <c r="D70" s="111"/>
      <c r="E70" s="112"/>
      <c r="F70" s="111"/>
      <c r="G70" s="111"/>
      <c r="H70" s="111"/>
      <c r="I70" s="111"/>
    </row>
    <row r="71" spans="1:9">
      <c r="A71" s="127" t="s">
        <v>32</v>
      </c>
      <c r="B71" s="55" t="s">
        <v>12</v>
      </c>
      <c r="C71" s="195">
        <f t="shared" ref="C71:C72" si="4">C73</f>
        <v>510</v>
      </c>
      <c r="D71" s="113"/>
      <c r="E71" s="113"/>
      <c r="F71" s="113"/>
      <c r="G71" s="113"/>
      <c r="H71" s="113"/>
      <c r="I71" s="113"/>
    </row>
    <row r="72" spans="1:9">
      <c r="A72" s="22" t="s">
        <v>33</v>
      </c>
      <c r="B72" s="14" t="s">
        <v>13</v>
      </c>
      <c r="C72" s="195">
        <f t="shared" si="4"/>
        <v>510</v>
      </c>
    </row>
    <row r="73" spans="1:9">
      <c r="A73" s="128" t="s">
        <v>34</v>
      </c>
      <c r="B73" s="13" t="s">
        <v>12</v>
      </c>
      <c r="C73" s="195">
        <f>C75</f>
        <v>510</v>
      </c>
    </row>
    <row r="74" spans="1:9">
      <c r="A74" s="22" t="s">
        <v>35</v>
      </c>
      <c r="B74" s="14" t="s">
        <v>13</v>
      </c>
      <c r="C74" s="195">
        <f>C76</f>
        <v>510</v>
      </c>
    </row>
    <row r="75" spans="1:9" s="94" customFormat="1" ht="15">
      <c r="A75" s="657" t="s">
        <v>17</v>
      </c>
      <c r="B75" s="133" t="s">
        <v>12</v>
      </c>
      <c r="C75" s="658">
        <f t="shared" ref="C75:C78" si="5">C77</f>
        <v>510</v>
      </c>
    </row>
    <row r="76" spans="1:9" s="94" customFormat="1" ht="15">
      <c r="A76" s="659"/>
      <c r="B76" s="65" t="s">
        <v>13</v>
      </c>
      <c r="C76" s="658">
        <f t="shared" si="5"/>
        <v>510</v>
      </c>
    </row>
    <row r="77" spans="1:9" s="94" customFormat="1">
      <c r="A77" s="657" t="s">
        <v>18</v>
      </c>
      <c r="B77" s="133" t="s">
        <v>12</v>
      </c>
      <c r="C77" s="445">
        <f t="shared" si="5"/>
        <v>510</v>
      </c>
      <c r="D77" s="86">
        <f>D79</f>
        <v>0</v>
      </c>
    </row>
    <row r="78" spans="1:9" s="94" customFormat="1">
      <c r="A78" s="76"/>
      <c r="B78" s="65" t="s">
        <v>13</v>
      </c>
      <c r="C78" s="445">
        <f t="shared" si="5"/>
        <v>510</v>
      </c>
    </row>
    <row r="79" spans="1:9" s="94" customFormat="1">
      <c r="A79" s="660" t="s">
        <v>19</v>
      </c>
      <c r="B79" s="133" t="s">
        <v>12</v>
      </c>
      <c r="C79" s="445">
        <f>C81</f>
        <v>510</v>
      </c>
    </row>
    <row r="80" spans="1:9" s="94" customFormat="1">
      <c r="A80" s="76"/>
      <c r="B80" s="65" t="s">
        <v>13</v>
      </c>
      <c r="C80" s="445">
        <f>C82</f>
        <v>510</v>
      </c>
    </row>
    <row r="81" spans="1:22" s="88" customFormat="1" ht="63.75">
      <c r="A81" s="444" t="s">
        <v>36</v>
      </c>
      <c r="B81" s="133" t="s">
        <v>12</v>
      </c>
      <c r="C81" s="445">
        <v>510</v>
      </c>
    </row>
    <row r="82" spans="1:22" s="94" customFormat="1">
      <c r="A82" s="141"/>
      <c r="B82" s="84" t="s">
        <v>13</v>
      </c>
      <c r="C82" s="171">
        <v>510</v>
      </c>
    </row>
    <row r="83" spans="1:22" s="49" customFormat="1" ht="12.75">
      <c r="A83" s="696" t="s">
        <v>37</v>
      </c>
      <c r="B83" s="696"/>
      <c r="C83" s="696"/>
      <c r="D83"/>
      <c r="E83"/>
      <c r="F83"/>
      <c r="G83"/>
      <c r="H83"/>
      <c r="I83"/>
      <c r="J83"/>
      <c r="K83"/>
      <c r="L83"/>
      <c r="M83"/>
      <c r="N83"/>
      <c r="O83"/>
      <c r="P83"/>
      <c r="Q83"/>
      <c r="R83"/>
      <c r="S83"/>
      <c r="T83"/>
      <c r="U83"/>
      <c r="V83"/>
    </row>
    <row r="84" spans="1:22" s="54" customFormat="1" ht="15">
      <c r="A84" s="114" t="s">
        <v>32</v>
      </c>
      <c r="B84" s="125" t="s">
        <v>12</v>
      </c>
      <c r="C84" s="178">
        <f>C86+C98</f>
        <v>-174.5</v>
      </c>
    </row>
    <row r="85" spans="1:22" s="54" customFormat="1" ht="15">
      <c r="A85" s="37" t="s">
        <v>38</v>
      </c>
      <c r="B85" s="14" t="s">
        <v>13</v>
      </c>
      <c r="C85" s="178">
        <f>C87+C99</f>
        <v>-174.5</v>
      </c>
    </row>
    <row r="86" spans="1:22" s="54" customFormat="1">
      <c r="A86" s="38" t="s">
        <v>34</v>
      </c>
      <c r="B86" s="13" t="s">
        <v>12</v>
      </c>
      <c r="C86" s="195">
        <f>C88</f>
        <v>-147.5</v>
      </c>
    </row>
    <row r="87" spans="1:22" s="54" customFormat="1">
      <c r="A87" s="37" t="s">
        <v>38</v>
      </c>
      <c r="B87" s="14" t="s">
        <v>13</v>
      </c>
      <c r="C87" s="195">
        <f>C89</f>
        <v>-147.5</v>
      </c>
    </row>
    <row r="88" spans="1:22">
      <c r="A88" s="12" t="s">
        <v>17</v>
      </c>
      <c r="B88" s="6" t="s">
        <v>12</v>
      </c>
      <c r="C88" s="195">
        <f t="shared" ref="C88:C91" si="6">C90</f>
        <v>-147.5</v>
      </c>
    </row>
    <row r="89" spans="1:22">
      <c r="A89" s="11"/>
      <c r="B89" s="7" t="s">
        <v>13</v>
      </c>
      <c r="C89" s="195">
        <f t="shared" si="6"/>
        <v>-147.5</v>
      </c>
    </row>
    <row r="90" spans="1:22">
      <c r="A90" s="68" t="s">
        <v>39</v>
      </c>
      <c r="B90" s="13" t="s">
        <v>12</v>
      </c>
      <c r="C90" s="195">
        <f t="shared" si="6"/>
        <v>-147.5</v>
      </c>
    </row>
    <row r="91" spans="1:22">
      <c r="A91" s="23"/>
      <c r="B91" s="14" t="s">
        <v>13</v>
      </c>
      <c r="C91" s="195">
        <f t="shared" si="6"/>
        <v>-147.5</v>
      </c>
    </row>
    <row r="92" spans="1:22">
      <c r="A92" s="25" t="s">
        <v>19</v>
      </c>
      <c r="B92" s="13" t="s">
        <v>12</v>
      </c>
      <c r="C92" s="195">
        <f>C94</f>
        <v>-147.5</v>
      </c>
      <c r="D92" s="41"/>
      <c r="E92" s="41"/>
      <c r="F92" s="41"/>
      <c r="G92" s="41"/>
      <c r="H92" s="41"/>
      <c r="I92" s="41"/>
    </row>
    <row r="93" spans="1:22">
      <c r="A93" s="9"/>
      <c r="B93" s="14" t="s">
        <v>13</v>
      </c>
      <c r="C93" s="195">
        <f>C95</f>
        <v>-147.5</v>
      </c>
      <c r="D93" s="41"/>
      <c r="E93" s="41"/>
      <c r="F93" s="41"/>
      <c r="G93" s="41"/>
      <c r="H93" s="41"/>
      <c r="I93" s="41"/>
    </row>
    <row r="94" spans="1:22" s="94" customFormat="1" ht="30">
      <c r="A94" s="651" t="s">
        <v>40</v>
      </c>
      <c r="B94" s="100" t="s">
        <v>12</v>
      </c>
      <c r="C94" s="195">
        <f t="shared" ref="C94:C95" si="7">C96</f>
        <v>-147.5</v>
      </c>
    </row>
    <row r="95" spans="1:22" s="94" customFormat="1">
      <c r="A95" s="141"/>
      <c r="B95" s="84" t="s">
        <v>13</v>
      </c>
      <c r="C95" s="195">
        <f t="shared" si="7"/>
        <v>-147.5</v>
      </c>
    </row>
    <row r="96" spans="1:22" s="275" customFormat="1" ht="25.5">
      <c r="A96" s="441" t="s">
        <v>41</v>
      </c>
      <c r="B96" s="100" t="s">
        <v>12</v>
      </c>
      <c r="C96" s="171">
        <v>-147.5</v>
      </c>
      <c r="D96" s="274"/>
      <c r="E96" s="274"/>
      <c r="F96" s="274"/>
      <c r="G96" s="274"/>
      <c r="H96" s="274"/>
      <c r="I96" s="274"/>
    </row>
    <row r="97" spans="1:26" s="91" customFormat="1">
      <c r="A97" s="141"/>
      <c r="B97" s="84" t="s">
        <v>13</v>
      </c>
      <c r="C97" s="171">
        <v>-147.5</v>
      </c>
      <c r="D97" s="83"/>
      <c r="E97" s="83"/>
      <c r="F97" s="83"/>
      <c r="G97" s="83"/>
      <c r="H97" s="83"/>
      <c r="I97" s="83"/>
    </row>
    <row r="98" spans="1:26">
      <c r="A98" s="201" t="s">
        <v>29</v>
      </c>
      <c r="B98" s="100" t="s">
        <v>12</v>
      </c>
      <c r="C98" s="171">
        <f t="shared" ref="C98:C107" si="8">C100</f>
        <v>-27</v>
      </c>
    </row>
    <row r="99" spans="1:26">
      <c r="A99" s="141" t="s">
        <v>15</v>
      </c>
      <c r="B99" s="84" t="s">
        <v>13</v>
      </c>
      <c r="C99" s="171">
        <f t="shared" si="8"/>
        <v>-27</v>
      </c>
    </row>
    <row r="100" spans="1:26" s="43" customFormat="1">
      <c r="A100" s="227" t="s">
        <v>17</v>
      </c>
      <c r="B100" s="95" t="s">
        <v>12</v>
      </c>
      <c r="C100" s="171">
        <f t="shared" si="8"/>
        <v>-27</v>
      </c>
    </row>
    <row r="101" spans="1:26" s="43" customFormat="1">
      <c r="A101" s="79"/>
      <c r="B101" s="84" t="s">
        <v>13</v>
      </c>
      <c r="C101" s="171">
        <f t="shared" si="8"/>
        <v>-27</v>
      </c>
    </row>
    <row r="102" spans="1:26" s="43" customFormat="1">
      <c r="A102" s="203" t="s">
        <v>28</v>
      </c>
      <c r="B102" s="100" t="s">
        <v>12</v>
      </c>
      <c r="C102" s="171">
        <f t="shared" si="8"/>
        <v>-27</v>
      </c>
    </row>
    <row r="103" spans="1:26" s="43" customFormat="1">
      <c r="A103" s="203"/>
      <c r="B103" s="84" t="s">
        <v>13</v>
      </c>
      <c r="C103" s="171">
        <f t="shared" si="8"/>
        <v>-27</v>
      </c>
    </row>
    <row r="104" spans="1:26" s="43" customFormat="1">
      <c r="A104" s="243" t="s">
        <v>30</v>
      </c>
      <c r="B104" s="100" t="s">
        <v>12</v>
      </c>
      <c r="C104" s="171">
        <f t="shared" si="8"/>
        <v>-27</v>
      </c>
    </row>
    <row r="105" spans="1:26" s="43" customFormat="1">
      <c r="A105" s="203"/>
      <c r="B105" s="84" t="s">
        <v>13</v>
      </c>
      <c r="C105" s="171">
        <f t="shared" si="8"/>
        <v>-27</v>
      </c>
    </row>
    <row r="106" spans="1:26" s="94" customFormat="1" ht="15.75">
      <c r="A106" s="661" t="s">
        <v>42</v>
      </c>
      <c r="B106" s="100" t="s">
        <v>12</v>
      </c>
      <c r="C106" s="171">
        <f t="shared" si="8"/>
        <v>-27</v>
      </c>
    </row>
    <row r="107" spans="1:26" s="94" customFormat="1">
      <c r="A107" s="141"/>
      <c r="B107" s="84" t="s">
        <v>13</v>
      </c>
      <c r="C107" s="171">
        <f t="shared" si="8"/>
        <v>-27</v>
      </c>
    </row>
    <row r="108" spans="1:26" s="88" customFormat="1" ht="15.75" customHeight="1">
      <c r="A108" s="447" t="s">
        <v>43</v>
      </c>
      <c r="B108" s="100" t="s">
        <v>12</v>
      </c>
      <c r="C108" s="171">
        <v>-27</v>
      </c>
    </row>
    <row r="109" spans="1:26" s="94" customFormat="1">
      <c r="A109" s="141"/>
      <c r="B109" s="84" t="s">
        <v>13</v>
      </c>
      <c r="C109" s="195">
        <v>-27</v>
      </c>
    </row>
    <row r="110" spans="1:26" s="49" customFormat="1">
      <c r="A110" s="156" t="s">
        <v>44</v>
      </c>
      <c r="B110" s="157"/>
      <c r="C110" s="295"/>
      <c r="D110" s="155"/>
      <c r="E110" s="63"/>
      <c r="F110" s="155"/>
      <c r="G110" s="155"/>
      <c r="H110" s="155"/>
      <c r="I110" s="155"/>
      <c r="J110"/>
      <c r="K110"/>
      <c r="L110"/>
      <c r="M110"/>
      <c r="N110"/>
      <c r="O110"/>
      <c r="P110"/>
      <c r="Q110"/>
      <c r="R110"/>
      <c r="S110"/>
      <c r="T110"/>
      <c r="U110"/>
      <c r="V110"/>
      <c r="W110"/>
      <c r="X110"/>
      <c r="Y110"/>
      <c r="Z110"/>
    </row>
    <row r="111" spans="1:26" s="54" customFormat="1" ht="15">
      <c r="A111" s="114" t="s">
        <v>32</v>
      </c>
      <c r="B111" s="125" t="s">
        <v>12</v>
      </c>
      <c r="C111" s="296">
        <f t="shared" ref="C111:C112" si="9">C113</f>
        <v>-10</v>
      </c>
    </row>
    <row r="112" spans="1:26" s="54" customFormat="1" ht="15">
      <c r="A112" s="37" t="s">
        <v>38</v>
      </c>
      <c r="B112" s="14" t="s">
        <v>13</v>
      </c>
      <c r="C112" s="296">
        <f t="shared" si="9"/>
        <v>-10</v>
      </c>
    </row>
    <row r="113" spans="1:26" s="54" customFormat="1">
      <c r="A113" s="38" t="s">
        <v>34</v>
      </c>
      <c r="B113" s="13" t="s">
        <v>12</v>
      </c>
      <c r="C113" s="195">
        <f>C115</f>
        <v>-10</v>
      </c>
    </row>
    <row r="114" spans="1:26" s="54" customFormat="1">
      <c r="A114" s="37" t="s">
        <v>38</v>
      </c>
      <c r="B114" s="14" t="s">
        <v>13</v>
      </c>
      <c r="C114" s="195">
        <f>C116</f>
        <v>-10</v>
      </c>
    </row>
    <row r="115" spans="1:26">
      <c r="A115" s="12" t="s">
        <v>17</v>
      </c>
      <c r="B115" s="6" t="s">
        <v>12</v>
      </c>
      <c r="C115" s="195">
        <f t="shared" ref="C115:C120" si="10">C117</f>
        <v>-10</v>
      </c>
    </row>
    <row r="116" spans="1:26">
      <c r="A116" s="11"/>
      <c r="B116" s="7" t="s">
        <v>13</v>
      </c>
      <c r="C116" s="195">
        <f t="shared" si="10"/>
        <v>-10</v>
      </c>
    </row>
    <row r="117" spans="1:26">
      <c r="A117" s="68" t="s">
        <v>39</v>
      </c>
      <c r="B117" s="13" t="s">
        <v>12</v>
      </c>
      <c r="C117" s="195">
        <f t="shared" si="10"/>
        <v>-10</v>
      </c>
    </row>
    <row r="118" spans="1:26">
      <c r="A118" s="23"/>
      <c r="B118" s="14" t="s">
        <v>13</v>
      </c>
      <c r="C118" s="195">
        <f t="shared" si="10"/>
        <v>-10</v>
      </c>
    </row>
    <row r="119" spans="1:26">
      <c r="A119" s="25" t="s">
        <v>19</v>
      </c>
      <c r="B119" s="13" t="s">
        <v>12</v>
      </c>
      <c r="C119" s="195">
        <f t="shared" si="10"/>
        <v>-10</v>
      </c>
      <c r="D119" s="41"/>
      <c r="E119" s="41"/>
      <c r="F119" s="41"/>
      <c r="G119" s="41"/>
      <c r="H119" s="41"/>
      <c r="I119" s="41"/>
    </row>
    <row r="120" spans="1:26">
      <c r="A120" s="9"/>
      <c r="B120" s="14" t="s">
        <v>13</v>
      </c>
      <c r="C120" s="195">
        <f t="shared" si="10"/>
        <v>-10</v>
      </c>
      <c r="D120" s="41"/>
      <c r="E120" s="41"/>
      <c r="F120" s="41"/>
      <c r="G120" s="41"/>
      <c r="H120" s="41"/>
      <c r="I120" s="41"/>
    </row>
    <row r="121" spans="1:26" s="275" customFormat="1" ht="28.5">
      <c r="A121" s="448" t="s">
        <v>45</v>
      </c>
      <c r="B121" s="133" t="s">
        <v>12</v>
      </c>
      <c r="C121" s="445">
        <v>-10</v>
      </c>
      <c r="D121" s="274"/>
      <c r="E121" s="274"/>
      <c r="F121" s="274"/>
      <c r="G121" s="274"/>
      <c r="H121" s="274"/>
      <c r="I121" s="274"/>
    </row>
    <row r="122" spans="1:26" s="91" customFormat="1">
      <c r="A122" s="76"/>
      <c r="B122" s="65" t="s">
        <v>13</v>
      </c>
      <c r="C122" s="445">
        <v>-10</v>
      </c>
      <c r="D122" s="83"/>
      <c r="E122" s="83"/>
      <c r="F122" s="83"/>
      <c r="G122" s="83"/>
      <c r="H122" s="83"/>
      <c r="I122" s="83"/>
    </row>
    <row r="123" spans="1:26" s="206" customFormat="1" ht="15">
      <c r="A123" s="697" t="s">
        <v>46</v>
      </c>
      <c r="B123" s="697"/>
      <c r="C123" s="697"/>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s="15" customFormat="1" ht="15">
      <c r="A124" s="185" t="s">
        <v>32</v>
      </c>
      <c r="B124" s="186" t="s">
        <v>12</v>
      </c>
      <c r="C124" s="628">
        <f>C126</f>
        <v>-952</v>
      </c>
    </row>
    <row r="125" spans="1:26" s="15" customFormat="1" ht="15">
      <c r="A125" s="158" t="s">
        <v>38</v>
      </c>
      <c r="B125" s="159" t="s">
        <v>13</v>
      </c>
      <c r="C125" s="628">
        <f>C127</f>
        <v>-952</v>
      </c>
    </row>
    <row r="126" spans="1:26" s="15" customFormat="1" ht="15">
      <c r="A126" s="187" t="s">
        <v>34</v>
      </c>
      <c r="B126" s="188" t="s">
        <v>12</v>
      </c>
      <c r="C126" s="627">
        <f>C128+C134</f>
        <v>-952</v>
      </c>
    </row>
    <row r="127" spans="1:26" s="15" customFormat="1">
      <c r="A127" s="158" t="s">
        <v>38</v>
      </c>
      <c r="B127" s="159" t="s">
        <v>13</v>
      </c>
      <c r="C127" s="627">
        <f>C129+C135</f>
        <v>-952</v>
      </c>
    </row>
    <row r="128" spans="1:26" s="15" customFormat="1" ht="28.5">
      <c r="A128" s="189" t="s">
        <v>16</v>
      </c>
      <c r="B128" s="188" t="s">
        <v>12</v>
      </c>
      <c r="C128" s="627">
        <f>C130+C132</f>
        <v>242</v>
      </c>
    </row>
    <row r="129" spans="1:14" s="15" customFormat="1">
      <c r="A129" s="190"/>
      <c r="B129" s="159" t="s">
        <v>13</v>
      </c>
      <c r="C129" s="627">
        <f>C131+C133</f>
        <v>242</v>
      </c>
    </row>
    <row r="130" spans="1:14" s="275" customFormat="1" ht="42" customHeight="1">
      <c r="A130" s="449" t="s">
        <v>47</v>
      </c>
      <c r="B130" s="202" t="s">
        <v>12</v>
      </c>
      <c r="C130" s="445">
        <v>-3458</v>
      </c>
      <c r="J130" s="653"/>
    </row>
    <row r="131" spans="1:14" s="91" customFormat="1">
      <c r="A131" s="191"/>
      <c r="B131" s="192" t="s">
        <v>13</v>
      </c>
      <c r="C131" s="445">
        <v>-3458</v>
      </c>
    </row>
    <row r="132" spans="1:14" s="275" customFormat="1" ht="42" customHeight="1">
      <c r="A132" s="450" t="s">
        <v>48</v>
      </c>
      <c r="B132" s="202" t="s">
        <v>12</v>
      </c>
      <c r="C132" s="445">
        <v>3700</v>
      </c>
      <c r="J132" s="653"/>
    </row>
    <row r="133" spans="1:14" s="91" customFormat="1">
      <c r="A133" s="191"/>
      <c r="B133" s="192" t="s">
        <v>13</v>
      </c>
      <c r="C133" s="171">
        <v>3700</v>
      </c>
    </row>
    <row r="134" spans="1:14" s="91" customFormat="1">
      <c r="A134" s="232" t="s">
        <v>17</v>
      </c>
      <c r="B134" s="233" t="s">
        <v>12</v>
      </c>
      <c r="C134" s="171">
        <f t="shared" ref="C134:C137" si="11">C136</f>
        <v>-1194</v>
      </c>
    </row>
    <row r="135" spans="1:14" s="91" customFormat="1">
      <c r="A135" s="234"/>
      <c r="B135" s="192" t="s">
        <v>13</v>
      </c>
      <c r="C135" s="171">
        <f t="shared" si="11"/>
        <v>-1194</v>
      </c>
    </row>
    <row r="136" spans="1:14" s="94" customFormat="1">
      <c r="A136" s="235" t="s">
        <v>28</v>
      </c>
      <c r="B136" s="202" t="s">
        <v>12</v>
      </c>
      <c r="C136" s="171">
        <f t="shared" si="11"/>
        <v>-1194</v>
      </c>
    </row>
    <row r="137" spans="1:14" s="94" customFormat="1">
      <c r="A137" s="204"/>
      <c r="B137" s="192" t="s">
        <v>13</v>
      </c>
      <c r="C137" s="171">
        <f t="shared" si="11"/>
        <v>-1194</v>
      </c>
    </row>
    <row r="138" spans="1:14" s="94" customFormat="1">
      <c r="A138" s="236" t="s">
        <v>19</v>
      </c>
      <c r="B138" s="233" t="s">
        <v>12</v>
      </c>
      <c r="C138" s="171">
        <f>C140+C142+C144+C146+C148+C150+C152+C154+C156+C158</f>
        <v>-1194</v>
      </c>
      <c r="M138" s="231"/>
      <c r="N138" s="231"/>
    </row>
    <row r="139" spans="1:14" s="94" customFormat="1">
      <c r="A139" s="236"/>
      <c r="B139" s="192" t="s">
        <v>13</v>
      </c>
      <c r="C139" s="171">
        <f>C141+C143+C145+C147+C149+C151+C153+C155+C157+C159</f>
        <v>-1194</v>
      </c>
    </row>
    <row r="140" spans="1:14" s="91" customFormat="1" ht="28.5">
      <c r="A140" s="453" t="s">
        <v>49</v>
      </c>
      <c r="B140" s="133" t="s">
        <v>12</v>
      </c>
      <c r="C140" s="445">
        <v>-197</v>
      </c>
      <c r="D140" s="83"/>
      <c r="E140" s="83"/>
      <c r="F140" s="83"/>
      <c r="G140" s="83"/>
      <c r="H140" s="83"/>
      <c r="I140" s="83"/>
    </row>
    <row r="141" spans="1:14" s="91" customFormat="1">
      <c r="A141" s="143"/>
      <c r="B141" s="65" t="s">
        <v>13</v>
      </c>
      <c r="C141" s="445">
        <v>-197</v>
      </c>
      <c r="D141" s="83"/>
      <c r="E141" s="83"/>
      <c r="F141" s="83"/>
      <c r="G141" s="83"/>
      <c r="H141" s="83"/>
      <c r="I141" s="83"/>
    </row>
    <row r="142" spans="1:14" s="91" customFormat="1" ht="28.5">
      <c r="A142" s="448" t="s">
        <v>50</v>
      </c>
      <c r="B142" s="133" t="s">
        <v>12</v>
      </c>
      <c r="C142" s="445">
        <v>-70</v>
      </c>
      <c r="D142" s="83"/>
      <c r="E142" s="83"/>
      <c r="F142" s="83"/>
      <c r="G142" s="83"/>
      <c r="H142" s="83"/>
      <c r="I142" s="83"/>
    </row>
    <row r="143" spans="1:14" s="91" customFormat="1">
      <c r="A143" s="143"/>
      <c r="B143" s="65" t="s">
        <v>13</v>
      </c>
      <c r="C143" s="445">
        <v>-70</v>
      </c>
      <c r="D143" s="83"/>
      <c r="E143" s="83"/>
      <c r="F143" s="83"/>
      <c r="G143" s="83"/>
      <c r="H143" s="83"/>
      <c r="I143" s="83"/>
    </row>
    <row r="144" spans="1:14" s="91" customFormat="1" ht="28.5">
      <c r="A144" s="448" t="s">
        <v>51</v>
      </c>
      <c r="B144" s="133" t="s">
        <v>12</v>
      </c>
      <c r="C144" s="445">
        <v>-2301</v>
      </c>
      <c r="D144" s="83"/>
      <c r="E144" s="83"/>
      <c r="F144" s="83"/>
      <c r="G144" s="83"/>
      <c r="H144" s="83"/>
      <c r="I144" s="83"/>
    </row>
    <row r="145" spans="1:9" s="91" customFormat="1">
      <c r="A145" s="143"/>
      <c r="B145" s="65" t="s">
        <v>13</v>
      </c>
      <c r="C145" s="445">
        <v>-2301</v>
      </c>
      <c r="D145" s="83"/>
      <c r="E145" s="83"/>
      <c r="F145" s="83"/>
      <c r="G145" s="83"/>
      <c r="H145" s="83"/>
      <c r="I145" s="83"/>
    </row>
    <row r="146" spans="1:9" s="91" customFormat="1" ht="28.5">
      <c r="A146" s="448" t="s">
        <v>52</v>
      </c>
      <c r="B146" s="133" t="s">
        <v>12</v>
      </c>
      <c r="C146" s="445">
        <v>-195</v>
      </c>
      <c r="D146" s="83"/>
      <c r="E146" s="83"/>
      <c r="F146" s="83"/>
      <c r="G146" s="83"/>
      <c r="H146" s="83"/>
      <c r="I146" s="83"/>
    </row>
    <row r="147" spans="1:9" s="91" customFormat="1">
      <c r="A147" s="143"/>
      <c r="B147" s="65" t="s">
        <v>13</v>
      </c>
      <c r="C147" s="445">
        <v>-195</v>
      </c>
      <c r="D147" s="83"/>
      <c r="E147" s="83"/>
      <c r="F147" s="83"/>
      <c r="G147" s="83"/>
      <c r="H147" s="83"/>
      <c r="I147" s="83"/>
    </row>
    <row r="148" spans="1:9" s="91" customFormat="1" ht="28.5">
      <c r="A148" s="448" t="s">
        <v>53</v>
      </c>
      <c r="B148" s="133" t="s">
        <v>12</v>
      </c>
      <c r="C148" s="445">
        <v>-1200</v>
      </c>
      <c r="D148" s="83"/>
      <c r="E148" s="83"/>
      <c r="F148" s="83"/>
      <c r="G148" s="83"/>
      <c r="H148" s="83"/>
      <c r="I148" s="83"/>
    </row>
    <row r="149" spans="1:9" s="91" customFormat="1">
      <c r="A149" s="143"/>
      <c r="B149" s="65" t="s">
        <v>13</v>
      </c>
      <c r="C149" s="445">
        <v>-1200</v>
      </c>
      <c r="D149" s="83"/>
      <c r="E149" s="83"/>
      <c r="F149" s="83"/>
      <c r="G149" s="83"/>
      <c r="H149" s="83"/>
      <c r="I149" s="83"/>
    </row>
    <row r="150" spans="1:9" s="91" customFormat="1" ht="42.75">
      <c r="A150" s="448" t="s">
        <v>54</v>
      </c>
      <c r="B150" s="133" t="s">
        <v>12</v>
      </c>
      <c r="C150" s="445">
        <v>-217</v>
      </c>
      <c r="D150" s="83"/>
      <c r="E150" s="83"/>
      <c r="F150" s="83"/>
      <c r="G150" s="83"/>
      <c r="H150" s="83"/>
      <c r="I150" s="83"/>
    </row>
    <row r="151" spans="1:9" s="91" customFormat="1">
      <c r="A151" s="143"/>
      <c r="B151" s="65" t="s">
        <v>13</v>
      </c>
      <c r="C151" s="445">
        <v>-217</v>
      </c>
      <c r="D151" s="83"/>
      <c r="E151" s="83"/>
      <c r="F151" s="83"/>
      <c r="G151" s="83"/>
      <c r="H151" s="83"/>
      <c r="I151" s="83"/>
    </row>
    <row r="152" spans="1:9" s="91" customFormat="1" ht="28.5">
      <c r="A152" s="448" t="s">
        <v>55</v>
      </c>
      <c r="B152" s="133" t="s">
        <v>12</v>
      </c>
      <c r="C152" s="445">
        <v>-350</v>
      </c>
      <c r="D152" s="83"/>
      <c r="E152" s="83"/>
      <c r="F152" s="83"/>
      <c r="G152" s="83"/>
      <c r="H152" s="83"/>
      <c r="I152" s="83"/>
    </row>
    <row r="153" spans="1:9" s="91" customFormat="1">
      <c r="A153" s="143"/>
      <c r="B153" s="65" t="s">
        <v>13</v>
      </c>
      <c r="C153" s="445">
        <v>-350</v>
      </c>
      <c r="D153" s="83"/>
      <c r="E153" s="83"/>
      <c r="F153" s="83"/>
      <c r="G153" s="83"/>
      <c r="H153" s="83"/>
      <c r="I153" s="83"/>
    </row>
    <row r="154" spans="1:9" s="91" customFormat="1" ht="28.5">
      <c r="A154" s="448" t="s">
        <v>56</v>
      </c>
      <c r="B154" s="133" t="s">
        <v>12</v>
      </c>
      <c r="C154" s="445">
        <v>1221</v>
      </c>
      <c r="D154" s="83"/>
      <c r="E154" s="83"/>
      <c r="F154" s="83"/>
      <c r="G154" s="83"/>
      <c r="H154" s="83"/>
      <c r="I154" s="83"/>
    </row>
    <row r="155" spans="1:9" s="91" customFormat="1">
      <c r="A155" s="143"/>
      <c r="B155" s="65" t="s">
        <v>13</v>
      </c>
      <c r="C155" s="445">
        <v>1221</v>
      </c>
      <c r="D155" s="83"/>
      <c r="E155" s="83"/>
      <c r="F155" s="83"/>
      <c r="G155" s="83"/>
      <c r="H155" s="83"/>
      <c r="I155" s="83"/>
    </row>
    <row r="156" spans="1:9" s="91" customFormat="1" ht="28.5">
      <c r="A156" s="448" t="s">
        <v>57</v>
      </c>
      <c r="B156" s="133" t="s">
        <v>12</v>
      </c>
      <c r="C156" s="445">
        <v>2114</v>
      </c>
      <c r="D156" s="83"/>
      <c r="E156" s="83"/>
      <c r="F156" s="83"/>
      <c r="G156" s="83"/>
      <c r="H156" s="83"/>
      <c r="I156" s="83"/>
    </row>
    <row r="157" spans="1:9" s="91" customFormat="1">
      <c r="A157" s="143"/>
      <c r="B157" s="65" t="s">
        <v>13</v>
      </c>
      <c r="C157" s="445">
        <v>2114</v>
      </c>
      <c r="D157" s="83"/>
      <c r="E157" s="83"/>
      <c r="F157" s="83"/>
      <c r="G157" s="83"/>
      <c r="H157" s="83"/>
      <c r="I157" s="83"/>
    </row>
    <row r="158" spans="1:9" s="275" customFormat="1" ht="28.5">
      <c r="A158" s="625" t="s">
        <v>58</v>
      </c>
      <c r="B158" s="133" t="s">
        <v>12</v>
      </c>
      <c r="C158" s="445">
        <v>1</v>
      </c>
      <c r="D158" s="274"/>
      <c r="E158" s="274"/>
      <c r="F158" s="274"/>
      <c r="G158" s="274"/>
      <c r="H158" s="274"/>
      <c r="I158" s="274"/>
    </row>
    <row r="159" spans="1:9" s="91" customFormat="1">
      <c r="A159" s="143"/>
      <c r="B159" s="65" t="s">
        <v>13</v>
      </c>
      <c r="C159" s="445">
        <v>1</v>
      </c>
      <c r="D159" s="83"/>
      <c r="E159" s="83"/>
      <c r="F159" s="83"/>
      <c r="G159" s="83"/>
      <c r="H159" s="83"/>
      <c r="I159" s="83"/>
    </row>
    <row r="160" spans="1:9" ht="15">
      <c r="A160" s="50" t="s">
        <v>59</v>
      </c>
      <c r="B160" s="51"/>
      <c r="C160" s="297"/>
      <c r="D160" s="67"/>
      <c r="E160" s="67"/>
      <c r="F160" s="67"/>
      <c r="G160" s="67"/>
      <c r="H160" s="67"/>
      <c r="I160" s="67"/>
    </row>
    <row r="161" spans="1:9" ht="15">
      <c r="A161" s="96" t="s">
        <v>32</v>
      </c>
      <c r="B161" s="97"/>
      <c r="C161" s="298"/>
      <c r="D161" s="98"/>
      <c r="E161" s="98"/>
      <c r="F161" s="98"/>
      <c r="G161" s="98"/>
      <c r="H161" s="98"/>
      <c r="I161" s="99"/>
    </row>
    <row r="162" spans="1:9">
      <c r="A162" s="82" t="s">
        <v>60</v>
      </c>
      <c r="B162" s="78" t="s">
        <v>12</v>
      </c>
      <c r="C162" s="171">
        <f>C164+C172</f>
        <v>10254.07</v>
      </c>
      <c r="D162" s="41"/>
      <c r="E162" s="41"/>
      <c r="F162" s="41"/>
      <c r="G162" s="41"/>
      <c r="H162" s="41"/>
      <c r="I162" s="83"/>
    </row>
    <row r="163" spans="1:9">
      <c r="A163" s="82"/>
      <c r="B163" s="78" t="s">
        <v>13</v>
      </c>
      <c r="C163" s="171">
        <f>C165+C173</f>
        <v>10254.07</v>
      </c>
      <c r="D163" s="41"/>
      <c r="E163" s="41"/>
      <c r="F163" s="41"/>
      <c r="G163" s="41"/>
      <c r="H163" s="41"/>
      <c r="I163" s="83"/>
    </row>
    <row r="164" spans="1:9">
      <c r="A164" s="128" t="s">
        <v>34</v>
      </c>
      <c r="B164" s="13" t="s">
        <v>12</v>
      </c>
      <c r="C164" s="195">
        <f>C166</f>
        <v>7073</v>
      </c>
    </row>
    <row r="165" spans="1:9">
      <c r="A165" s="22" t="s">
        <v>35</v>
      </c>
      <c r="B165" s="14" t="s">
        <v>13</v>
      </c>
      <c r="C165" s="195">
        <f>C167</f>
        <v>7073</v>
      </c>
    </row>
    <row r="166" spans="1:9" s="43" customFormat="1">
      <c r="A166" s="12" t="s">
        <v>17</v>
      </c>
      <c r="B166" s="56" t="s">
        <v>12</v>
      </c>
      <c r="C166" s="171">
        <f t="shared" ref="C166:C169" si="12">C168</f>
        <v>7073</v>
      </c>
    </row>
    <row r="167" spans="1:9" s="43" customFormat="1">
      <c r="A167" s="11"/>
      <c r="B167" s="40" t="s">
        <v>13</v>
      </c>
      <c r="C167" s="171">
        <f t="shared" si="12"/>
        <v>7073</v>
      </c>
    </row>
    <row r="168" spans="1:9" s="43" customFormat="1">
      <c r="A168" s="20" t="s">
        <v>28</v>
      </c>
      <c r="B168" s="13" t="s">
        <v>12</v>
      </c>
      <c r="C168" s="171">
        <f t="shared" si="12"/>
        <v>7073</v>
      </c>
    </row>
    <row r="169" spans="1:9" s="43" customFormat="1">
      <c r="A169" s="20"/>
      <c r="B169" s="14" t="s">
        <v>13</v>
      </c>
      <c r="C169" s="171">
        <f t="shared" si="12"/>
        <v>7073</v>
      </c>
    </row>
    <row r="170" spans="1:9" s="43" customFormat="1">
      <c r="A170" s="21" t="s">
        <v>30</v>
      </c>
      <c r="B170" s="13" t="s">
        <v>12</v>
      </c>
      <c r="C170" s="171">
        <f>C189+C215+C228</f>
        <v>7073</v>
      </c>
    </row>
    <row r="171" spans="1:9" s="43" customFormat="1">
      <c r="A171" s="20"/>
      <c r="B171" s="14" t="s">
        <v>13</v>
      </c>
      <c r="C171" s="171">
        <f>C190+C216+C229</f>
        <v>7073</v>
      </c>
    </row>
    <row r="172" spans="1:9">
      <c r="A172" s="33" t="s">
        <v>29</v>
      </c>
      <c r="B172" s="5" t="s">
        <v>12</v>
      </c>
      <c r="C172" s="171">
        <f>C174</f>
        <v>3181.07</v>
      </c>
    </row>
    <row r="173" spans="1:9">
      <c r="A173" s="10" t="s">
        <v>15</v>
      </c>
      <c r="B173" s="7" t="s">
        <v>13</v>
      </c>
      <c r="C173" s="171">
        <f>C175</f>
        <v>3181.07</v>
      </c>
    </row>
    <row r="174" spans="1:9" s="43" customFormat="1">
      <c r="A174" s="12" t="s">
        <v>17</v>
      </c>
      <c r="B174" s="56" t="s">
        <v>12</v>
      </c>
      <c r="C174" s="171">
        <f t="shared" ref="C174:C177" si="13">C176</f>
        <v>3181.07</v>
      </c>
    </row>
    <row r="175" spans="1:9" s="43" customFormat="1">
      <c r="A175" s="11"/>
      <c r="B175" s="40" t="s">
        <v>13</v>
      </c>
      <c r="C175" s="171">
        <f t="shared" si="13"/>
        <v>3181.07</v>
      </c>
    </row>
    <row r="176" spans="1:9" s="43" customFormat="1">
      <c r="A176" s="20" t="s">
        <v>28</v>
      </c>
      <c r="B176" s="13" t="s">
        <v>12</v>
      </c>
      <c r="C176" s="171">
        <f t="shared" si="13"/>
        <v>3181.07</v>
      </c>
    </row>
    <row r="177" spans="1:9" s="43" customFormat="1">
      <c r="A177" s="20"/>
      <c r="B177" s="14" t="s">
        <v>13</v>
      </c>
      <c r="C177" s="171">
        <f t="shared" si="13"/>
        <v>3181.07</v>
      </c>
    </row>
    <row r="178" spans="1:9" s="43" customFormat="1">
      <c r="A178" s="21" t="s">
        <v>30</v>
      </c>
      <c r="B178" s="13" t="s">
        <v>12</v>
      </c>
      <c r="C178" s="171">
        <f>C200</f>
        <v>3181.07</v>
      </c>
    </row>
    <row r="179" spans="1:9" s="43" customFormat="1">
      <c r="A179" s="20"/>
      <c r="B179" s="14" t="s">
        <v>13</v>
      </c>
      <c r="C179" s="171">
        <f>C201</f>
        <v>3181.07</v>
      </c>
    </row>
    <row r="180" spans="1:9" ht="15">
      <c r="A180" s="153" t="s">
        <v>31</v>
      </c>
      <c r="B180" s="154"/>
      <c r="C180" s="294"/>
      <c r="D180" s="111"/>
      <c r="E180" s="112"/>
      <c r="F180" s="111"/>
      <c r="G180" s="111"/>
      <c r="H180" s="111"/>
      <c r="I180" s="111"/>
    </row>
    <row r="181" spans="1:9">
      <c r="A181" s="127" t="s">
        <v>32</v>
      </c>
      <c r="B181" s="55" t="s">
        <v>12</v>
      </c>
      <c r="C181" s="195">
        <f>C183</f>
        <v>4773</v>
      </c>
      <c r="D181" s="113"/>
      <c r="E181" s="113"/>
      <c r="F181" s="113"/>
      <c r="G181" s="113"/>
      <c r="H181" s="113"/>
      <c r="I181" s="113"/>
    </row>
    <row r="182" spans="1:9">
      <c r="A182" s="22" t="s">
        <v>33</v>
      </c>
      <c r="B182" s="14" t="s">
        <v>13</v>
      </c>
      <c r="C182" s="195">
        <f>C184</f>
        <v>4773</v>
      </c>
    </row>
    <row r="183" spans="1:9">
      <c r="A183" s="128" t="s">
        <v>34</v>
      </c>
      <c r="B183" s="13" t="s">
        <v>12</v>
      </c>
      <c r="C183" s="195">
        <f>C185</f>
        <v>4773</v>
      </c>
    </row>
    <row r="184" spans="1:9">
      <c r="A184" s="22" t="s">
        <v>35</v>
      </c>
      <c r="B184" s="14" t="s">
        <v>13</v>
      </c>
      <c r="C184" s="195">
        <f>C186</f>
        <v>4773</v>
      </c>
    </row>
    <row r="185" spans="1:9" s="43" customFormat="1">
      <c r="A185" s="12" t="s">
        <v>17</v>
      </c>
      <c r="B185" s="56" t="s">
        <v>12</v>
      </c>
      <c r="C185" s="171">
        <f t="shared" ref="C185:C188" si="14">C187</f>
        <v>4773</v>
      </c>
    </row>
    <row r="186" spans="1:9" s="43" customFormat="1">
      <c r="A186" s="11"/>
      <c r="B186" s="40" t="s">
        <v>13</v>
      </c>
      <c r="C186" s="171">
        <f t="shared" si="14"/>
        <v>4773</v>
      </c>
    </row>
    <row r="187" spans="1:9" s="43" customFormat="1">
      <c r="A187" s="20" t="s">
        <v>28</v>
      </c>
      <c r="B187" s="13" t="s">
        <v>12</v>
      </c>
      <c r="C187" s="171">
        <f t="shared" si="14"/>
        <v>4773</v>
      </c>
    </row>
    <row r="188" spans="1:9" s="43" customFormat="1">
      <c r="A188" s="20"/>
      <c r="B188" s="14" t="s">
        <v>13</v>
      </c>
      <c r="C188" s="171">
        <f t="shared" si="14"/>
        <v>4773</v>
      </c>
    </row>
    <row r="189" spans="1:9" s="43" customFormat="1">
      <c r="A189" s="21" t="s">
        <v>30</v>
      </c>
      <c r="B189" s="13" t="s">
        <v>12</v>
      </c>
      <c r="C189" s="171">
        <f>C191</f>
        <v>4773</v>
      </c>
    </row>
    <row r="190" spans="1:9" s="43" customFormat="1">
      <c r="A190" s="20"/>
      <c r="B190" s="14" t="s">
        <v>13</v>
      </c>
      <c r="C190" s="171">
        <f>C192</f>
        <v>4773</v>
      </c>
    </row>
    <row r="191" spans="1:9" s="88" customFormat="1" ht="43.5" customHeight="1">
      <c r="A191" s="454" t="s">
        <v>61</v>
      </c>
      <c r="B191" s="196" t="s">
        <v>12</v>
      </c>
      <c r="C191" s="171">
        <v>4773</v>
      </c>
    </row>
    <row r="192" spans="1:9" s="94" customFormat="1">
      <c r="A192" s="200"/>
      <c r="B192" s="197" t="s">
        <v>13</v>
      </c>
      <c r="C192" s="171">
        <v>4773</v>
      </c>
    </row>
    <row r="193" spans="1:26" s="43" customFormat="1" ht="12.75">
      <c r="A193" s="696" t="s">
        <v>62</v>
      </c>
      <c r="B193" s="696"/>
      <c r="C193" s="696"/>
    </row>
    <row r="194" spans="1:26" s="43" customFormat="1">
      <c r="A194" s="21" t="s">
        <v>32</v>
      </c>
      <c r="B194" s="13" t="s">
        <v>12</v>
      </c>
      <c r="C194" s="195">
        <f t="shared" ref="C194:C201" si="15">C196</f>
        <v>3181.07</v>
      </c>
      <c r="E194" s="94"/>
    </row>
    <row r="195" spans="1:26" s="43" customFormat="1">
      <c r="A195" s="22" t="s">
        <v>38</v>
      </c>
      <c r="B195" s="14" t="s">
        <v>13</v>
      </c>
      <c r="C195" s="195">
        <f t="shared" si="15"/>
        <v>3181.07</v>
      </c>
      <c r="E195" s="94"/>
    </row>
    <row r="196" spans="1:26" s="43" customFormat="1">
      <c r="A196" s="26" t="s">
        <v>24</v>
      </c>
      <c r="B196" s="55" t="s">
        <v>12</v>
      </c>
      <c r="C196" s="195">
        <f t="shared" si="15"/>
        <v>3181.07</v>
      </c>
      <c r="E196" s="94"/>
    </row>
    <row r="197" spans="1:26" s="43" customFormat="1">
      <c r="A197" s="10" t="s">
        <v>15</v>
      </c>
      <c r="B197" s="40" t="s">
        <v>13</v>
      </c>
      <c r="C197" s="195">
        <f t="shared" si="15"/>
        <v>3181.07</v>
      </c>
    </row>
    <row r="198" spans="1:26" s="43" customFormat="1">
      <c r="A198" s="12" t="s">
        <v>17</v>
      </c>
      <c r="B198" s="56" t="s">
        <v>12</v>
      </c>
      <c r="C198" s="195">
        <f t="shared" si="15"/>
        <v>3181.07</v>
      </c>
    </row>
    <row r="199" spans="1:26" s="43" customFormat="1">
      <c r="A199" s="11"/>
      <c r="B199" s="40" t="s">
        <v>13</v>
      </c>
      <c r="C199" s="195">
        <f t="shared" si="15"/>
        <v>3181.07</v>
      </c>
    </row>
    <row r="200" spans="1:26" s="43" customFormat="1">
      <c r="A200" s="25" t="s">
        <v>19</v>
      </c>
      <c r="B200" s="13" t="s">
        <v>12</v>
      </c>
      <c r="C200" s="195">
        <f t="shared" si="15"/>
        <v>3181.07</v>
      </c>
      <c r="D200" s="41"/>
      <c r="E200" s="41"/>
      <c r="F200" s="41"/>
      <c r="G200" s="41"/>
      <c r="H200" s="41"/>
      <c r="I200" s="41"/>
    </row>
    <row r="201" spans="1:26" s="43" customFormat="1">
      <c r="A201" s="10"/>
      <c r="B201" s="14" t="s">
        <v>13</v>
      </c>
      <c r="C201" s="195">
        <f t="shared" si="15"/>
        <v>3181.07</v>
      </c>
      <c r="D201" s="41"/>
      <c r="E201" s="41"/>
      <c r="F201" s="41"/>
      <c r="G201" s="41"/>
      <c r="H201" s="41"/>
      <c r="I201" s="41"/>
    </row>
    <row r="202" spans="1:26" s="149" customFormat="1">
      <c r="A202" s="145" t="s">
        <v>63</v>
      </c>
      <c r="B202" s="146" t="s">
        <v>12</v>
      </c>
      <c r="C202" s="299">
        <f>C204</f>
        <v>3181.07</v>
      </c>
    </row>
    <row r="203" spans="1:26" s="149" customFormat="1">
      <c r="A203" s="147"/>
      <c r="B203" s="148" t="s">
        <v>13</v>
      </c>
      <c r="C203" s="299">
        <f>C205</f>
        <v>3181.07</v>
      </c>
    </row>
    <row r="204" spans="1:26" s="88" customFormat="1" ht="16.5" customHeight="1">
      <c r="A204" s="447" t="s">
        <v>64</v>
      </c>
      <c r="B204" s="100" t="s">
        <v>12</v>
      </c>
      <c r="C204" s="171">
        <v>3181.07</v>
      </c>
    </row>
    <row r="205" spans="1:26" s="94" customFormat="1">
      <c r="A205" s="141"/>
      <c r="B205" s="84" t="s">
        <v>13</v>
      </c>
      <c r="C205" s="195">
        <v>3181.07</v>
      </c>
    </row>
    <row r="206" spans="1:26" s="49" customFormat="1">
      <c r="A206" s="156" t="s">
        <v>44</v>
      </c>
      <c r="B206" s="398"/>
      <c r="C206" s="295"/>
      <c r="D206" s="155"/>
      <c r="E206" s="63"/>
      <c r="F206" s="155"/>
      <c r="G206" s="155"/>
      <c r="H206" s="155"/>
      <c r="I206" s="155"/>
      <c r="J206"/>
      <c r="K206"/>
      <c r="L206"/>
      <c r="M206"/>
      <c r="N206"/>
      <c r="O206"/>
      <c r="P206"/>
      <c r="Q206"/>
      <c r="R206"/>
      <c r="S206"/>
      <c r="T206"/>
      <c r="U206"/>
      <c r="V206"/>
      <c r="W206"/>
      <c r="X206"/>
      <c r="Y206"/>
      <c r="Z206"/>
    </row>
    <row r="207" spans="1:26" s="54" customFormat="1" ht="15">
      <c r="A207" s="662" t="s">
        <v>32</v>
      </c>
      <c r="B207" s="125" t="s">
        <v>12</v>
      </c>
      <c r="C207" s="296">
        <f t="shared" ref="C207:C208" si="16">C209</f>
        <v>300</v>
      </c>
    </row>
    <row r="208" spans="1:26" s="54" customFormat="1" ht="15">
      <c r="A208" s="663" t="s">
        <v>38</v>
      </c>
      <c r="B208" s="40" t="s">
        <v>13</v>
      </c>
      <c r="C208" s="296">
        <f t="shared" si="16"/>
        <v>300</v>
      </c>
    </row>
    <row r="209" spans="1:26" s="54" customFormat="1">
      <c r="A209" s="664" t="s">
        <v>34</v>
      </c>
      <c r="B209" s="55" t="s">
        <v>12</v>
      </c>
      <c r="C209" s="195">
        <f>C211</f>
        <v>300</v>
      </c>
    </row>
    <row r="210" spans="1:26" s="54" customFormat="1">
      <c r="A210" s="663" t="s">
        <v>38</v>
      </c>
      <c r="B210" s="40" t="s">
        <v>13</v>
      </c>
      <c r="C210" s="195">
        <f>C212</f>
        <v>300</v>
      </c>
    </row>
    <row r="211" spans="1:26">
      <c r="A211" s="12" t="s">
        <v>17</v>
      </c>
      <c r="B211" s="56" t="s">
        <v>12</v>
      </c>
      <c r="C211" s="195">
        <f t="shared" ref="C211:C216" si="17">C213</f>
        <v>300</v>
      </c>
    </row>
    <row r="212" spans="1:26">
      <c r="A212" s="11"/>
      <c r="B212" s="40" t="s">
        <v>13</v>
      </c>
      <c r="C212" s="195">
        <f t="shared" si="17"/>
        <v>300</v>
      </c>
    </row>
    <row r="213" spans="1:26">
      <c r="A213" s="68" t="s">
        <v>39</v>
      </c>
      <c r="B213" s="55" t="s">
        <v>12</v>
      </c>
      <c r="C213" s="195">
        <f t="shared" si="17"/>
        <v>300</v>
      </c>
    </row>
    <row r="214" spans="1:26">
      <c r="A214" s="23"/>
      <c r="B214" s="40" t="s">
        <v>13</v>
      </c>
      <c r="C214" s="195">
        <f t="shared" si="17"/>
        <v>300</v>
      </c>
    </row>
    <row r="215" spans="1:26">
      <c r="A215" s="665" t="s">
        <v>19</v>
      </c>
      <c r="B215" s="55" t="s">
        <v>12</v>
      </c>
      <c r="C215" s="195">
        <f t="shared" si="17"/>
        <v>300</v>
      </c>
      <c r="D215" s="41"/>
      <c r="E215" s="41"/>
      <c r="F215" s="41"/>
      <c r="G215" s="41"/>
      <c r="H215" s="41"/>
      <c r="I215" s="41"/>
    </row>
    <row r="216" spans="1:26">
      <c r="A216" s="10"/>
      <c r="B216" s="40" t="s">
        <v>13</v>
      </c>
      <c r="C216" s="195">
        <f t="shared" si="17"/>
        <v>300</v>
      </c>
      <c r="D216" s="41"/>
      <c r="E216" s="41"/>
      <c r="F216" s="41"/>
      <c r="G216" s="41"/>
      <c r="H216" s="41"/>
      <c r="I216" s="41"/>
    </row>
    <row r="217" spans="1:26" s="275" customFormat="1" ht="57">
      <c r="A217" s="454" t="s">
        <v>65</v>
      </c>
      <c r="B217" s="100" t="s">
        <v>12</v>
      </c>
      <c r="C217" s="171">
        <v>300</v>
      </c>
      <c r="D217" s="274"/>
      <c r="E217" s="274"/>
      <c r="F217" s="274"/>
      <c r="G217" s="274"/>
      <c r="H217" s="274"/>
      <c r="I217" s="274"/>
    </row>
    <row r="218" spans="1:26" s="15" customFormat="1">
      <c r="A218" s="22"/>
      <c r="B218" s="14" t="s">
        <v>13</v>
      </c>
      <c r="C218" s="195">
        <v>300</v>
      </c>
      <c r="D218" s="41"/>
      <c r="E218" s="41"/>
      <c r="F218" s="41"/>
      <c r="G218" s="41"/>
      <c r="H218" s="41"/>
      <c r="I218" s="41"/>
    </row>
    <row r="219" spans="1:26" s="206" customFormat="1" ht="15">
      <c r="A219" s="697" t="s">
        <v>46</v>
      </c>
      <c r="B219" s="697"/>
      <c r="C219" s="697"/>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1:26" s="15" customFormat="1" ht="15">
      <c r="A220" s="185" t="s">
        <v>32</v>
      </c>
      <c r="B220" s="186" t="s">
        <v>12</v>
      </c>
      <c r="C220" s="628">
        <f t="shared" ref="C220:C229" si="18">C222</f>
        <v>2000</v>
      </c>
    </row>
    <row r="221" spans="1:26" s="15" customFormat="1" ht="15">
      <c r="A221" s="158" t="s">
        <v>38</v>
      </c>
      <c r="B221" s="159" t="s">
        <v>13</v>
      </c>
      <c r="C221" s="628">
        <f t="shared" si="18"/>
        <v>2000</v>
      </c>
    </row>
    <row r="222" spans="1:26" s="15" customFormat="1" ht="15">
      <c r="A222" s="187" t="s">
        <v>34</v>
      </c>
      <c r="B222" s="188" t="s">
        <v>12</v>
      </c>
      <c r="C222" s="627">
        <f t="shared" si="18"/>
        <v>2000</v>
      </c>
    </row>
    <row r="223" spans="1:26" s="15" customFormat="1">
      <c r="A223" s="158" t="s">
        <v>38</v>
      </c>
      <c r="B223" s="159" t="s">
        <v>13</v>
      </c>
      <c r="C223" s="627">
        <f t="shared" si="18"/>
        <v>2000</v>
      </c>
    </row>
    <row r="224" spans="1:26" s="91" customFormat="1">
      <c r="A224" s="232" t="s">
        <v>17</v>
      </c>
      <c r="B224" s="233" t="s">
        <v>12</v>
      </c>
      <c r="C224" s="171">
        <f t="shared" si="18"/>
        <v>2000</v>
      </c>
    </row>
    <row r="225" spans="1:28" s="91" customFormat="1">
      <c r="A225" s="234"/>
      <c r="B225" s="192" t="s">
        <v>13</v>
      </c>
      <c r="C225" s="171">
        <f t="shared" si="18"/>
        <v>2000</v>
      </c>
    </row>
    <row r="226" spans="1:28" s="94" customFormat="1">
      <c r="A226" s="235" t="s">
        <v>28</v>
      </c>
      <c r="B226" s="202" t="s">
        <v>12</v>
      </c>
      <c r="C226" s="171">
        <f t="shared" si="18"/>
        <v>2000</v>
      </c>
    </row>
    <row r="227" spans="1:28" s="94" customFormat="1">
      <c r="A227" s="204"/>
      <c r="B227" s="192" t="s">
        <v>13</v>
      </c>
      <c r="C227" s="171">
        <f t="shared" si="18"/>
        <v>2000</v>
      </c>
    </row>
    <row r="228" spans="1:28" s="94" customFormat="1">
      <c r="A228" s="236" t="s">
        <v>19</v>
      </c>
      <c r="B228" s="233" t="s">
        <v>12</v>
      </c>
      <c r="C228" s="171">
        <f t="shared" si="18"/>
        <v>2000</v>
      </c>
      <c r="M228" s="231"/>
      <c r="N228" s="231"/>
    </row>
    <row r="229" spans="1:28" s="94" customFormat="1">
      <c r="A229" s="236"/>
      <c r="B229" s="192" t="s">
        <v>13</v>
      </c>
      <c r="C229" s="171">
        <f t="shared" si="18"/>
        <v>2000</v>
      </c>
    </row>
    <row r="230" spans="1:28" s="91" customFormat="1" ht="28.5">
      <c r="A230" s="448" t="s">
        <v>66</v>
      </c>
      <c r="B230" s="133" t="s">
        <v>12</v>
      </c>
      <c r="C230" s="445">
        <v>2000</v>
      </c>
      <c r="D230" s="83"/>
      <c r="E230" s="83"/>
      <c r="F230" s="83"/>
      <c r="G230" s="83"/>
      <c r="H230" s="83"/>
      <c r="I230" s="83"/>
    </row>
    <row r="231" spans="1:28" s="91" customFormat="1">
      <c r="A231" s="143"/>
      <c r="B231" s="65" t="s">
        <v>13</v>
      </c>
      <c r="C231" s="445">
        <v>2000</v>
      </c>
      <c r="D231" s="83"/>
      <c r="E231" s="83"/>
      <c r="F231" s="83"/>
      <c r="G231" s="83"/>
      <c r="H231" s="83"/>
      <c r="I231" s="83"/>
    </row>
    <row r="232" spans="1:28" ht="12.75">
      <c r="A232" s="698" t="s">
        <v>67</v>
      </c>
      <c r="B232" s="699"/>
      <c r="C232" s="700"/>
    </row>
    <row r="233" spans="1:28" s="258" customFormat="1" ht="15.75">
      <c r="A233" s="267" t="s">
        <v>11</v>
      </c>
      <c r="B233" s="268" t="s">
        <v>12</v>
      </c>
      <c r="C233" s="288">
        <f>C235+C249</f>
        <v>-3438.5</v>
      </c>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row>
    <row r="234" spans="1:28" ht="15">
      <c r="A234" s="32"/>
      <c r="B234" s="30" t="s">
        <v>13</v>
      </c>
      <c r="C234" s="199">
        <f>C236+C250</f>
        <v>-3438.5</v>
      </c>
    </row>
    <row r="235" spans="1:28">
      <c r="A235" s="26" t="s">
        <v>14</v>
      </c>
      <c r="B235" s="13" t="s">
        <v>12</v>
      </c>
      <c r="C235" s="195">
        <f t="shared" ref="C235:C236" si="19">C237</f>
        <v>-3872.5</v>
      </c>
    </row>
    <row r="236" spans="1:28">
      <c r="A236" s="10" t="s">
        <v>15</v>
      </c>
      <c r="B236" s="14" t="s">
        <v>13</v>
      </c>
      <c r="C236" s="195">
        <f t="shared" si="19"/>
        <v>-3872.5</v>
      </c>
    </row>
    <row r="237" spans="1:28">
      <c r="A237" s="35" t="s">
        <v>17</v>
      </c>
      <c r="B237" s="6" t="s">
        <v>12</v>
      </c>
      <c r="C237" s="195">
        <f>C239+C247</f>
        <v>-3872.5</v>
      </c>
    </row>
    <row r="238" spans="1:28">
      <c r="A238" s="11"/>
      <c r="B238" s="7" t="s">
        <v>13</v>
      </c>
      <c r="C238" s="195">
        <f>C240+C248</f>
        <v>-3872.5</v>
      </c>
    </row>
    <row r="239" spans="1:28">
      <c r="A239" s="21" t="s">
        <v>18</v>
      </c>
      <c r="B239" s="5" t="s">
        <v>12</v>
      </c>
      <c r="C239" s="195">
        <f>C241+C243+C245</f>
        <v>77.5</v>
      </c>
    </row>
    <row r="240" spans="1:28">
      <c r="A240" s="9"/>
      <c r="B240" s="7" t="s">
        <v>13</v>
      </c>
      <c r="C240" s="195">
        <f>C242+C244+C246</f>
        <v>77.5</v>
      </c>
    </row>
    <row r="241" spans="1:28" s="43" customFormat="1">
      <c r="A241" s="27" t="s">
        <v>20</v>
      </c>
      <c r="B241" s="56" t="s">
        <v>12</v>
      </c>
      <c r="C241" s="195">
        <f>C273</f>
        <v>405</v>
      </c>
    </row>
    <row r="242" spans="1:28" s="43" customFormat="1">
      <c r="A242" s="10"/>
      <c r="B242" s="40" t="s">
        <v>13</v>
      </c>
      <c r="C242" s="195">
        <f>C274</f>
        <v>405</v>
      </c>
      <c r="N242" s="440"/>
    </row>
    <row r="243" spans="1:28" s="94" customFormat="1" ht="16.5" customHeight="1">
      <c r="A243" s="474" t="s">
        <v>21</v>
      </c>
      <c r="B243" s="100" t="s">
        <v>12</v>
      </c>
      <c r="C243" s="171">
        <f>C275</f>
        <v>271</v>
      </c>
    </row>
    <row r="244" spans="1:28" s="94" customFormat="1">
      <c r="A244" s="141"/>
      <c r="B244" s="84" t="s">
        <v>13</v>
      </c>
      <c r="C244" s="171">
        <f>C276</f>
        <v>271</v>
      </c>
    </row>
    <row r="245" spans="1:28" s="43" customFormat="1">
      <c r="A245" s="203" t="s">
        <v>22</v>
      </c>
      <c r="B245" s="56" t="s">
        <v>12</v>
      </c>
      <c r="C245" s="195">
        <f>C277+C502+C594</f>
        <v>-598.5</v>
      </c>
    </row>
    <row r="246" spans="1:28" s="43" customFormat="1">
      <c r="A246" s="10"/>
      <c r="B246" s="40" t="s">
        <v>13</v>
      </c>
      <c r="C246" s="195">
        <f>C278+C503+C595</f>
        <v>-598.5</v>
      </c>
      <c r="N246" s="440"/>
    </row>
    <row r="247" spans="1:28" s="63" customFormat="1" ht="15" customHeight="1">
      <c r="A247" s="694" t="s">
        <v>23</v>
      </c>
      <c r="B247" s="55" t="s">
        <v>12</v>
      </c>
      <c r="C247" s="289">
        <f>C574</f>
        <v>-3950</v>
      </c>
    </row>
    <row r="248" spans="1:28" s="63" customFormat="1" ht="15" customHeight="1">
      <c r="A248" s="695"/>
      <c r="B248" s="40" t="s">
        <v>13</v>
      </c>
      <c r="C248" s="289">
        <f>C575</f>
        <v>-3950</v>
      </c>
    </row>
    <row r="249" spans="1:28" s="258" customFormat="1" ht="15">
      <c r="A249" s="259" t="s">
        <v>24</v>
      </c>
      <c r="B249" s="260" t="s">
        <v>12</v>
      </c>
      <c r="C249" s="288">
        <f>C253</f>
        <v>434</v>
      </c>
      <c r="E249" s="63"/>
      <c r="F249" s="63"/>
      <c r="G249" s="63"/>
      <c r="H249" s="63"/>
      <c r="I249" s="63"/>
      <c r="J249" s="63"/>
      <c r="K249" s="63"/>
      <c r="L249" s="63"/>
      <c r="M249" s="63"/>
      <c r="N249" s="63"/>
      <c r="O249" s="63"/>
      <c r="P249" s="63"/>
      <c r="Q249" s="63"/>
      <c r="R249" s="63"/>
      <c r="S249" s="63"/>
      <c r="T249" s="63"/>
      <c r="U249" s="63"/>
      <c r="V249" s="63"/>
      <c r="W249" s="63"/>
      <c r="X249" s="63"/>
      <c r="Y249" s="63"/>
      <c r="Z249" s="63"/>
      <c r="AA249" s="63"/>
      <c r="AB249" s="63"/>
    </row>
    <row r="250" spans="1:28" s="258" customFormat="1" ht="15">
      <c r="A250" s="254" t="s">
        <v>15</v>
      </c>
      <c r="B250" s="261" t="s">
        <v>13</v>
      </c>
      <c r="C250" s="288">
        <f>C254</f>
        <v>434</v>
      </c>
      <c r="E250" s="63"/>
      <c r="F250" s="63"/>
      <c r="G250" s="63"/>
      <c r="H250" s="63"/>
      <c r="I250" s="63"/>
      <c r="J250" s="63"/>
      <c r="K250" s="63"/>
      <c r="L250" s="63"/>
      <c r="M250" s="63"/>
      <c r="N250" s="63"/>
      <c r="O250" s="63"/>
      <c r="P250" s="63"/>
      <c r="Q250" s="63"/>
      <c r="R250" s="63"/>
      <c r="S250" s="63"/>
      <c r="T250" s="63"/>
      <c r="U250" s="63"/>
      <c r="V250" s="63"/>
      <c r="W250" s="63"/>
      <c r="X250" s="63"/>
      <c r="Y250" s="63"/>
      <c r="Z250" s="63"/>
      <c r="AA250" s="63"/>
      <c r="AB250" s="63"/>
    </row>
    <row r="251" spans="1:28" s="258" customFormat="1" hidden="1">
      <c r="A251" s="262" t="s">
        <v>68</v>
      </c>
      <c r="B251" s="263" t="s">
        <v>12</v>
      </c>
      <c r="C251" s="290"/>
    </row>
    <row r="252" spans="1:28" s="258" customFormat="1" hidden="1">
      <c r="A252" s="264"/>
      <c r="B252" s="261" t="s">
        <v>13</v>
      </c>
      <c r="C252" s="290"/>
    </row>
    <row r="253" spans="1:28">
      <c r="A253" s="12" t="s">
        <v>17</v>
      </c>
      <c r="B253" s="6" t="s">
        <v>12</v>
      </c>
      <c r="C253" s="195">
        <f>C255</f>
        <v>434</v>
      </c>
    </row>
    <row r="254" spans="1:28">
      <c r="A254" s="11"/>
      <c r="B254" s="7" t="s">
        <v>13</v>
      </c>
      <c r="C254" s="195">
        <f>C256</f>
        <v>434</v>
      </c>
    </row>
    <row r="255" spans="1:28">
      <c r="A255" s="12" t="s">
        <v>18</v>
      </c>
      <c r="B255" s="5" t="s">
        <v>12</v>
      </c>
      <c r="C255" s="195">
        <f>C257+C259+C261</f>
        <v>434</v>
      </c>
    </row>
    <row r="256" spans="1:28">
      <c r="A256" s="9"/>
      <c r="B256" s="7" t="s">
        <v>13</v>
      </c>
      <c r="C256" s="195">
        <f>C258+C260+C262</f>
        <v>434</v>
      </c>
    </row>
    <row r="257" spans="1:45" s="43" customFormat="1">
      <c r="A257" s="27" t="s">
        <v>20</v>
      </c>
      <c r="B257" s="56" t="s">
        <v>12</v>
      </c>
      <c r="C257" s="195">
        <f>C285</f>
        <v>334</v>
      </c>
    </row>
    <row r="258" spans="1:45" s="43" customFormat="1">
      <c r="A258" s="10"/>
      <c r="B258" s="40" t="s">
        <v>13</v>
      </c>
      <c r="C258" s="195">
        <f>C286</f>
        <v>334</v>
      </c>
    </row>
    <row r="259" spans="1:45" s="94" customFormat="1" ht="16.5" customHeight="1">
      <c r="A259" s="474" t="s">
        <v>21</v>
      </c>
      <c r="B259" s="100" t="s">
        <v>12</v>
      </c>
      <c r="C259" s="171">
        <f>C287</f>
        <v>29</v>
      </c>
    </row>
    <row r="260" spans="1:45" s="94" customFormat="1">
      <c r="A260" s="141"/>
      <c r="B260" s="84" t="s">
        <v>13</v>
      </c>
      <c r="C260" s="171">
        <f>C288</f>
        <v>29</v>
      </c>
    </row>
    <row r="261" spans="1:45">
      <c r="A261" s="23" t="s">
        <v>22</v>
      </c>
      <c r="B261" s="6" t="s">
        <v>12</v>
      </c>
      <c r="C261" s="195">
        <f>C289+C508+C602</f>
        <v>71</v>
      </c>
    </row>
    <row r="262" spans="1:45">
      <c r="A262" s="9"/>
      <c r="B262" s="7" t="s">
        <v>13</v>
      </c>
      <c r="C262" s="195">
        <f>C290+C509+C603</f>
        <v>71</v>
      </c>
    </row>
    <row r="263" spans="1:45" ht="15">
      <c r="A263" s="46" t="s">
        <v>69</v>
      </c>
      <c r="B263" s="47"/>
      <c r="C263" s="301"/>
      <c r="D263" s="44"/>
      <c r="E263" s="62"/>
      <c r="F263" s="62"/>
      <c r="G263" s="62"/>
      <c r="H263" s="62"/>
      <c r="I263" s="62"/>
      <c r="J263" s="63"/>
      <c r="K263" s="94"/>
      <c r="L263" s="63"/>
      <c r="M263" s="63"/>
      <c r="N263" s="63"/>
      <c r="O263" s="63"/>
      <c r="P263" s="63"/>
      <c r="Q263" s="63"/>
      <c r="R263" s="63"/>
      <c r="S263" s="63"/>
      <c r="T263" s="63"/>
      <c r="U263" s="63"/>
      <c r="V263" s="63"/>
      <c r="W263" s="63"/>
      <c r="X263" s="63"/>
      <c r="Y263" s="63"/>
      <c r="Z263" s="63"/>
      <c r="AA263" s="63"/>
      <c r="AB263" s="63"/>
      <c r="AC263" s="63"/>
      <c r="AD263" s="63"/>
      <c r="AE263" s="63"/>
      <c r="AF263" s="63"/>
      <c r="AG263" s="63"/>
      <c r="AH263" s="63"/>
      <c r="AI263" s="63"/>
      <c r="AJ263" s="63"/>
      <c r="AK263" s="63"/>
      <c r="AL263" s="63"/>
      <c r="AM263" s="63"/>
      <c r="AN263" s="63"/>
      <c r="AO263" s="63"/>
      <c r="AP263" s="63"/>
      <c r="AQ263" s="63"/>
      <c r="AR263" s="63"/>
      <c r="AS263" s="63"/>
    </row>
    <row r="264" spans="1:45">
      <c r="A264" s="70" t="s">
        <v>32</v>
      </c>
      <c r="B264" s="130"/>
      <c r="C264" s="195"/>
      <c r="D264" s="44"/>
      <c r="E264" s="62"/>
      <c r="F264" s="62"/>
      <c r="G264" s="62"/>
      <c r="H264" s="62"/>
      <c r="I264" s="529"/>
      <c r="J264" s="63"/>
      <c r="K264" s="63"/>
      <c r="L264" s="63"/>
      <c r="M264" s="63"/>
      <c r="N264" s="63"/>
      <c r="O264" s="63"/>
      <c r="P264" s="63"/>
      <c r="Q264" s="63"/>
      <c r="R264" s="63"/>
      <c r="S264" s="63"/>
      <c r="T264" s="63"/>
      <c r="U264" s="63"/>
      <c r="V264" s="63"/>
      <c r="W264" s="63"/>
      <c r="X264" s="63"/>
      <c r="Y264" s="63"/>
      <c r="Z264" s="63"/>
      <c r="AA264" s="63"/>
      <c r="AB264" s="63"/>
      <c r="AC264" s="63"/>
      <c r="AD264" s="63"/>
      <c r="AE264" s="63"/>
      <c r="AF264" s="63"/>
      <c r="AG264" s="63"/>
      <c r="AH264" s="63"/>
      <c r="AI264" s="63"/>
      <c r="AJ264" s="63"/>
      <c r="AK264" s="63"/>
      <c r="AL264" s="63"/>
      <c r="AM264" s="63"/>
      <c r="AN264" s="63"/>
      <c r="AO264" s="63"/>
      <c r="AP264" s="63"/>
      <c r="AQ264" s="63"/>
      <c r="AR264" s="63"/>
      <c r="AS264" s="63"/>
    </row>
    <row r="265" spans="1:45" s="258" customFormat="1">
      <c r="A265" s="243" t="s">
        <v>11</v>
      </c>
      <c r="B265" s="100" t="s">
        <v>12</v>
      </c>
      <c r="C265" s="195">
        <f>C267+C279</f>
        <v>1105</v>
      </c>
      <c r="D265" s="257"/>
      <c r="E265" s="87"/>
      <c r="F265" s="87"/>
      <c r="G265" s="87"/>
      <c r="H265" s="87"/>
      <c r="I265" s="87"/>
      <c r="J265" s="63"/>
      <c r="K265" s="63"/>
      <c r="L265" s="63"/>
      <c r="M265" s="63"/>
      <c r="N265" s="63"/>
      <c r="O265" s="63"/>
      <c r="P265" s="63"/>
      <c r="Q265" s="63"/>
      <c r="R265" s="63"/>
      <c r="S265" s="63"/>
      <c r="T265" s="63"/>
      <c r="U265" s="63"/>
      <c r="V265" s="63"/>
      <c r="W265" s="63"/>
      <c r="X265" s="63"/>
      <c r="Y265" s="63"/>
      <c r="Z265" s="63"/>
      <c r="AA265" s="63"/>
      <c r="AB265" s="63"/>
      <c r="AC265" s="63"/>
      <c r="AD265" s="63"/>
      <c r="AE265" s="63"/>
      <c r="AF265" s="63"/>
      <c r="AG265" s="63"/>
      <c r="AH265" s="63"/>
      <c r="AI265" s="63"/>
      <c r="AJ265" s="63"/>
      <c r="AK265" s="63"/>
      <c r="AL265" s="63"/>
      <c r="AM265" s="63"/>
      <c r="AN265" s="63"/>
      <c r="AO265" s="63"/>
      <c r="AP265" s="63"/>
      <c r="AQ265" s="63"/>
      <c r="AR265" s="63"/>
      <c r="AS265" s="63"/>
    </row>
    <row r="266" spans="1:45">
      <c r="A266" s="10"/>
      <c r="B266" s="40" t="s">
        <v>13</v>
      </c>
      <c r="C266" s="195">
        <f>C268+C280</f>
        <v>1105</v>
      </c>
      <c r="D266" s="42"/>
      <c r="E266" s="42"/>
      <c r="F266" s="42"/>
      <c r="G266" s="42"/>
      <c r="H266" s="42"/>
      <c r="I266" s="42"/>
    </row>
    <row r="267" spans="1:45" ht="15">
      <c r="A267" s="128" t="s">
        <v>34</v>
      </c>
      <c r="B267" s="13" t="s">
        <v>12</v>
      </c>
      <c r="C267" s="178">
        <f t="shared" ref="C267:C270" si="20">C269</f>
        <v>740</v>
      </c>
    </row>
    <row r="268" spans="1:45" ht="15">
      <c r="A268" s="22" t="s">
        <v>35</v>
      </c>
      <c r="B268" s="14" t="s">
        <v>13</v>
      </c>
      <c r="C268" s="178">
        <f t="shared" si="20"/>
        <v>740</v>
      </c>
    </row>
    <row r="269" spans="1:45" s="43" customFormat="1">
      <c r="A269" s="12" t="s">
        <v>17</v>
      </c>
      <c r="B269" s="56" t="s">
        <v>12</v>
      </c>
      <c r="C269" s="195">
        <f t="shared" si="20"/>
        <v>740</v>
      </c>
      <c r="D269" s="42"/>
      <c r="E269" s="42"/>
      <c r="F269" s="42"/>
      <c r="G269" s="42"/>
      <c r="H269" s="42"/>
      <c r="I269" s="42"/>
    </row>
    <row r="270" spans="1:45" s="43" customFormat="1">
      <c r="A270" s="11"/>
      <c r="B270" s="40" t="s">
        <v>13</v>
      </c>
      <c r="C270" s="195">
        <f t="shared" si="20"/>
        <v>740</v>
      </c>
      <c r="D270" s="42"/>
      <c r="E270" s="42"/>
      <c r="F270" s="42"/>
      <c r="G270" s="42"/>
      <c r="H270" s="42"/>
      <c r="I270" s="42"/>
    </row>
    <row r="271" spans="1:45" s="43" customFormat="1">
      <c r="A271" s="35" t="s">
        <v>39</v>
      </c>
      <c r="B271" s="13" t="s">
        <v>12</v>
      </c>
      <c r="C271" s="195">
        <f>C273+C275+C277</f>
        <v>740</v>
      </c>
    </row>
    <row r="272" spans="1:45" s="43" customFormat="1">
      <c r="A272" s="10"/>
      <c r="B272" s="14" t="s">
        <v>13</v>
      </c>
      <c r="C272" s="195">
        <f>C274+C276+C278</f>
        <v>740</v>
      </c>
    </row>
    <row r="273" spans="1:14" s="43" customFormat="1">
      <c r="A273" s="27" t="s">
        <v>20</v>
      </c>
      <c r="B273" s="56" t="s">
        <v>12</v>
      </c>
      <c r="C273" s="195">
        <f>C300+C383+C432</f>
        <v>405</v>
      </c>
    </row>
    <row r="274" spans="1:14" s="43" customFormat="1">
      <c r="A274" s="10"/>
      <c r="B274" s="40" t="s">
        <v>13</v>
      </c>
      <c r="C274" s="195">
        <f>C301+C384+C433</f>
        <v>405</v>
      </c>
      <c r="N274" s="440"/>
    </row>
    <row r="275" spans="1:14" s="94" customFormat="1" ht="16.5" customHeight="1">
      <c r="A275" s="474" t="s">
        <v>21</v>
      </c>
      <c r="B275" s="100" t="s">
        <v>12</v>
      </c>
      <c r="C275" s="171">
        <f>C315+C389</f>
        <v>271</v>
      </c>
    </row>
    <row r="276" spans="1:14" s="94" customFormat="1">
      <c r="A276" s="141"/>
      <c r="B276" s="84" t="s">
        <v>13</v>
      </c>
      <c r="C276" s="171">
        <f>C316+C390</f>
        <v>271</v>
      </c>
    </row>
    <row r="277" spans="1:14" s="94" customFormat="1" ht="16.5" customHeight="1">
      <c r="A277" s="23" t="s">
        <v>22</v>
      </c>
      <c r="B277" s="100" t="s">
        <v>12</v>
      </c>
      <c r="C277" s="171">
        <f>C442</f>
        <v>64</v>
      </c>
    </row>
    <row r="278" spans="1:14" s="94" customFormat="1">
      <c r="A278" s="141"/>
      <c r="B278" s="84" t="s">
        <v>13</v>
      </c>
      <c r="C278" s="171">
        <f>C443</f>
        <v>64</v>
      </c>
    </row>
    <row r="279" spans="1:14" s="43" customFormat="1" ht="15">
      <c r="A279" s="26" t="s">
        <v>24</v>
      </c>
      <c r="B279" s="13" t="s">
        <v>12</v>
      </c>
      <c r="C279" s="199">
        <f>C281</f>
        <v>365</v>
      </c>
    </row>
    <row r="280" spans="1:14" s="43" customFormat="1" ht="15">
      <c r="A280" s="10" t="s">
        <v>15</v>
      </c>
      <c r="B280" s="14" t="s">
        <v>13</v>
      </c>
      <c r="C280" s="199">
        <f>C282</f>
        <v>365</v>
      </c>
    </row>
    <row r="281" spans="1:14" s="43" customFormat="1" ht="15">
      <c r="A281" s="12" t="s">
        <v>17</v>
      </c>
      <c r="B281" s="56" t="s">
        <v>12</v>
      </c>
      <c r="C281" s="178">
        <f t="shared" ref="C281:C282" si="21">C283</f>
        <v>365</v>
      </c>
      <c r="D281" s="42"/>
      <c r="E281" s="42"/>
      <c r="F281" s="42"/>
      <c r="G281" s="42"/>
      <c r="H281" s="42"/>
      <c r="I281" s="42"/>
    </row>
    <row r="282" spans="1:14" s="43" customFormat="1" ht="15">
      <c r="A282" s="11"/>
      <c r="B282" s="40" t="s">
        <v>13</v>
      </c>
      <c r="C282" s="178">
        <f t="shared" si="21"/>
        <v>365</v>
      </c>
      <c r="D282" s="42"/>
      <c r="E282" s="42"/>
      <c r="F282" s="42"/>
      <c r="G282" s="42"/>
      <c r="H282" s="42"/>
      <c r="I282" s="42"/>
    </row>
    <row r="283" spans="1:14" s="43" customFormat="1">
      <c r="A283" s="35" t="s">
        <v>39</v>
      </c>
      <c r="B283" s="13" t="s">
        <v>12</v>
      </c>
      <c r="C283" s="195">
        <f>C285+C287+C289</f>
        <v>365</v>
      </c>
    </row>
    <row r="284" spans="1:14" s="43" customFormat="1">
      <c r="A284" s="10"/>
      <c r="B284" s="14" t="s">
        <v>13</v>
      </c>
      <c r="C284" s="195">
        <f>C286+C288+C290</f>
        <v>365</v>
      </c>
      <c r="D284" s="195">
        <f>D286+D288</f>
        <v>0</v>
      </c>
    </row>
    <row r="285" spans="1:14" s="43" customFormat="1">
      <c r="A285" s="27" t="s">
        <v>20</v>
      </c>
      <c r="B285" s="56" t="s">
        <v>12</v>
      </c>
      <c r="C285" s="195">
        <f>C330+C399+C472</f>
        <v>334</v>
      </c>
    </row>
    <row r="286" spans="1:14" s="43" customFormat="1">
      <c r="A286" s="10"/>
      <c r="B286" s="40" t="s">
        <v>13</v>
      </c>
      <c r="C286" s="195">
        <f>C331+C400+C473</f>
        <v>334</v>
      </c>
    </row>
    <row r="287" spans="1:14" s="94" customFormat="1" ht="16.5" customHeight="1">
      <c r="A287" s="474" t="s">
        <v>21</v>
      </c>
      <c r="B287" s="100" t="s">
        <v>12</v>
      </c>
      <c r="C287" s="171">
        <f>C480</f>
        <v>29</v>
      </c>
    </row>
    <row r="288" spans="1:14" s="94" customFormat="1">
      <c r="A288" s="141"/>
      <c r="B288" s="84" t="s">
        <v>13</v>
      </c>
      <c r="C288" s="171">
        <f>C481</f>
        <v>29</v>
      </c>
    </row>
    <row r="289" spans="1:14" s="94" customFormat="1" ht="16.5" customHeight="1">
      <c r="A289" s="23" t="s">
        <v>22</v>
      </c>
      <c r="B289" s="100" t="s">
        <v>12</v>
      </c>
      <c r="C289" s="171">
        <f>C409</f>
        <v>2</v>
      </c>
    </row>
    <row r="290" spans="1:14" s="94" customFormat="1">
      <c r="A290" s="141"/>
      <c r="B290" s="84" t="s">
        <v>13</v>
      </c>
      <c r="C290" s="171">
        <f>C410</f>
        <v>2</v>
      </c>
    </row>
    <row r="291" spans="1:14" ht="15">
      <c r="A291" s="153" t="s">
        <v>31</v>
      </c>
      <c r="B291" s="154"/>
      <c r="C291" s="294"/>
      <c r="D291" s="111"/>
      <c r="E291" s="112"/>
      <c r="F291" s="111"/>
      <c r="G291" s="111"/>
      <c r="H291" s="111"/>
      <c r="I291" s="111"/>
    </row>
    <row r="292" spans="1:14">
      <c r="A292" s="134" t="s">
        <v>32</v>
      </c>
      <c r="B292" s="55" t="s">
        <v>12</v>
      </c>
      <c r="C292" s="195">
        <f t="shared" ref="C292:C297" si="22">C294</f>
        <v>0</v>
      </c>
      <c r="D292" s="113"/>
      <c r="E292" s="113"/>
      <c r="F292" s="113"/>
      <c r="G292" s="113"/>
      <c r="H292" s="113"/>
      <c r="I292" s="113"/>
    </row>
    <row r="293" spans="1:14">
      <c r="A293" s="22" t="s">
        <v>33</v>
      </c>
      <c r="B293" s="14" t="s">
        <v>13</v>
      </c>
      <c r="C293" s="195">
        <f t="shared" si="22"/>
        <v>0</v>
      </c>
    </row>
    <row r="294" spans="1:14" ht="15">
      <c r="A294" s="128" t="s">
        <v>34</v>
      </c>
      <c r="B294" s="13" t="s">
        <v>12</v>
      </c>
      <c r="C294" s="178">
        <f t="shared" si="22"/>
        <v>0</v>
      </c>
    </row>
    <row r="295" spans="1:14" ht="15">
      <c r="A295" s="22" t="s">
        <v>35</v>
      </c>
      <c r="B295" s="14" t="s">
        <v>13</v>
      </c>
      <c r="C295" s="178">
        <f t="shared" si="22"/>
        <v>0</v>
      </c>
    </row>
    <row r="296" spans="1:14" s="43" customFormat="1">
      <c r="A296" s="12" t="s">
        <v>17</v>
      </c>
      <c r="B296" s="56" t="s">
        <v>12</v>
      </c>
      <c r="C296" s="195">
        <f t="shared" si="22"/>
        <v>0</v>
      </c>
      <c r="D296" s="42"/>
      <c r="E296" s="42"/>
      <c r="F296" s="42"/>
      <c r="G296" s="42"/>
      <c r="H296" s="42"/>
      <c r="I296" s="42"/>
    </row>
    <row r="297" spans="1:14" s="43" customFormat="1">
      <c r="A297" s="11"/>
      <c r="B297" s="40" t="s">
        <v>13</v>
      </c>
      <c r="C297" s="195">
        <f t="shared" si="22"/>
        <v>0</v>
      </c>
      <c r="D297" s="42"/>
      <c r="E297" s="42"/>
      <c r="F297" s="42"/>
      <c r="G297" s="42"/>
      <c r="H297" s="42"/>
      <c r="I297" s="42"/>
    </row>
    <row r="298" spans="1:14" s="43" customFormat="1">
      <c r="A298" s="35" t="s">
        <v>39</v>
      </c>
      <c r="B298" s="13" t="s">
        <v>12</v>
      </c>
      <c r="C298" s="195">
        <f>C300</f>
        <v>0</v>
      </c>
    </row>
    <row r="299" spans="1:14" s="43" customFormat="1">
      <c r="A299" s="10"/>
      <c r="B299" s="14" t="s">
        <v>13</v>
      </c>
      <c r="C299" s="195">
        <f>C301</f>
        <v>0</v>
      </c>
    </row>
    <row r="300" spans="1:14" s="43" customFormat="1">
      <c r="A300" s="27" t="s">
        <v>20</v>
      </c>
      <c r="B300" s="56" t="s">
        <v>12</v>
      </c>
      <c r="C300" s="195">
        <f>C302+C304</f>
        <v>0</v>
      </c>
    </row>
    <row r="301" spans="1:14" s="43" customFormat="1">
      <c r="A301" s="10"/>
      <c r="B301" s="40" t="s">
        <v>13</v>
      </c>
      <c r="C301" s="195">
        <f>C303+C305</f>
        <v>0</v>
      </c>
      <c r="N301" s="440"/>
    </row>
    <row r="302" spans="1:14" s="88" customFormat="1" ht="15">
      <c r="A302" s="587" t="s">
        <v>70</v>
      </c>
      <c r="B302" s="95" t="s">
        <v>12</v>
      </c>
      <c r="C302" s="171">
        <v>-1.4</v>
      </c>
    </row>
    <row r="303" spans="1:14" s="94" customFormat="1">
      <c r="A303" s="141"/>
      <c r="B303" s="84" t="s">
        <v>13</v>
      </c>
      <c r="C303" s="171">
        <v>-1.4</v>
      </c>
    </row>
    <row r="304" spans="1:14" s="88" customFormat="1" ht="15">
      <c r="A304" s="587" t="s">
        <v>71</v>
      </c>
      <c r="B304" s="95" t="s">
        <v>12</v>
      </c>
      <c r="C304" s="171">
        <v>1.4</v>
      </c>
    </row>
    <row r="305" spans="1:9" s="94" customFormat="1">
      <c r="A305" s="141"/>
      <c r="B305" s="84" t="s">
        <v>13</v>
      </c>
      <c r="C305" s="171">
        <v>1.4</v>
      </c>
    </row>
    <row r="306" spans="1:9" ht="15">
      <c r="A306" s="153" t="s">
        <v>72</v>
      </c>
      <c r="B306" s="154"/>
      <c r="C306" s="294"/>
      <c r="D306" s="111"/>
      <c r="E306" s="112"/>
      <c r="F306" s="111"/>
      <c r="G306" s="111"/>
      <c r="H306" s="111"/>
      <c r="I306" s="111"/>
    </row>
    <row r="307" spans="1:9">
      <c r="A307" s="134" t="s">
        <v>32</v>
      </c>
      <c r="B307" s="55" t="s">
        <v>12</v>
      </c>
      <c r="C307" s="195">
        <f t="shared" ref="C307:C318" si="23">C309</f>
        <v>46</v>
      </c>
      <c r="D307" s="113"/>
      <c r="E307" s="113"/>
      <c r="F307" s="113"/>
      <c r="G307" s="113"/>
      <c r="H307" s="113"/>
      <c r="I307" s="113"/>
    </row>
    <row r="308" spans="1:9">
      <c r="A308" s="22" t="s">
        <v>33</v>
      </c>
      <c r="B308" s="14" t="s">
        <v>13</v>
      </c>
      <c r="C308" s="195">
        <f t="shared" si="23"/>
        <v>46</v>
      </c>
    </row>
    <row r="309" spans="1:9" ht="15">
      <c r="A309" s="128" t="s">
        <v>34</v>
      </c>
      <c r="B309" s="13" t="s">
        <v>12</v>
      </c>
      <c r="C309" s="178">
        <f t="shared" si="23"/>
        <v>46</v>
      </c>
    </row>
    <row r="310" spans="1:9" ht="15">
      <c r="A310" s="22" t="s">
        <v>35</v>
      </c>
      <c r="B310" s="14" t="s">
        <v>13</v>
      </c>
      <c r="C310" s="178">
        <f t="shared" si="23"/>
        <v>46</v>
      </c>
    </row>
    <row r="311" spans="1:9">
      <c r="A311" s="12" t="s">
        <v>17</v>
      </c>
      <c r="B311" s="6" t="s">
        <v>12</v>
      </c>
      <c r="C311" s="195">
        <f t="shared" si="23"/>
        <v>46</v>
      </c>
      <c r="D311" s="42"/>
      <c r="E311" s="42"/>
      <c r="F311" s="42"/>
      <c r="G311" s="42"/>
      <c r="H311" s="42"/>
      <c r="I311" s="42"/>
    </row>
    <row r="312" spans="1:9">
      <c r="A312" s="11"/>
      <c r="B312" s="7" t="s">
        <v>13</v>
      </c>
      <c r="C312" s="195">
        <f t="shared" si="23"/>
        <v>46</v>
      </c>
      <c r="D312" s="42"/>
      <c r="E312" s="42"/>
      <c r="F312" s="42"/>
      <c r="G312" s="42"/>
      <c r="H312" s="42"/>
      <c r="I312" s="42"/>
    </row>
    <row r="313" spans="1:9">
      <c r="A313" s="35" t="s">
        <v>39</v>
      </c>
      <c r="B313" s="13" t="s">
        <v>12</v>
      </c>
      <c r="C313" s="195">
        <f t="shared" si="23"/>
        <v>46</v>
      </c>
    </row>
    <row r="314" spans="1:9">
      <c r="A314" s="10"/>
      <c r="B314" s="14" t="s">
        <v>13</v>
      </c>
      <c r="C314" s="195">
        <f t="shared" si="23"/>
        <v>46</v>
      </c>
    </row>
    <row r="315" spans="1:9">
      <c r="A315" s="474" t="s">
        <v>21</v>
      </c>
      <c r="B315" s="6" t="s">
        <v>12</v>
      </c>
      <c r="C315" s="195">
        <f t="shared" si="23"/>
        <v>46</v>
      </c>
    </row>
    <row r="316" spans="1:9">
      <c r="A316" s="9"/>
      <c r="B316" s="7" t="s">
        <v>13</v>
      </c>
      <c r="C316" s="195">
        <f t="shared" si="23"/>
        <v>46</v>
      </c>
    </row>
    <row r="317" spans="1:9">
      <c r="A317" s="606" t="s">
        <v>73</v>
      </c>
      <c r="B317" s="6" t="s">
        <v>12</v>
      </c>
      <c r="C317" s="195">
        <f t="shared" si="23"/>
        <v>46</v>
      </c>
    </row>
    <row r="318" spans="1:9">
      <c r="A318" s="9"/>
      <c r="B318" s="7" t="s">
        <v>13</v>
      </c>
      <c r="C318" s="195">
        <f t="shared" si="23"/>
        <v>46</v>
      </c>
    </row>
    <row r="319" spans="1:9" s="648" customFormat="1" ht="15" customHeight="1">
      <c r="A319" s="609" t="s">
        <v>74</v>
      </c>
      <c r="B319" s="666" t="s">
        <v>12</v>
      </c>
      <c r="C319" s="667">
        <v>46</v>
      </c>
    </row>
    <row r="320" spans="1:9" s="94" customFormat="1">
      <c r="A320" s="141"/>
      <c r="B320" s="84" t="s">
        <v>13</v>
      </c>
      <c r="C320" s="171">
        <v>46</v>
      </c>
    </row>
    <row r="321" spans="1:9" s="43" customFormat="1" ht="12.75">
      <c r="A321" s="685" t="s">
        <v>75</v>
      </c>
      <c r="B321" s="686"/>
      <c r="C321" s="687"/>
    </row>
    <row r="322" spans="1:9" s="44" customFormat="1" ht="15">
      <c r="A322" s="60" t="s">
        <v>32</v>
      </c>
      <c r="B322" s="69" t="s">
        <v>12</v>
      </c>
      <c r="C322" s="199">
        <f t="shared" ref="C322:C327" si="24">C324</f>
        <v>261</v>
      </c>
      <c r="E322" s="62"/>
    </row>
    <row r="323" spans="1:9" s="44" customFormat="1" ht="15">
      <c r="A323" s="71" t="s">
        <v>38</v>
      </c>
      <c r="B323" s="72" t="s">
        <v>13</v>
      </c>
      <c r="C323" s="199">
        <f t="shared" si="24"/>
        <v>261</v>
      </c>
      <c r="E323" s="62"/>
    </row>
    <row r="324" spans="1:9" s="43" customFormat="1">
      <c r="A324" s="26" t="s">
        <v>24</v>
      </c>
      <c r="B324" s="13" t="s">
        <v>12</v>
      </c>
      <c r="C324" s="171">
        <f>C326</f>
        <v>261</v>
      </c>
    </row>
    <row r="325" spans="1:9" s="43" customFormat="1">
      <c r="A325" s="10" t="s">
        <v>15</v>
      </c>
      <c r="B325" s="14" t="s">
        <v>13</v>
      </c>
      <c r="C325" s="171">
        <f>C327</f>
        <v>261</v>
      </c>
    </row>
    <row r="326" spans="1:9" s="43" customFormat="1" ht="15">
      <c r="A326" s="12" t="s">
        <v>17</v>
      </c>
      <c r="B326" s="56" t="s">
        <v>12</v>
      </c>
      <c r="C326" s="178">
        <f t="shared" si="24"/>
        <v>261</v>
      </c>
      <c r="D326" s="42"/>
      <c r="E326" s="42"/>
      <c r="F326" s="42"/>
      <c r="G326" s="42"/>
      <c r="H326" s="42"/>
      <c r="I326" s="42"/>
    </row>
    <row r="327" spans="1:9" s="43" customFormat="1" ht="15">
      <c r="A327" s="11"/>
      <c r="B327" s="40" t="s">
        <v>13</v>
      </c>
      <c r="C327" s="178">
        <f t="shared" si="24"/>
        <v>261</v>
      </c>
      <c r="D327" s="42"/>
      <c r="E327" s="42"/>
      <c r="F327" s="42"/>
      <c r="G327" s="42"/>
      <c r="H327" s="42"/>
      <c r="I327" s="42"/>
    </row>
    <row r="328" spans="1:9" s="43" customFormat="1">
      <c r="A328" s="35" t="s">
        <v>39</v>
      </c>
      <c r="B328" s="55" t="s">
        <v>12</v>
      </c>
      <c r="C328" s="195">
        <f>C330</f>
        <v>261</v>
      </c>
    </row>
    <row r="329" spans="1:9" s="43" customFormat="1">
      <c r="A329" s="10"/>
      <c r="B329" s="40" t="s">
        <v>13</v>
      </c>
      <c r="C329" s="195">
        <f>C331</f>
        <v>261</v>
      </c>
      <c r="D329" s="45">
        <f>D331</f>
        <v>0</v>
      </c>
    </row>
    <row r="330" spans="1:9" s="43" customFormat="1">
      <c r="A330" s="630" t="s">
        <v>20</v>
      </c>
      <c r="B330" s="56" t="s">
        <v>12</v>
      </c>
      <c r="C330" s="195">
        <f>C332+C342+C364+C368</f>
        <v>261</v>
      </c>
    </row>
    <row r="331" spans="1:9" s="43" customFormat="1">
      <c r="A331" s="10"/>
      <c r="B331" s="40" t="s">
        <v>13</v>
      </c>
      <c r="C331" s="195">
        <f>C333+C343+C365+C369</f>
        <v>261</v>
      </c>
    </row>
    <row r="332" spans="1:9" s="43" customFormat="1" ht="15">
      <c r="A332" s="354" t="s">
        <v>76</v>
      </c>
      <c r="B332" s="55" t="s">
        <v>12</v>
      </c>
      <c r="C332" s="178">
        <f>C334+C336+C338+C340</f>
        <v>150</v>
      </c>
    </row>
    <row r="333" spans="1:9" s="43" customFormat="1" ht="15">
      <c r="A333" s="10"/>
      <c r="B333" s="40" t="s">
        <v>13</v>
      </c>
      <c r="C333" s="178">
        <f>C335+C337+C339+C341</f>
        <v>150</v>
      </c>
    </row>
    <row r="334" spans="1:9" s="88" customFormat="1" ht="15">
      <c r="A334" s="668" t="s">
        <v>77</v>
      </c>
      <c r="B334" s="100" t="s">
        <v>12</v>
      </c>
      <c r="C334" s="171">
        <v>-499</v>
      </c>
    </row>
    <row r="335" spans="1:9" s="94" customFormat="1">
      <c r="A335" s="594"/>
      <c r="B335" s="84" t="s">
        <v>13</v>
      </c>
      <c r="C335" s="171">
        <v>-499</v>
      </c>
    </row>
    <row r="336" spans="1:9" s="336" customFormat="1" ht="15">
      <c r="A336" s="669" t="s">
        <v>78</v>
      </c>
      <c r="B336" s="100" t="s">
        <v>12</v>
      </c>
      <c r="C336" s="195">
        <v>-110</v>
      </c>
    </row>
    <row r="337" spans="1:5" s="62" customFormat="1">
      <c r="A337" s="32"/>
      <c r="B337" s="84" t="s">
        <v>13</v>
      </c>
      <c r="C337" s="195">
        <v>-110</v>
      </c>
    </row>
    <row r="338" spans="1:5" s="88" customFormat="1" ht="14.25" customHeight="1">
      <c r="A338" s="588" t="s">
        <v>79</v>
      </c>
      <c r="B338" s="100" t="s">
        <v>12</v>
      </c>
      <c r="C338" s="171">
        <v>109</v>
      </c>
    </row>
    <row r="339" spans="1:5" s="94" customFormat="1" ht="15.75">
      <c r="A339" s="610"/>
      <c r="B339" s="84" t="s">
        <v>13</v>
      </c>
      <c r="C339" s="171">
        <v>109</v>
      </c>
    </row>
    <row r="340" spans="1:5" s="336" customFormat="1" ht="15">
      <c r="A340" s="588" t="s">
        <v>80</v>
      </c>
      <c r="B340" s="100" t="s">
        <v>12</v>
      </c>
      <c r="C340" s="195">
        <v>650</v>
      </c>
    </row>
    <row r="341" spans="1:5" s="62" customFormat="1">
      <c r="A341" s="32"/>
      <c r="B341" s="84" t="s">
        <v>13</v>
      </c>
      <c r="C341" s="195">
        <v>650</v>
      </c>
    </row>
    <row r="342" spans="1:5" s="43" customFormat="1" ht="25.5">
      <c r="A342" s="650" t="s">
        <v>81</v>
      </c>
      <c r="B342" s="55" t="s">
        <v>12</v>
      </c>
      <c r="C342" s="178">
        <f>C344+C346+C348+C350+C352+C354+C356+C358+C360+C362</f>
        <v>1</v>
      </c>
    </row>
    <row r="343" spans="1:5" s="43" customFormat="1" ht="15">
      <c r="A343" s="10"/>
      <c r="B343" s="40" t="s">
        <v>13</v>
      </c>
      <c r="C343" s="178">
        <f>C345+C347+C349+C351+C353+C355+C357+C359+C361+C363</f>
        <v>1</v>
      </c>
    </row>
    <row r="344" spans="1:5" s="88" customFormat="1" ht="15">
      <c r="A344" s="588" t="s">
        <v>82</v>
      </c>
      <c r="B344" s="100" t="s">
        <v>12</v>
      </c>
      <c r="C344" s="171">
        <v>-51</v>
      </c>
      <c r="D344" s="94"/>
      <c r="E344" s="94"/>
    </row>
    <row r="345" spans="1:5" s="94" customFormat="1">
      <c r="A345" s="594"/>
      <c r="B345" s="84" t="s">
        <v>13</v>
      </c>
      <c r="C345" s="171">
        <v>-51</v>
      </c>
    </row>
    <row r="346" spans="1:5" s="336" customFormat="1" ht="15">
      <c r="A346" s="588" t="s">
        <v>83</v>
      </c>
      <c r="B346" s="100" t="s">
        <v>12</v>
      </c>
      <c r="C346" s="195">
        <v>-32</v>
      </c>
      <c r="D346" s="62"/>
      <c r="E346" s="62"/>
    </row>
    <row r="347" spans="1:5" s="62" customFormat="1">
      <c r="A347" s="32"/>
      <c r="B347" s="84" t="s">
        <v>13</v>
      </c>
      <c r="C347" s="195">
        <v>-32</v>
      </c>
    </row>
    <row r="348" spans="1:5" s="88" customFormat="1" ht="14.25" customHeight="1">
      <c r="A348" s="588" t="s">
        <v>84</v>
      </c>
      <c r="B348" s="100" t="s">
        <v>12</v>
      </c>
      <c r="C348" s="171">
        <v>-50</v>
      </c>
      <c r="D348" s="94"/>
      <c r="E348" s="94"/>
    </row>
    <row r="349" spans="1:5" s="94" customFormat="1" ht="15.75">
      <c r="A349" s="610"/>
      <c r="B349" s="84" t="s">
        <v>13</v>
      </c>
      <c r="C349" s="171">
        <v>-50</v>
      </c>
    </row>
    <row r="350" spans="1:5" s="336" customFormat="1" ht="15">
      <c r="A350" s="588" t="s">
        <v>85</v>
      </c>
      <c r="B350" s="100" t="s">
        <v>12</v>
      </c>
      <c r="C350" s="195">
        <v>-4</v>
      </c>
      <c r="D350" s="62"/>
      <c r="E350" s="62"/>
    </row>
    <row r="351" spans="1:5" s="62" customFormat="1">
      <c r="A351" s="32"/>
      <c r="B351" s="84" t="s">
        <v>13</v>
      </c>
      <c r="C351" s="195">
        <v>-4</v>
      </c>
    </row>
    <row r="352" spans="1:5" s="88" customFormat="1" ht="30" customHeight="1">
      <c r="A352" s="670" t="s">
        <v>86</v>
      </c>
      <c r="B352" s="100" t="s">
        <v>12</v>
      </c>
      <c r="C352" s="171">
        <v>64</v>
      </c>
      <c r="D352" s="94"/>
      <c r="E352" s="94"/>
    </row>
    <row r="353" spans="1:5" s="94" customFormat="1" ht="15.75">
      <c r="A353" s="610"/>
      <c r="B353" s="84" t="s">
        <v>13</v>
      </c>
      <c r="C353" s="171">
        <v>64</v>
      </c>
    </row>
    <row r="354" spans="1:5" s="88" customFormat="1" ht="28.5" customHeight="1">
      <c r="A354" s="447" t="s">
        <v>87</v>
      </c>
      <c r="B354" s="100" t="s">
        <v>12</v>
      </c>
      <c r="C354" s="171">
        <v>46</v>
      </c>
      <c r="D354" s="94"/>
      <c r="E354" s="94"/>
    </row>
    <row r="355" spans="1:5" s="94" customFormat="1" ht="15.75">
      <c r="A355" s="610"/>
      <c r="B355" s="84" t="s">
        <v>13</v>
      </c>
      <c r="C355" s="171">
        <v>46</v>
      </c>
    </row>
    <row r="356" spans="1:5" s="88" customFormat="1" ht="14.25" customHeight="1">
      <c r="A356" s="447" t="s">
        <v>88</v>
      </c>
      <c r="B356" s="100" t="s">
        <v>12</v>
      </c>
      <c r="C356" s="171">
        <v>18</v>
      </c>
      <c r="D356" s="94"/>
      <c r="E356" s="94"/>
    </row>
    <row r="357" spans="1:5" s="94" customFormat="1" ht="15.75">
      <c r="A357" s="610"/>
      <c r="B357" s="84" t="s">
        <v>13</v>
      </c>
      <c r="C357" s="171">
        <v>18</v>
      </c>
    </row>
    <row r="358" spans="1:5" s="88" customFormat="1" ht="14.25" customHeight="1">
      <c r="A358" s="447" t="s">
        <v>89</v>
      </c>
      <c r="B358" s="100" t="s">
        <v>12</v>
      </c>
      <c r="C358" s="171">
        <v>10</v>
      </c>
      <c r="D358" s="94"/>
      <c r="E358" s="94"/>
    </row>
    <row r="359" spans="1:5" s="94" customFormat="1" ht="15.75">
      <c r="A359" s="610"/>
      <c r="B359" s="84" t="s">
        <v>13</v>
      </c>
      <c r="C359" s="171">
        <v>10</v>
      </c>
    </row>
    <row r="360" spans="1:5" s="88" customFormat="1" ht="14.25" customHeight="1">
      <c r="A360" s="447" t="s">
        <v>90</v>
      </c>
      <c r="B360" s="100" t="s">
        <v>12</v>
      </c>
      <c r="C360" s="171">
        <v>4</v>
      </c>
      <c r="D360" s="94"/>
      <c r="E360" s="94"/>
    </row>
    <row r="361" spans="1:5" s="94" customFormat="1" ht="15.75">
      <c r="A361" s="610"/>
      <c r="B361" s="84" t="s">
        <v>13</v>
      </c>
      <c r="C361" s="171">
        <v>4</v>
      </c>
    </row>
    <row r="362" spans="1:5" s="88" customFormat="1" ht="31.5" customHeight="1">
      <c r="A362" s="588" t="s">
        <v>91</v>
      </c>
      <c r="B362" s="100" t="s">
        <v>12</v>
      </c>
      <c r="C362" s="171">
        <v>-4</v>
      </c>
      <c r="D362" s="94"/>
      <c r="E362" s="94"/>
    </row>
    <row r="363" spans="1:5" s="94" customFormat="1" ht="15.75">
      <c r="A363" s="610"/>
      <c r="B363" s="84" t="s">
        <v>13</v>
      </c>
      <c r="C363" s="171">
        <v>-4</v>
      </c>
    </row>
    <row r="364" spans="1:5" s="94" customFormat="1" ht="14.25" customHeight="1">
      <c r="A364" s="652" t="s">
        <v>92</v>
      </c>
      <c r="B364" s="100" t="s">
        <v>12</v>
      </c>
      <c r="C364" s="171">
        <f>C366</f>
        <v>25</v>
      </c>
    </row>
    <row r="365" spans="1:5" s="94" customFormat="1" ht="15.75">
      <c r="A365" s="610"/>
      <c r="B365" s="84" t="s">
        <v>13</v>
      </c>
      <c r="C365" s="171">
        <f>C367</f>
        <v>25</v>
      </c>
    </row>
    <row r="366" spans="1:5" s="88" customFormat="1" ht="14.25" customHeight="1">
      <c r="A366" s="619" t="s">
        <v>93</v>
      </c>
      <c r="B366" s="100" t="s">
        <v>12</v>
      </c>
      <c r="C366" s="171">
        <v>25</v>
      </c>
    </row>
    <row r="367" spans="1:5" s="94" customFormat="1" ht="15.75">
      <c r="A367" s="610"/>
      <c r="B367" s="84" t="s">
        <v>13</v>
      </c>
      <c r="C367" s="171">
        <v>25</v>
      </c>
    </row>
    <row r="368" spans="1:5" s="94" customFormat="1" ht="14.25" customHeight="1">
      <c r="A368" s="490" t="s">
        <v>94</v>
      </c>
      <c r="B368" s="100" t="s">
        <v>12</v>
      </c>
      <c r="C368" s="171">
        <f>C370+C372</f>
        <v>85</v>
      </c>
    </row>
    <row r="369" spans="1:9" s="94" customFormat="1" ht="15.75">
      <c r="A369" s="610"/>
      <c r="B369" s="84" t="s">
        <v>13</v>
      </c>
      <c r="C369" s="171">
        <f>C371+C373</f>
        <v>85</v>
      </c>
    </row>
    <row r="370" spans="1:9" s="88" customFormat="1" ht="14.25" customHeight="1">
      <c r="A370" s="447" t="s">
        <v>95</v>
      </c>
      <c r="B370" s="100" t="s">
        <v>12</v>
      </c>
      <c r="C370" s="171">
        <v>60</v>
      </c>
    </row>
    <row r="371" spans="1:9" s="94" customFormat="1" ht="15.75">
      <c r="A371" s="610"/>
      <c r="B371" s="84" t="s">
        <v>13</v>
      </c>
      <c r="C371" s="171">
        <v>60</v>
      </c>
    </row>
    <row r="372" spans="1:9" s="88" customFormat="1" ht="14.25" customHeight="1">
      <c r="A372" s="443" t="s">
        <v>96</v>
      </c>
      <c r="B372" s="100" t="s">
        <v>12</v>
      </c>
      <c r="C372" s="171">
        <v>25</v>
      </c>
    </row>
    <row r="373" spans="1:9" s="94" customFormat="1" ht="15.75">
      <c r="A373" s="610"/>
      <c r="B373" s="84" t="s">
        <v>13</v>
      </c>
      <c r="C373" s="171">
        <v>25</v>
      </c>
    </row>
    <row r="374" spans="1:9" s="43" customFormat="1" ht="12.75">
      <c r="A374" s="696" t="s">
        <v>62</v>
      </c>
      <c r="B374" s="696"/>
      <c r="C374" s="696"/>
    </row>
    <row r="375" spans="1:9" s="43" customFormat="1">
      <c r="A375" s="21" t="s">
        <v>32</v>
      </c>
      <c r="B375" s="13" t="s">
        <v>12</v>
      </c>
      <c r="C375" s="195">
        <f>C377+C395</f>
        <v>555</v>
      </c>
      <c r="E375" s="94"/>
    </row>
    <row r="376" spans="1:9" s="43" customFormat="1">
      <c r="A376" s="22" t="s">
        <v>38</v>
      </c>
      <c r="B376" s="14" t="s">
        <v>13</v>
      </c>
      <c r="C376" s="195">
        <f>C378+C396</f>
        <v>555</v>
      </c>
      <c r="E376" s="94"/>
    </row>
    <row r="377" spans="1:9" ht="15">
      <c r="A377" s="128" t="s">
        <v>34</v>
      </c>
      <c r="B377" s="13" t="s">
        <v>12</v>
      </c>
      <c r="C377" s="178">
        <f t="shared" ref="C377:C380" si="25">C379</f>
        <v>555</v>
      </c>
    </row>
    <row r="378" spans="1:9" ht="15">
      <c r="A378" s="22" t="s">
        <v>35</v>
      </c>
      <c r="B378" s="14" t="s">
        <v>13</v>
      </c>
      <c r="C378" s="178">
        <f t="shared" si="25"/>
        <v>555</v>
      </c>
    </row>
    <row r="379" spans="1:9">
      <c r="A379" s="12" t="s">
        <v>17</v>
      </c>
      <c r="B379" s="6" t="s">
        <v>12</v>
      </c>
      <c r="C379" s="195">
        <f t="shared" si="25"/>
        <v>555</v>
      </c>
      <c r="D379" s="42"/>
      <c r="E379" s="42"/>
      <c r="F379" s="42"/>
      <c r="G379" s="42"/>
      <c r="H379" s="42"/>
      <c r="I379" s="42"/>
    </row>
    <row r="380" spans="1:9">
      <c r="A380" s="11"/>
      <c r="B380" s="7" t="s">
        <v>13</v>
      </c>
      <c r="C380" s="195">
        <f t="shared" si="25"/>
        <v>555</v>
      </c>
      <c r="D380" s="42"/>
      <c r="E380" s="42"/>
      <c r="F380" s="42"/>
      <c r="G380" s="42"/>
      <c r="H380" s="42"/>
      <c r="I380" s="42"/>
    </row>
    <row r="381" spans="1:9">
      <c r="A381" s="35" t="s">
        <v>39</v>
      </c>
      <c r="B381" s="13" t="s">
        <v>12</v>
      </c>
      <c r="C381" s="195">
        <f>C383+C389</f>
        <v>555</v>
      </c>
    </row>
    <row r="382" spans="1:9">
      <c r="A382" s="10"/>
      <c r="B382" s="14" t="s">
        <v>13</v>
      </c>
      <c r="C382" s="195">
        <f>C384+C390</f>
        <v>555</v>
      </c>
    </row>
    <row r="383" spans="1:9">
      <c r="A383" s="182" t="s">
        <v>20</v>
      </c>
      <c r="B383" s="6" t="s">
        <v>12</v>
      </c>
      <c r="C383" s="195">
        <f>C385</f>
        <v>330</v>
      </c>
    </row>
    <row r="384" spans="1:9">
      <c r="A384" s="9"/>
      <c r="B384" s="7" t="s">
        <v>13</v>
      </c>
      <c r="C384" s="195">
        <f>C386</f>
        <v>330</v>
      </c>
    </row>
    <row r="385" spans="1:9" s="62" customFormat="1" ht="17.25" customHeight="1">
      <c r="A385" s="360" t="s">
        <v>99</v>
      </c>
      <c r="B385" s="28" t="s">
        <v>12</v>
      </c>
      <c r="C385" s="178">
        <f>C387+C395</f>
        <v>330</v>
      </c>
      <c r="D385" s="66"/>
      <c r="E385" s="66"/>
      <c r="F385" s="66"/>
      <c r="G385" s="66"/>
      <c r="H385" s="66"/>
      <c r="I385" s="66"/>
    </row>
    <row r="386" spans="1:9" s="62" customFormat="1" ht="15">
      <c r="A386" s="32"/>
      <c r="B386" s="30" t="s">
        <v>13</v>
      </c>
      <c r="C386" s="178">
        <f>C388+C396</f>
        <v>330</v>
      </c>
      <c r="D386" s="66"/>
      <c r="E386" s="66"/>
      <c r="F386" s="66"/>
      <c r="G386" s="66"/>
      <c r="H386" s="66"/>
      <c r="I386" s="66"/>
    </row>
    <row r="387" spans="1:9" s="88" customFormat="1" ht="15">
      <c r="A387" s="671" t="s">
        <v>100</v>
      </c>
      <c r="B387" s="100" t="s">
        <v>12</v>
      </c>
      <c r="C387" s="171">
        <v>330</v>
      </c>
      <c r="D387" s="646"/>
      <c r="E387" s="646"/>
      <c r="F387" s="646"/>
      <c r="G387" s="646"/>
      <c r="H387" s="646"/>
      <c r="I387" s="646"/>
    </row>
    <row r="388" spans="1:9" s="91" customFormat="1">
      <c r="A388" s="141"/>
      <c r="B388" s="84" t="s">
        <v>13</v>
      </c>
      <c r="C388" s="171">
        <v>330</v>
      </c>
      <c r="D388" s="83"/>
      <c r="E388" s="83"/>
      <c r="F388" s="83"/>
      <c r="G388" s="83"/>
      <c r="H388" s="83"/>
      <c r="I388" s="83"/>
    </row>
    <row r="389" spans="1:9">
      <c r="A389" s="654" t="s">
        <v>21</v>
      </c>
      <c r="B389" s="56" t="s">
        <v>12</v>
      </c>
      <c r="C389" s="195">
        <f>C391</f>
        <v>225</v>
      </c>
    </row>
    <row r="390" spans="1:9">
      <c r="A390" s="10"/>
      <c r="B390" s="40" t="s">
        <v>13</v>
      </c>
      <c r="C390" s="195">
        <f>C392</f>
        <v>225</v>
      </c>
    </row>
    <row r="391" spans="1:9" s="62" customFormat="1" ht="17.25" customHeight="1">
      <c r="A391" s="360" t="s">
        <v>99</v>
      </c>
      <c r="B391" s="28" t="s">
        <v>12</v>
      </c>
      <c r="C391" s="178">
        <f>C393</f>
        <v>225</v>
      </c>
      <c r="D391" s="66"/>
      <c r="E391" s="66"/>
      <c r="F391" s="66"/>
      <c r="G391" s="66"/>
      <c r="H391" s="66"/>
      <c r="I391" s="66"/>
    </row>
    <row r="392" spans="1:9" s="62" customFormat="1" ht="15">
      <c r="A392" s="32"/>
      <c r="B392" s="30" t="s">
        <v>13</v>
      </c>
      <c r="C392" s="178">
        <f>C394</f>
        <v>225</v>
      </c>
      <c r="D392" s="66"/>
      <c r="E392" s="66"/>
      <c r="F392" s="66"/>
      <c r="G392" s="66"/>
      <c r="H392" s="66"/>
      <c r="I392" s="66"/>
    </row>
    <row r="393" spans="1:9" s="88" customFormat="1" ht="15">
      <c r="A393" s="671" t="s">
        <v>101</v>
      </c>
      <c r="B393" s="100" t="s">
        <v>12</v>
      </c>
      <c r="C393" s="171">
        <v>225</v>
      </c>
      <c r="D393" s="646"/>
      <c r="E393" s="646"/>
      <c r="F393" s="646"/>
      <c r="G393" s="646"/>
      <c r="H393" s="646"/>
      <c r="I393" s="646"/>
    </row>
    <row r="394" spans="1:9" s="91" customFormat="1">
      <c r="A394" s="76"/>
      <c r="B394" s="65" t="s">
        <v>13</v>
      </c>
      <c r="C394" s="171">
        <v>225</v>
      </c>
      <c r="D394" s="83"/>
      <c r="E394" s="83"/>
      <c r="F394" s="83"/>
      <c r="G394" s="83"/>
      <c r="H394" s="83"/>
      <c r="I394" s="83"/>
    </row>
    <row r="395" spans="1:9" s="43" customFormat="1" ht="15">
      <c r="A395" s="137" t="s">
        <v>24</v>
      </c>
      <c r="B395" s="55" t="s">
        <v>12</v>
      </c>
      <c r="C395" s="178">
        <f>C397</f>
        <v>0</v>
      </c>
      <c r="E395" s="94"/>
    </row>
    <row r="396" spans="1:9" s="43" customFormat="1" ht="15">
      <c r="A396" s="10" t="s">
        <v>15</v>
      </c>
      <c r="B396" s="40" t="s">
        <v>13</v>
      </c>
      <c r="C396" s="178">
        <f>C398</f>
        <v>0</v>
      </c>
    </row>
    <row r="397" spans="1:9">
      <c r="A397" s="12" t="s">
        <v>17</v>
      </c>
      <c r="B397" s="6" t="s">
        <v>12</v>
      </c>
      <c r="C397" s="195">
        <f>C399+C409</f>
        <v>0</v>
      </c>
    </row>
    <row r="398" spans="1:9">
      <c r="A398" s="11"/>
      <c r="B398" s="7" t="s">
        <v>13</v>
      </c>
      <c r="C398" s="195">
        <f>C400+C410</f>
        <v>0</v>
      </c>
    </row>
    <row r="399" spans="1:9" s="67" customFormat="1" ht="15">
      <c r="A399" s="57" t="s">
        <v>20</v>
      </c>
      <c r="B399" s="101" t="s">
        <v>12</v>
      </c>
      <c r="C399" s="178">
        <f>C401</f>
        <v>-2</v>
      </c>
    </row>
    <row r="400" spans="1:9" s="67" customFormat="1" ht="15">
      <c r="A400" s="39"/>
      <c r="B400" s="102" t="s">
        <v>13</v>
      </c>
      <c r="C400" s="178">
        <f>C402</f>
        <v>-2</v>
      </c>
    </row>
    <row r="401" spans="1:5" s="43" customFormat="1">
      <c r="A401" s="60" t="s">
        <v>102</v>
      </c>
      <c r="B401" s="55" t="s">
        <v>12</v>
      </c>
      <c r="C401" s="195">
        <f>C403+C405+C407</f>
        <v>-2</v>
      </c>
      <c r="E401" s="94"/>
    </row>
    <row r="402" spans="1:5" s="43" customFormat="1">
      <c r="A402" s="10"/>
      <c r="B402" s="40" t="s">
        <v>13</v>
      </c>
      <c r="C402" s="195">
        <f>C404+C406+C408</f>
        <v>-2</v>
      </c>
      <c r="E402" s="94"/>
    </row>
    <row r="403" spans="1:5" s="88" customFormat="1" ht="15">
      <c r="A403" s="473" t="s">
        <v>103</v>
      </c>
      <c r="B403" s="100" t="s">
        <v>12</v>
      </c>
      <c r="C403" s="171">
        <v>1</v>
      </c>
    </row>
    <row r="404" spans="1:5" s="94" customFormat="1">
      <c r="A404" s="141"/>
      <c r="B404" s="84" t="s">
        <v>13</v>
      </c>
      <c r="C404" s="171">
        <v>1</v>
      </c>
    </row>
    <row r="405" spans="1:5" s="88" customFormat="1" ht="15">
      <c r="A405" s="473" t="s">
        <v>104</v>
      </c>
      <c r="B405" s="100" t="s">
        <v>12</v>
      </c>
      <c r="C405" s="171">
        <v>-30</v>
      </c>
    </row>
    <row r="406" spans="1:5" s="94" customFormat="1">
      <c r="A406" s="141"/>
      <c r="B406" s="84" t="s">
        <v>13</v>
      </c>
      <c r="C406" s="171">
        <v>-30</v>
      </c>
    </row>
    <row r="407" spans="1:5" s="144" customFormat="1" ht="15">
      <c r="A407" s="473" t="s">
        <v>105</v>
      </c>
      <c r="B407" s="55" t="s">
        <v>12</v>
      </c>
      <c r="C407" s="195">
        <v>27</v>
      </c>
      <c r="E407" s="88"/>
    </row>
    <row r="408" spans="1:5" s="43" customFormat="1">
      <c r="A408" s="10"/>
      <c r="B408" s="40" t="s">
        <v>13</v>
      </c>
      <c r="C408" s="195">
        <v>27</v>
      </c>
      <c r="E408" s="94"/>
    </row>
    <row r="409" spans="1:5" s="94" customFormat="1" ht="16.5" customHeight="1">
      <c r="A409" s="655" t="s">
        <v>22</v>
      </c>
      <c r="B409" s="100" t="s">
        <v>12</v>
      </c>
      <c r="C409" s="171">
        <f>C411+C413+C415+C417+C419+C421</f>
        <v>2</v>
      </c>
    </row>
    <row r="410" spans="1:5" s="94" customFormat="1">
      <c r="A410" s="141"/>
      <c r="B410" s="84" t="s">
        <v>13</v>
      </c>
      <c r="C410" s="171">
        <f>C412+C414+C416+C418+C420+C422</f>
        <v>2</v>
      </c>
    </row>
    <row r="411" spans="1:5" s="144" customFormat="1" ht="15">
      <c r="A411" s="473" t="s">
        <v>106</v>
      </c>
      <c r="B411" s="55" t="s">
        <v>12</v>
      </c>
      <c r="C411" s="195">
        <v>6</v>
      </c>
      <c r="E411" s="88"/>
    </row>
    <row r="412" spans="1:5" s="43" customFormat="1">
      <c r="A412" s="10"/>
      <c r="B412" s="40" t="s">
        <v>13</v>
      </c>
      <c r="C412" s="195">
        <v>6</v>
      </c>
      <c r="E412" s="94"/>
    </row>
    <row r="413" spans="1:5" s="88" customFormat="1" ht="15">
      <c r="A413" s="473" t="s">
        <v>107</v>
      </c>
      <c r="B413" s="100" t="s">
        <v>12</v>
      </c>
      <c r="C413" s="171">
        <v>5</v>
      </c>
    </row>
    <row r="414" spans="1:5" s="94" customFormat="1">
      <c r="A414" s="141"/>
      <c r="B414" s="84" t="s">
        <v>13</v>
      </c>
      <c r="C414" s="171">
        <v>5</v>
      </c>
    </row>
    <row r="415" spans="1:5" s="144" customFormat="1" ht="15">
      <c r="A415" s="473" t="s">
        <v>108</v>
      </c>
      <c r="B415" s="55" t="s">
        <v>12</v>
      </c>
      <c r="C415" s="195">
        <v>-2</v>
      </c>
      <c r="E415" s="88"/>
    </row>
    <row r="416" spans="1:5" s="43" customFormat="1">
      <c r="A416" s="10"/>
      <c r="B416" s="40" t="s">
        <v>13</v>
      </c>
      <c r="C416" s="195">
        <v>-2</v>
      </c>
      <c r="E416" s="94"/>
    </row>
    <row r="417" spans="1:9" s="88" customFormat="1" ht="15">
      <c r="A417" s="671" t="s">
        <v>109</v>
      </c>
      <c r="B417" s="100" t="s">
        <v>12</v>
      </c>
      <c r="C417" s="171">
        <v>-1</v>
      </c>
    </row>
    <row r="418" spans="1:9" s="94" customFormat="1">
      <c r="A418" s="141"/>
      <c r="B418" s="84" t="s">
        <v>13</v>
      </c>
      <c r="C418" s="171">
        <v>-1</v>
      </c>
    </row>
    <row r="419" spans="1:9" s="88" customFormat="1" ht="15">
      <c r="A419" s="473" t="s">
        <v>110</v>
      </c>
      <c r="B419" s="100" t="s">
        <v>12</v>
      </c>
      <c r="C419" s="171">
        <v>-10</v>
      </c>
    </row>
    <row r="420" spans="1:9" s="94" customFormat="1">
      <c r="A420" s="141"/>
      <c r="B420" s="84" t="s">
        <v>13</v>
      </c>
      <c r="C420" s="171">
        <v>-10</v>
      </c>
    </row>
    <row r="421" spans="1:9" s="88" customFormat="1" ht="15">
      <c r="A421" s="671" t="s">
        <v>111</v>
      </c>
      <c r="B421" s="100" t="s">
        <v>12</v>
      </c>
      <c r="C421" s="171">
        <v>4</v>
      </c>
    </row>
    <row r="422" spans="1:9" s="94" customFormat="1">
      <c r="A422" s="141"/>
      <c r="B422" s="84" t="s">
        <v>13</v>
      </c>
      <c r="C422" s="171">
        <v>4</v>
      </c>
    </row>
    <row r="423" spans="1:9" ht="12.75">
      <c r="A423" s="696" t="s">
        <v>112</v>
      </c>
      <c r="B423" s="696"/>
      <c r="C423" s="696"/>
    </row>
    <row r="424" spans="1:9">
      <c r="A424" s="21" t="s">
        <v>32</v>
      </c>
      <c r="B424" s="13" t="s">
        <v>12</v>
      </c>
      <c r="C424" s="195">
        <f>C426+C466</f>
        <v>243</v>
      </c>
      <c r="E424" s="63"/>
    </row>
    <row r="425" spans="1:9">
      <c r="A425" s="22" t="s">
        <v>38</v>
      </c>
      <c r="B425" s="14" t="s">
        <v>13</v>
      </c>
      <c r="C425" s="195">
        <f>C427+C467</f>
        <v>243</v>
      </c>
      <c r="E425" s="63"/>
    </row>
    <row r="426" spans="1:9" ht="15">
      <c r="A426" s="128" t="s">
        <v>34</v>
      </c>
      <c r="B426" s="13" t="s">
        <v>12</v>
      </c>
      <c r="C426" s="178">
        <f t="shared" ref="C426:C429" si="26">C428</f>
        <v>139</v>
      </c>
    </row>
    <row r="427" spans="1:9" ht="15">
      <c r="A427" s="22" t="s">
        <v>35</v>
      </c>
      <c r="B427" s="14" t="s">
        <v>13</v>
      </c>
      <c r="C427" s="178">
        <f t="shared" si="26"/>
        <v>139</v>
      </c>
    </row>
    <row r="428" spans="1:9">
      <c r="A428" s="12" t="s">
        <v>17</v>
      </c>
      <c r="B428" s="6" t="s">
        <v>12</v>
      </c>
      <c r="C428" s="195">
        <f t="shared" si="26"/>
        <v>139</v>
      </c>
      <c r="D428" s="42"/>
      <c r="E428" s="42"/>
      <c r="F428" s="42"/>
      <c r="G428" s="42"/>
      <c r="H428" s="42"/>
      <c r="I428" s="42"/>
    </row>
    <row r="429" spans="1:9">
      <c r="A429" s="11"/>
      <c r="B429" s="7" t="s">
        <v>13</v>
      </c>
      <c r="C429" s="195">
        <f t="shared" si="26"/>
        <v>139</v>
      </c>
      <c r="D429" s="42"/>
      <c r="E429" s="42"/>
      <c r="F429" s="42"/>
      <c r="G429" s="42"/>
      <c r="H429" s="42"/>
      <c r="I429" s="42"/>
    </row>
    <row r="430" spans="1:9">
      <c r="A430" s="35" t="s">
        <v>39</v>
      </c>
      <c r="B430" s="13" t="s">
        <v>12</v>
      </c>
      <c r="C430" s="195">
        <f>C432+C442</f>
        <v>139</v>
      </c>
    </row>
    <row r="431" spans="1:9">
      <c r="A431" s="10"/>
      <c r="B431" s="14" t="s">
        <v>13</v>
      </c>
      <c r="C431" s="195">
        <f>C433+C443</f>
        <v>139</v>
      </c>
    </row>
    <row r="432" spans="1:9">
      <c r="A432" s="182" t="s">
        <v>20</v>
      </c>
      <c r="B432" s="6" t="s">
        <v>12</v>
      </c>
      <c r="C432" s="195">
        <f>C434</f>
        <v>75</v>
      </c>
    </row>
    <row r="433" spans="1:9">
      <c r="A433" s="9"/>
      <c r="B433" s="7" t="s">
        <v>13</v>
      </c>
      <c r="C433" s="195">
        <f>C435</f>
        <v>75</v>
      </c>
    </row>
    <row r="434" spans="1:9" s="62" customFormat="1" ht="32.25" customHeight="1">
      <c r="A434" s="378" t="s">
        <v>40</v>
      </c>
      <c r="B434" s="28" t="s">
        <v>12</v>
      </c>
      <c r="C434" s="178">
        <f>C436+C438+C440</f>
        <v>75</v>
      </c>
      <c r="D434" s="66"/>
      <c r="E434" s="66"/>
      <c r="F434" s="66"/>
      <c r="G434" s="66"/>
      <c r="H434" s="66"/>
      <c r="I434" s="66"/>
    </row>
    <row r="435" spans="1:9" s="62" customFormat="1" ht="15">
      <c r="A435" s="32"/>
      <c r="B435" s="30" t="s">
        <v>13</v>
      </c>
      <c r="C435" s="178">
        <f>C437+C439+C441</f>
        <v>75</v>
      </c>
      <c r="D435" s="66"/>
      <c r="E435" s="66"/>
      <c r="F435" s="66"/>
      <c r="G435" s="66"/>
      <c r="H435" s="66"/>
      <c r="I435" s="66"/>
    </row>
    <row r="436" spans="1:9" s="88" customFormat="1" ht="14.25" customHeight="1">
      <c r="A436" s="704" t="s">
        <v>113</v>
      </c>
      <c r="B436" s="100" t="s">
        <v>12</v>
      </c>
      <c r="C436" s="171">
        <v>30</v>
      </c>
      <c r="D436" s="646"/>
      <c r="E436" s="646"/>
      <c r="F436" s="646"/>
      <c r="G436" s="646"/>
      <c r="H436" s="646"/>
      <c r="I436" s="646"/>
    </row>
    <row r="437" spans="1:9" s="91" customFormat="1">
      <c r="A437" s="705"/>
      <c r="B437" s="84" t="s">
        <v>13</v>
      </c>
      <c r="C437" s="171">
        <v>30</v>
      </c>
      <c r="D437" s="83"/>
      <c r="E437" s="83"/>
      <c r="F437" s="83"/>
      <c r="G437" s="83"/>
      <c r="H437" s="83"/>
      <c r="I437" s="83"/>
    </row>
    <row r="438" spans="1:9" s="88" customFormat="1" ht="15.75">
      <c r="A438" s="672" t="s">
        <v>113</v>
      </c>
      <c r="B438" s="100" t="s">
        <v>12</v>
      </c>
      <c r="C438" s="171">
        <v>35</v>
      </c>
      <c r="D438" s="646"/>
      <c r="E438" s="646"/>
      <c r="F438" s="646"/>
      <c r="G438" s="646"/>
      <c r="H438" s="646"/>
      <c r="I438" s="646"/>
    </row>
    <row r="439" spans="1:9" s="91" customFormat="1">
      <c r="A439" s="141"/>
      <c r="B439" s="84" t="s">
        <v>13</v>
      </c>
      <c r="C439" s="171">
        <v>35</v>
      </c>
      <c r="D439" s="83"/>
      <c r="E439" s="83"/>
      <c r="F439" s="83"/>
      <c r="G439" s="83"/>
      <c r="H439" s="83"/>
      <c r="I439" s="83"/>
    </row>
    <row r="440" spans="1:9" s="88" customFormat="1" ht="15.75">
      <c r="A440" s="672" t="s">
        <v>113</v>
      </c>
      <c r="B440" s="100" t="s">
        <v>12</v>
      </c>
      <c r="C440" s="171">
        <v>10</v>
      </c>
      <c r="D440" s="646"/>
      <c r="E440" s="646"/>
      <c r="F440" s="646"/>
      <c r="G440" s="646"/>
      <c r="H440" s="646"/>
      <c r="I440" s="646"/>
    </row>
    <row r="441" spans="1:9" s="91" customFormat="1">
      <c r="A441" s="141"/>
      <c r="B441" s="84" t="s">
        <v>13</v>
      </c>
      <c r="C441" s="171">
        <v>10</v>
      </c>
      <c r="D441" s="83"/>
      <c r="E441" s="83"/>
      <c r="F441" s="83"/>
      <c r="G441" s="83"/>
      <c r="H441" s="83"/>
      <c r="I441" s="83"/>
    </row>
    <row r="442" spans="1:9" s="94" customFormat="1" ht="16.5" customHeight="1">
      <c r="A442" s="655" t="s">
        <v>22</v>
      </c>
      <c r="B442" s="100" t="s">
        <v>12</v>
      </c>
      <c r="C442" s="171">
        <f>C444</f>
        <v>64</v>
      </c>
    </row>
    <row r="443" spans="1:9" s="94" customFormat="1">
      <c r="A443" s="141"/>
      <c r="B443" s="84" t="s">
        <v>13</v>
      </c>
      <c r="C443" s="171">
        <f>C445</f>
        <v>64</v>
      </c>
    </row>
    <row r="444" spans="1:9" s="62" customFormat="1" ht="32.25" customHeight="1">
      <c r="A444" s="378" t="s">
        <v>40</v>
      </c>
      <c r="B444" s="28" t="s">
        <v>12</v>
      </c>
      <c r="C444" s="178">
        <f>C446+C448+C450+C452+C454+C456+C458+C460+C462+C464</f>
        <v>64</v>
      </c>
      <c r="D444" s="66"/>
      <c r="E444" s="66"/>
      <c r="F444" s="66"/>
      <c r="G444" s="66"/>
      <c r="H444" s="66"/>
      <c r="I444" s="66"/>
    </row>
    <row r="445" spans="1:9" s="62" customFormat="1" ht="15">
      <c r="A445" s="32"/>
      <c r="B445" s="30" t="s">
        <v>13</v>
      </c>
      <c r="C445" s="178">
        <f>C447+C449+C451+C453+C455+C457+C459+C461+C463+C465</f>
        <v>64</v>
      </c>
      <c r="D445" s="66"/>
      <c r="E445" s="66"/>
      <c r="F445" s="66"/>
      <c r="G445" s="66"/>
      <c r="H445" s="66"/>
      <c r="I445" s="66"/>
    </row>
    <row r="446" spans="1:9" s="88" customFormat="1" ht="15">
      <c r="A446" s="673" t="s">
        <v>114</v>
      </c>
      <c r="B446" s="100" t="s">
        <v>12</v>
      </c>
      <c r="C446" s="171">
        <v>9</v>
      </c>
      <c r="D446" s="646"/>
      <c r="E446" s="646"/>
      <c r="F446" s="646"/>
      <c r="G446" s="646"/>
      <c r="H446" s="646"/>
      <c r="I446" s="646"/>
    </row>
    <row r="447" spans="1:9" s="91" customFormat="1">
      <c r="A447" s="141"/>
      <c r="B447" s="84" t="s">
        <v>13</v>
      </c>
      <c r="C447" s="171">
        <v>9</v>
      </c>
      <c r="D447" s="83"/>
      <c r="E447" s="83"/>
      <c r="F447" s="83"/>
      <c r="G447" s="83"/>
      <c r="H447" s="83"/>
      <c r="I447" s="83"/>
    </row>
    <row r="448" spans="1:9" s="88" customFormat="1" ht="30">
      <c r="A448" s="674" t="s">
        <v>115</v>
      </c>
      <c r="B448" s="100" t="s">
        <v>12</v>
      </c>
      <c r="C448" s="171">
        <v>12</v>
      </c>
      <c r="D448" s="646"/>
      <c r="E448" s="646"/>
      <c r="F448" s="646"/>
      <c r="G448" s="646"/>
      <c r="H448" s="646"/>
      <c r="I448" s="646"/>
    </row>
    <row r="449" spans="1:9" s="91" customFormat="1">
      <c r="A449" s="141"/>
      <c r="B449" s="84" t="s">
        <v>13</v>
      </c>
      <c r="C449" s="171">
        <v>12</v>
      </c>
      <c r="D449" s="83"/>
      <c r="E449" s="83"/>
      <c r="F449" s="83"/>
      <c r="G449" s="83"/>
      <c r="H449" s="83"/>
      <c r="I449" s="83"/>
    </row>
    <row r="450" spans="1:9" s="88" customFormat="1" ht="15.75">
      <c r="A450" s="675" t="s">
        <v>116</v>
      </c>
      <c r="B450" s="100" t="s">
        <v>12</v>
      </c>
      <c r="C450" s="171">
        <v>3</v>
      </c>
      <c r="D450" s="646"/>
      <c r="E450" s="646"/>
      <c r="F450" s="646"/>
      <c r="G450" s="646"/>
      <c r="H450" s="646"/>
      <c r="I450" s="646"/>
    </row>
    <row r="451" spans="1:9" s="91" customFormat="1">
      <c r="A451" s="141"/>
      <c r="B451" s="84" t="s">
        <v>13</v>
      </c>
      <c r="C451" s="171">
        <v>3</v>
      </c>
      <c r="D451" s="83"/>
      <c r="E451" s="83"/>
      <c r="F451" s="83"/>
      <c r="G451" s="83"/>
      <c r="H451" s="83"/>
      <c r="I451" s="83"/>
    </row>
    <row r="452" spans="1:9" s="88" customFormat="1" ht="30">
      <c r="A452" s="674" t="s">
        <v>115</v>
      </c>
      <c r="B452" s="100" t="s">
        <v>12</v>
      </c>
      <c r="C452" s="171">
        <v>2</v>
      </c>
      <c r="D452" s="646"/>
      <c r="E452" s="646"/>
      <c r="F452" s="646"/>
      <c r="G452" s="646"/>
      <c r="H452" s="646"/>
      <c r="I452" s="646"/>
    </row>
    <row r="453" spans="1:9" s="91" customFormat="1">
      <c r="A453" s="141"/>
      <c r="B453" s="84" t="s">
        <v>13</v>
      </c>
      <c r="C453" s="171">
        <v>2</v>
      </c>
      <c r="D453" s="83"/>
      <c r="E453" s="83"/>
      <c r="F453" s="83"/>
      <c r="G453" s="83"/>
      <c r="H453" s="83"/>
      <c r="I453" s="83"/>
    </row>
    <row r="454" spans="1:9" s="88" customFormat="1" ht="15.75">
      <c r="A454" s="676" t="s">
        <v>114</v>
      </c>
      <c r="B454" s="100" t="s">
        <v>12</v>
      </c>
      <c r="C454" s="171">
        <v>10.5</v>
      </c>
      <c r="D454" s="646"/>
      <c r="E454" s="646"/>
      <c r="F454" s="646"/>
      <c r="G454" s="646"/>
      <c r="H454" s="646"/>
      <c r="I454" s="646"/>
    </row>
    <row r="455" spans="1:9" s="91" customFormat="1">
      <c r="A455" s="141"/>
      <c r="B455" s="84" t="s">
        <v>13</v>
      </c>
      <c r="C455" s="171">
        <v>10.5</v>
      </c>
      <c r="D455" s="83"/>
      <c r="E455" s="83"/>
      <c r="F455" s="83"/>
      <c r="G455" s="83"/>
      <c r="H455" s="83"/>
      <c r="I455" s="83"/>
    </row>
    <row r="456" spans="1:9" s="88" customFormat="1" ht="30">
      <c r="A456" s="674" t="s">
        <v>115</v>
      </c>
      <c r="B456" s="100" t="s">
        <v>12</v>
      </c>
      <c r="C456" s="171">
        <v>16</v>
      </c>
      <c r="D456" s="646"/>
      <c r="E456" s="646"/>
      <c r="F456" s="646"/>
      <c r="G456" s="646"/>
      <c r="H456" s="646"/>
      <c r="I456" s="646"/>
    </row>
    <row r="457" spans="1:9" s="91" customFormat="1">
      <c r="A457" s="141"/>
      <c r="B457" s="84" t="s">
        <v>13</v>
      </c>
      <c r="C457" s="171">
        <v>16</v>
      </c>
      <c r="D457" s="83"/>
      <c r="E457" s="83"/>
      <c r="F457" s="83"/>
      <c r="G457" s="83"/>
      <c r="H457" s="83"/>
      <c r="I457" s="83"/>
    </row>
    <row r="458" spans="1:9" s="88" customFormat="1" ht="15.75">
      <c r="A458" s="676" t="s">
        <v>116</v>
      </c>
      <c r="B458" s="100" t="s">
        <v>12</v>
      </c>
      <c r="C458" s="171">
        <v>3.5</v>
      </c>
      <c r="D458" s="646"/>
      <c r="E458" s="646"/>
      <c r="F458" s="646"/>
      <c r="G458" s="646"/>
      <c r="H458" s="646"/>
      <c r="I458" s="646"/>
    </row>
    <row r="459" spans="1:9" s="91" customFormat="1">
      <c r="A459" s="141"/>
      <c r="B459" s="84" t="s">
        <v>13</v>
      </c>
      <c r="C459" s="171">
        <v>3.5</v>
      </c>
      <c r="D459" s="83"/>
      <c r="E459" s="83"/>
      <c r="F459" s="83"/>
      <c r="G459" s="83"/>
      <c r="H459" s="83"/>
      <c r="I459" s="83"/>
    </row>
    <row r="460" spans="1:9" s="88" customFormat="1" ht="15">
      <c r="A460" s="673" t="s">
        <v>114</v>
      </c>
      <c r="B460" s="100" t="s">
        <v>12</v>
      </c>
      <c r="C460" s="171">
        <v>3</v>
      </c>
      <c r="D460" s="646"/>
      <c r="E460" s="646"/>
      <c r="F460" s="646"/>
      <c r="G460" s="646"/>
      <c r="H460" s="646"/>
      <c r="I460" s="646"/>
    </row>
    <row r="461" spans="1:9" s="91" customFormat="1">
      <c r="A461" s="141"/>
      <c r="B461" s="84" t="s">
        <v>13</v>
      </c>
      <c r="C461" s="171">
        <v>3</v>
      </c>
      <c r="D461" s="83"/>
      <c r="E461" s="83"/>
      <c r="F461" s="83"/>
      <c r="G461" s="83"/>
      <c r="H461" s="83"/>
      <c r="I461" s="83"/>
    </row>
    <row r="462" spans="1:9" s="88" customFormat="1" ht="30">
      <c r="A462" s="674" t="s">
        <v>115</v>
      </c>
      <c r="B462" s="100" t="s">
        <v>12</v>
      </c>
      <c r="C462" s="171">
        <v>4</v>
      </c>
      <c r="D462" s="646"/>
      <c r="E462" s="646"/>
      <c r="F462" s="646"/>
      <c r="G462" s="646"/>
      <c r="H462" s="646"/>
      <c r="I462" s="646"/>
    </row>
    <row r="463" spans="1:9" s="91" customFormat="1">
      <c r="A463" s="141"/>
      <c r="B463" s="84" t="s">
        <v>13</v>
      </c>
      <c r="C463" s="171">
        <v>4</v>
      </c>
      <c r="D463" s="83"/>
      <c r="E463" s="83"/>
      <c r="F463" s="83"/>
      <c r="G463" s="83"/>
      <c r="H463" s="83"/>
      <c r="I463" s="83"/>
    </row>
    <row r="464" spans="1:9" s="88" customFormat="1" ht="15.75">
      <c r="A464" s="676" t="s">
        <v>116</v>
      </c>
      <c r="B464" s="100" t="s">
        <v>12</v>
      </c>
      <c r="C464" s="171">
        <v>1</v>
      </c>
      <c r="D464" s="646"/>
      <c r="E464" s="646"/>
      <c r="F464" s="646"/>
      <c r="G464" s="646"/>
      <c r="H464" s="646"/>
      <c r="I464" s="646"/>
    </row>
    <row r="465" spans="1:9" s="91" customFormat="1">
      <c r="A465" s="76"/>
      <c r="B465" s="65" t="s">
        <v>13</v>
      </c>
      <c r="C465" s="171">
        <v>1</v>
      </c>
      <c r="D465" s="83"/>
      <c r="E465" s="83"/>
      <c r="F465" s="83"/>
      <c r="G465" s="83"/>
      <c r="H465" s="83"/>
      <c r="I465" s="83"/>
    </row>
    <row r="466" spans="1:9" ht="15">
      <c r="A466" s="26" t="s">
        <v>24</v>
      </c>
      <c r="B466" s="5" t="s">
        <v>12</v>
      </c>
      <c r="C466" s="178">
        <f t="shared" ref="C466:C469" si="27">C468</f>
        <v>104</v>
      </c>
    </row>
    <row r="467" spans="1:9" ht="15">
      <c r="A467" s="10" t="s">
        <v>15</v>
      </c>
      <c r="B467" s="7" t="s">
        <v>13</v>
      </c>
      <c r="C467" s="178">
        <f t="shared" si="27"/>
        <v>104</v>
      </c>
    </row>
    <row r="468" spans="1:9">
      <c r="A468" s="12" t="s">
        <v>17</v>
      </c>
      <c r="B468" s="6" t="s">
        <v>12</v>
      </c>
      <c r="C468" s="171">
        <f t="shared" si="27"/>
        <v>104</v>
      </c>
    </row>
    <row r="469" spans="1:9">
      <c r="A469" s="11"/>
      <c r="B469" s="7" t="s">
        <v>13</v>
      </c>
      <c r="C469" s="171">
        <f t="shared" si="27"/>
        <v>104</v>
      </c>
    </row>
    <row r="470" spans="1:9">
      <c r="A470" s="12" t="s">
        <v>39</v>
      </c>
      <c r="B470" s="6" t="s">
        <v>12</v>
      </c>
      <c r="C470" s="171">
        <f>C472+C480</f>
        <v>104</v>
      </c>
    </row>
    <row r="471" spans="1:9">
      <c r="A471" s="11"/>
      <c r="B471" s="7" t="s">
        <v>13</v>
      </c>
      <c r="C471" s="171">
        <f>C473+C481</f>
        <v>104</v>
      </c>
    </row>
    <row r="472" spans="1:9" s="44" customFormat="1" ht="15">
      <c r="A472" s="25" t="s">
        <v>20</v>
      </c>
      <c r="B472" s="85" t="s">
        <v>12</v>
      </c>
      <c r="C472" s="199">
        <f>C474</f>
        <v>75</v>
      </c>
    </row>
    <row r="473" spans="1:9" s="44" customFormat="1" ht="15">
      <c r="A473" s="93"/>
      <c r="B473" s="72" t="s">
        <v>13</v>
      </c>
      <c r="C473" s="199">
        <f>C475</f>
        <v>75</v>
      </c>
    </row>
    <row r="474" spans="1:9" s="88" customFormat="1">
      <c r="A474" s="126" t="s">
        <v>117</v>
      </c>
      <c r="B474" s="133" t="s">
        <v>12</v>
      </c>
      <c r="C474" s="195">
        <f>C476+C478</f>
        <v>75</v>
      </c>
      <c r="D474" s="87"/>
      <c r="E474" s="87"/>
      <c r="F474" s="87"/>
      <c r="G474" s="87"/>
      <c r="H474" s="87"/>
      <c r="I474" s="87"/>
    </row>
    <row r="475" spans="1:9" s="88" customFormat="1">
      <c r="A475" s="79"/>
      <c r="B475" s="65" t="s">
        <v>13</v>
      </c>
      <c r="C475" s="195">
        <f>C477+C479</f>
        <v>75</v>
      </c>
      <c r="D475" s="87"/>
      <c r="E475" s="87"/>
      <c r="F475" s="87"/>
      <c r="G475" s="87"/>
      <c r="H475" s="87"/>
      <c r="I475" s="87"/>
    </row>
    <row r="476" spans="1:9" s="88" customFormat="1" ht="15">
      <c r="A476" s="678" t="s">
        <v>118</v>
      </c>
      <c r="B476" s="100" t="s">
        <v>12</v>
      </c>
      <c r="C476" s="171">
        <v>51</v>
      </c>
      <c r="D476" s="87"/>
      <c r="E476" s="87"/>
      <c r="F476" s="646"/>
      <c r="G476" s="646"/>
      <c r="H476" s="646"/>
      <c r="I476" s="646"/>
    </row>
    <row r="477" spans="1:9" s="94" customFormat="1">
      <c r="A477" s="79"/>
      <c r="B477" s="84" t="s">
        <v>13</v>
      </c>
      <c r="C477" s="171">
        <v>51</v>
      </c>
      <c r="D477" s="87"/>
      <c r="E477" s="87"/>
      <c r="F477" s="87"/>
      <c r="G477" s="87"/>
      <c r="H477" s="87"/>
      <c r="I477" s="87"/>
    </row>
    <row r="478" spans="1:9" s="88" customFormat="1" ht="15">
      <c r="A478" s="678" t="s">
        <v>119</v>
      </c>
      <c r="B478" s="100" t="s">
        <v>12</v>
      </c>
      <c r="C478" s="171">
        <v>24</v>
      </c>
      <c r="D478" s="87"/>
      <c r="E478" s="87"/>
      <c r="F478" s="646"/>
      <c r="G478" s="646"/>
      <c r="H478" s="646"/>
      <c r="I478" s="646"/>
    </row>
    <row r="479" spans="1:9" s="94" customFormat="1">
      <c r="A479" s="79"/>
      <c r="B479" s="84" t="s">
        <v>13</v>
      </c>
      <c r="C479" s="171">
        <v>24</v>
      </c>
      <c r="D479" s="87"/>
      <c r="E479" s="87"/>
      <c r="F479" s="87"/>
      <c r="G479" s="87"/>
      <c r="H479" s="87"/>
      <c r="I479" s="87"/>
    </row>
    <row r="480" spans="1:9" s="94" customFormat="1" ht="16.5" customHeight="1">
      <c r="A480" s="474" t="s">
        <v>21</v>
      </c>
      <c r="B480" s="100" t="s">
        <v>12</v>
      </c>
      <c r="C480" s="171">
        <f>C482</f>
        <v>29</v>
      </c>
    </row>
    <row r="481" spans="1:9" s="94" customFormat="1">
      <c r="A481" s="141"/>
      <c r="B481" s="84" t="s">
        <v>13</v>
      </c>
      <c r="C481" s="171">
        <f>C483</f>
        <v>29</v>
      </c>
    </row>
    <row r="482" spans="1:9" s="88" customFormat="1">
      <c r="A482" s="245" t="s">
        <v>120</v>
      </c>
      <c r="B482" s="100" t="s">
        <v>12</v>
      </c>
      <c r="C482" s="171">
        <f>C484+C486+C488+C490</f>
        <v>29</v>
      </c>
      <c r="D482" s="87"/>
      <c r="E482" s="87"/>
      <c r="F482" s="87"/>
      <c r="G482" s="87"/>
      <c r="H482" s="87"/>
      <c r="I482" s="87"/>
    </row>
    <row r="483" spans="1:9" s="88" customFormat="1">
      <c r="A483" s="79"/>
      <c r="B483" s="84" t="s">
        <v>13</v>
      </c>
      <c r="C483" s="171">
        <f>C485+C487+C489+C491</f>
        <v>29</v>
      </c>
      <c r="D483" s="87"/>
      <c r="E483" s="87"/>
      <c r="F483" s="87"/>
      <c r="G483" s="87"/>
      <c r="H483" s="87"/>
      <c r="I483" s="87"/>
    </row>
    <row r="484" spans="1:9" s="88" customFormat="1" ht="15">
      <c r="A484" s="677" t="s">
        <v>121</v>
      </c>
      <c r="B484" s="100" t="s">
        <v>12</v>
      </c>
      <c r="C484" s="171">
        <v>7</v>
      </c>
      <c r="D484" s="87"/>
      <c r="E484" s="87"/>
      <c r="F484" s="646"/>
      <c r="G484" s="646"/>
      <c r="H484" s="646"/>
      <c r="I484" s="646"/>
    </row>
    <row r="485" spans="1:9" s="94" customFormat="1">
      <c r="A485" s="79"/>
      <c r="B485" s="84" t="s">
        <v>13</v>
      </c>
      <c r="C485" s="171">
        <v>7</v>
      </c>
      <c r="D485" s="87"/>
      <c r="E485" s="87"/>
      <c r="F485" s="87"/>
      <c r="G485" s="87"/>
      <c r="H485" s="87"/>
      <c r="I485" s="87"/>
    </row>
    <row r="486" spans="1:9" s="88" customFormat="1" ht="15">
      <c r="A486" s="677" t="s">
        <v>122</v>
      </c>
      <c r="B486" s="100" t="s">
        <v>12</v>
      </c>
      <c r="C486" s="171">
        <v>3.5</v>
      </c>
      <c r="D486" s="87"/>
      <c r="E486" s="87"/>
      <c r="F486" s="646"/>
      <c r="G486" s="646"/>
      <c r="H486" s="646"/>
      <c r="I486" s="646"/>
    </row>
    <row r="487" spans="1:9" s="94" customFormat="1">
      <c r="A487" s="79"/>
      <c r="B487" s="84" t="s">
        <v>13</v>
      </c>
      <c r="C487" s="171">
        <v>3.5</v>
      </c>
      <c r="D487" s="87"/>
      <c r="E487" s="87"/>
      <c r="F487" s="87"/>
      <c r="G487" s="87"/>
      <c r="H487" s="87"/>
      <c r="I487" s="87"/>
    </row>
    <row r="488" spans="1:9" s="88" customFormat="1" ht="15">
      <c r="A488" s="677" t="s">
        <v>123</v>
      </c>
      <c r="B488" s="100" t="s">
        <v>12</v>
      </c>
      <c r="C488" s="171">
        <v>7.5</v>
      </c>
      <c r="D488" s="87"/>
      <c r="E488" s="87"/>
      <c r="F488" s="646"/>
      <c r="G488" s="646"/>
      <c r="H488" s="646"/>
      <c r="I488" s="646"/>
    </row>
    <row r="489" spans="1:9" s="94" customFormat="1">
      <c r="A489" s="79"/>
      <c r="B489" s="84" t="s">
        <v>13</v>
      </c>
      <c r="C489" s="171">
        <v>7.5</v>
      </c>
      <c r="D489" s="87"/>
      <c r="E489" s="87"/>
      <c r="F489" s="87"/>
      <c r="G489" s="87"/>
      <c r="H489" s="87"/>
      <c r="I489" s="87"/>
    </row>
    <row r="490" spans="1:9" s="88" customFormat="1" ht="15.75" customHeight="1">
      <c r="A490" s="468" t="s">
        <v>124</v>
      </c>
      <c r="B490" s="100" t="s">
        <v>12</v>
      </c>
      <c r="C490" s="171">
        <v>11</v>
      </c>
      <c r="D490" s="94"/>
      <c r="E490" s="94"/>
    </row>
    <row r="491" spans="1:9" s="94" customFormat="1" ht="15.75" customHeight="1">
      <c r="A491" s="141"/>
      <c r="B491" s="84" t="s">
        <v>13</v>
      </c>
      <c r="C491" s="171">
        <v>11</v>
      </c>
    </row>
    <row r="492" spans="1:9" ht="16.5" customHeight="1">
      <c r="A492" s="706" t="s">
        <v>125</v>
      </c>
      <c r="B492" s="706"/>
      <c r="C492" s="706"/>
      <c r="D492" s="43"/>
      <c r="E492" s="43"/>
    </row>
    <row r="493" spans="1:9" ht="12.75">
      <c r="A493" s="707" t="s">
        <v>32</v>
      </c>
      <c r="B493" s="707"/>
      <c r="C493" s="707"/>
    </row>
    <row r="494" spans="1:9">
      <c r="A494" s="136" t="s">
        <v>60</v>
      </c>
      <c r="B494" s="5" t="s">
        <v>12</v>
      </c>
      <c r="C494" s="195">
        <f>C496+C504</f>
        <v>-519</v>
      </c>
    </row>
    <row r="495" spans="1:9">
      <c r="A495" s="9"/>
      <c r="B495" s="7" t="s">
        <v>13</v>
      </c>
      <c r="C495" s="195">
        <f>C497+C505</f>
        <v>-519</v>
      </c>
    </row>
    <row r="496" spans="1:9" ht="15">
      <c r="A496" s="104" t="s">
        <v>34</v>
      </c>
      <c r="B496" s="13" t="s">
        <v>12</v>
      </c>
      <c r="C496" s="178">
        <f t="shared" ref="C496:C501" si="28">C498</f>
        <v>-671</v>
      </c>
    </row>
    <row r="497" spans="1:9" ht="15">
      <c r="A497" s="10" t="s">
        <v>15</v>
      </c>
      <c r="B497" s="14" t="s">
        <v>13</v>
      </c>
      <c r="C497" s="178">
        <f t="shared" si="28"/>
        <v>-671</v>
      </c>
    </row>
    <row r="498" spans="1:9">
      <c r="A498" s="12" t="s">
        <v>17</v>
      </c>
      <c r="B498" s="6" t="s">
        <v>12</v>
      </c>
      <c r="C498" s="195">
        <f t="shared" si="28"/>
        <v>-671</v>
      </c>
    </row>
    <row r="499" spans="1:9">
      <c r="A499" s="11"/>
      <c r="B499" s="7" t="s">
        <v>13</v>
      </c>
      <c r="C499" s="195">
        <f t="shared" si="28"/>
        <v>-671</v>
      </c>
    </row>
    <row r="500" spans="1:9">
      <c r="A500" s="68" t="s">
        <v>39</v>
      </c>
      <c r="B500" s="13" t="s">
        <v>12</v>
      </c>
      <c r="C500" s="195">
        <f t="shared" si="28"/>
        <v>-671</v>
      </c>
    </row>
    <row r="501" spans="1:9">
      <c r="A501" s="23"/>
      <c r="B501" s="14" t="s">
        <v>13</v>
      </c>
      <c r="C501" s="195">
        <f t="shared" si="28"/>
        <v>-671</v>
      </c>
    </row>
    <row r="502" spans="1:9">
      <c r="A502" s="31" t="s">
        <v>22</v>
      </c>
      <c r="B502" s="13" t="s">
        <v>12</v>
      </c>
      <c r="C502" s="195">
        <f>C519+C563</f>
        <v>-671</v>
      </c>
    </row>
    <row r="503" spans="1:9">
      <c r="A503" s="10"/>
      <c r="B503" s="14" t="s">
        <v>13</v>
      </c>
      <c r="C503" s="195">
        <f>C520+C564</f>
        <v>-671</v>
      </c>
    </row>
    <row r="504" spans="1:9" s="94" customFormat="1">
      <c r="A504" s="77" t="s">
        <v>24</v>
      </c>
      <c r="B504" s="100" t="s">
        <v>12</v>
      </c>
      <c r="C504" s="171">
        <f t="shared" ref="C504:C505" si="29">C506</f>
        <v>152</v>
      </c>
    </row>
    <row r="505" spans="1:9" s="94" customFormat="1">
      <c r="A505" s="141" t="s">
        <v>15</v>
      </c>
      <c r="B505" s="84" t="s">
        <v>13</v>
      </c>
      <c r="C505" s="171">
        <f t="shared" si="29"/>
        <v>152</v>
      </c>
    </row>
    <row r="506" spans="1:9" s="94" customFormat="1">
      <c r="A506" s="227" t="s">
        <v>17</v>
      </c>
      <c r="B506" s="95" t="s">
        <v>12</v>
      </c>
      <c r="C506" s="171">
        <f>C508</f>
        <v>152</v>
      </c>
    </row>
    <row r="507" spans="1:9" s="94" customFormat="1">
      <c r="A507" s="79"/>
      <c r="B507" s="84" t="s">
        <v>13</v>
      </c>
      <c r="C507" s="171">
        <f>C509</f>
        <v>152</v>
      </c>
    </row>
    <row r="508" spans="1:9" s="94" customFormat="1" ht="16.5" customHeight="1">
      <c r="A508" s="608" t="s">
        <v>22</v>
      </c>
      <c r="B508" s="100" t="s">
        <v>12</v>
      </c>
      <c r="C508" s="171">
        <f>C544</f>
        <v>152</v>
      </c>
    </row>
    <row r="509" spans="1:9" s="94" customFormat="1">
      <c r="A509" s="141"/>
      <c r="B509" s="84" t="s">
        <v>13</v>
      </c>
      <c r="C509" s="171">
        <f>C545</f>
        <v>152</v>
      </c>
    </row>
    <row r="510" spans="1:9" ht="15">
      <c r="A510" s="153" t="s">
        <v>31</v>
      </c>
      <c r="B510" s="154"/>
      <c r="C510" s="294"/>
      <c r="D510" s="111"/>
      <c r="E510" s="112"/>
      <c r="F510" s="111"/>
      <c r="G510" s="111"/>
      <c r="H510" s="111"/>
      <c r="I510" s="111"/>
    </row>
    <row r="511" spans="1:9">
      <c r="A511" s="134" t="s">
        <v>32</v>
      </c>
      <c r="B511" s="55" t="s">
        <v>12</v>
      </c>
      <c r="C511" s="195">
        <f t="shared" ref="C511:C518" si="30">C513</f>
        <v>-782</v>
      </c>
      <c r="D511" s="113"/>
      <c r="E511" s="113"/>
      <c r="F511" s="113"/>
      <c r="G511" s="113"/>
      <c r="H511" s="113"/>
      <c r="I511" s="113"/>
    </row>
    <row r="512" spans="1:9">
      <c r="A512" s="22" t="s">
        <v>33</v>
      </c>
      <c r="B512" s="14" t="s">
        <v>13</v>
      </c>
      <c r="C512" s="195">
        <f t="shared" si="30"/>
        <v>-782</v>
      </c>
    </row>
    <row r="513" spans="1:14" ht="15">
      <c r="A513" s="128" t="s">
        <v>34</v>
      </c>
      <c r="B513" s="13" t="s">
        <v>12</v>
      </c>
      <c r="C513" s="178">
        <f t="shared" si="30"/>
        <v>-782</v>
      </c>
    </row>
    <row r="514" spans="1:14" ht="15">
      <c r="A514" s="22" t="s">
        <v>35</v>
      </c>
      <c r="B514" s="14" t="s">
        <v>13</v>
      </c>
      <c r="C514" s="178">
        <f t="shared" si="30"/>
        <v>-782</v>
      </c>
    </row>
    <row r="515" spans="1:14">
      <c r="A515" s="12" t="s">
        <v>17</v>
      </c>
      <c r="B515" s="6" t="s">
        <v>12</v>
      </c>
      <c r="C515" s="195">
        <f t="shared" si="30"/>
        <v>-782</v>
      </c>
      <c r="D515" s="42"/>
      <c r="E515" s="42"/>
      <c r="F515" s="42"/>
      <c r="G515" s="42"/>
      <c r="H515" s="42"/>
      <c r="I515" s="42"/>
    </row>
    <row r="516" spans="1:14">
      <c r="A516" s="11"/>
      <c r="B516" s="7" t="s">
        <v>13</v>
      </c>
      <c r="C516" s="195">
        <f t="shared" si="30"/>
        <v>-782</v>
      </c>
      <c r="D516" s="42"/>
      <c r="E516" s="42"/>
      <c r="F516" s="42"/>
      <c r="G516" s="42"/>
      <c r="H516" s="42"/>
      <c r="I516" s="42"/>
    </row>
    <row r="517" spans="1:14">
      <c r="A517" s="35" t="s">
        <v>39</v>
      </c>
      <c r="B517" s="13" t="s">
        <v>12</v>
      </c>
      <c r="C517" s="195">
        <f t="shared" si="30"/>
        <v>-782</v>
      </c>
    </row>
    <row r="518" spans="1:14">
      <c r="A518" s="10"/>
      <c r="B518" s="14" t="s">
        <v>13</v>
      </c>
      <c r="C518" s="195">
        <f t="shared" si="30"/>
        <v>-782</v>
      </c>
    </row>
    <row r="519" spans="1:14">
      <c r="A519" s="31" t="s">
        <v>22</v>
      </c>
      <c r="B519" s="13" t="s">
        <v>12</v>
      </c>
      <c r="C519" s="195">
        <f>C521+C523+C525+C527+C529+C531+C533</f>
        <v>-782</v>
      </c>
    </row>
    <row r="520" spans="1:14">
      <c r="A520" s="10"/>
      <c r="B520" s="14" t="s">
        <v>13</v>
      </c>
      <c r="C520" s="195">
        <f>C522+C524+C526+C528+C530+C532+C534</f>
        <v>-782</v>
      </c>
    </row>
    <row r="521" spans="1:14" s="88" customFormat="1" ht="144.75" customHeight="1">
      <c r="A521" s="482" t="s">
        <v>126</v>
      </c>
      <c r="B521" s="100"/>
      <c r="C521" s="171">
        <v>-274</v>
      </c>
    </row>
    <row r="522" spans="1:14" s="94" customFormat="1">
      <c r="A522" s="141"/>
      <c r="B522" s="84"/>
      <c r="C522" s="171">
        <v>-274</v>
      </c>
    </row>
    <row r="523" spans="1:14" s="88" customFormat="1" ht="143.25" customHeight="1">
      <c r="A523" s="482" t="s">
        <v>127</v>
      </c>
      <c r="B523" s="100"/>
      <c r="C523" s="171">
        <v>-136</v>
      </c>
      <c r="N523" s="634"/>
    </row>
    <row r="524" spans="1:14" s="94" customFormat="1">
      <c r="A524" s="141"/>
      <c r="B524" s="84"/>
      <c r="C524" s="171">
        <v>-136</v>
      </c>
    </row>
    <row r="525" spans="1:14" s="88" customFormat="1" ht="144.75" customHeight="1">
      <c r="A525" s="482" t="s">
        <v>128</v>
      </c>
      <c r="B525" s="100"/>
      <c r="C525" s="171">
        <v>-200</v>
      </c>
    </row>
    <row r="526" spans="1:14" s="94" customFormat="1">
      <c r="A526" s="141"/>
      <c r="B526" s="84"/>
      <c r="C526" s="171">
        <v>-200</v>
      </c>
    </row>
    <row r="527" spans="1:14" s="88" customFormat="1" ht="144" customHeight="1">
      <c r="A527" s="482" t="s">
        <v>129</v>
      </c>
      <c r="B527" s="100"/>
      <c r="C527" s="171">
        <v>-200</v>
      </c>
      <c r="N527" s="634"/>
    </row>
    <row r="528" spans="1:14" s="94" customFormat="1">
      <c r="A528" s="141"/>
      <c r="B528" s="84"/>
      <c r="C528" s="171">
        <v>-200</v>
      </c>
    </row>
    <row r="529" spans="1:14" s="88" customFormat="1" ht="44.25" customHeight="1">
      <c r="A529" s="454" t="s">
        <v>130</v>
      </c>
      <c r="B529" s="100"/>
      <c r="C529" s="171">
        <v>270</v>
      </c>
    </row>
    <row r="530" spans="1:14" s="94" customFormat="1">
      <c r="A530" s="141"/>
      <c r="B530" s="84"/>
      <c r="C530" s="171">
        <v>270</v>
      </c>
    </row>
    <row r="531" spans="1:14" s="88" customFormat="1" ht="150.75" customHeight="1">
      <c r="A531" s="483" t="s">
        <v>131</v>
      </c>
      <c r="B531" s="100"/>
      <c r="C531" s="171">
        <v>-67</v>
      </c>
      <c r="N531" s="634"/>
    </row>
    <row r="532" spans="1:14" s="94" customFormat="1">
      <c r="A532" s="141"/>
      <c r="B532" s="84"/>
      <c r="C532" s="171">
        <v>-67</v>
      </c>
    </row>
    <row r="533" spans="1:14" s="94" customFormat="1" ht="30.75" customHeight="1">
      <c r="A533" s="682" t="s">
        <v>132</v>
      </c>
      <c r="B533" s="100" t="s">
        <v>12</v>
      </c>
      <c r="C533" s="171">
        <v>-175</v>
      </c>
      <c r="N533" s="231"/>
    </row>
    <row r="534" spans="1:14" s="94" customFormat="1">
      <c r="A534" s="141"/>
      <c r="B534" s="84" t="s">
        <v>13</v>
      </c>
      <c r="C534" s="171">
        <v>-175</v>
      </c>
    </row>
    <row r="535" spans="1:14" ht="12.75">
      <c r="A535" s="696" t="s">
        <v>112</v>
      </c>
      <c r="B535" s="696"/>
      <c r="C535" s="696"/>
    </row>
    <row r="536" spans="1:14" s="63" customFormat="1">
      <c r="A536" s="132" t="s">
        <v>32</v>
      </c>
      <c r="B536" s="133" t="s">
        <v>12</v>
      </c>
      <c r="C536" s="171">
        <f>C538</f>
        <v>152</v>
      </c>
    </row>
    <row r="537" spans="1:14" s="63" customFormat="1">
      <c r="A537" s="76" t="s">
        <v>38</v>
      </c>
      <c r="B537" s="65" t="s">
        <v>13</v>
      </c>
      <c r="C537" s="171">
        <f>C539</f>
        <v>152</v>
      </c>
    </row>
    <row r="538" spans="1:14" ht="15">
      <c r="A538" s="26" t="s">
        <v>24</v>
      </c>
      <c r="B538" s="5" t="s">
        <v>12</v>
      </c>
      <c r="C538" s="178">
        <f t="shared" ref="C538:C543" si="31">C540</f>
        <v>152</v>
      </c>
    </row>
    <row r="539" spans="1:14" ht="15">
      <c r="A539" s="10" t="s">
        <v>15</v>
      </c>
      <c r="B539" s="7" t="s">
        <v>13</v>
      </c>
      <c r="C539" s="178">
        <f t="shared" si="31"/>
        <v>152</v>
      </c>
    </row>
    <row r="540" spans="1:14">
      <c r="A540" s="12" t="s">
        <v>17</v>
      </c>
      <c r="B540" s="6" t="s">
        <v>12</v>
      </c>
      <c r="C540" s="171">
        <f t="shared" si="31"/>
        <v>152</v>
      </c>
    </row>
    <row r="541" spans="1:14">
      <c r="A541" s="11"/>
      <c r="B541" s="7" t="s">
        <v>13</v>
      </c>
      <c r="C541" s="171">
        <f t="shared" si="31"/>
        <v>152</v>
      </c>
    </row>
    <row r="542" spans="1:14">
      <c r="A542" s="12" t="s">
        <v>39</v>
      </c>
      <c r="B542" s="6" t="s">
        <v>12</v>
      </c>
      <c r="C542" s="171">
        <f t="shared" si="31"/>
        <v>152</v>
      </c>
    </row>
    <row r="543" spans="1:14">
      <c r="A543" s="11"/>
      <c r="B543" s="7" t="s">
        <v>13</v>
      </c>
      <c r="C543" s="171">
        <f t="shared" si="31"/>
        <v>152</v>
      </c>
    </row>
    <row r="544" spans="1:14" s="44" customFormat="1" ht="15">
      <c r="A544" s="33" t="s">
        <v>133</v>
      </c>
      <c r="B544" s="85" t="s">
        <v>12</v>
      </c>
      <c r="C544" s="199">
        <f>C546+C552</f>
        <v>152</v>
      </c>
    </row>
    <row r="545" spans="1:9" s="44" customFormat="1" ht="15">
      <c r="A545" s="93"/>
      <c r="B545" s="72" t="s">
        <v>13</v>
      </c>
      <c r="C545" s="199">
        <f>C547+C553</f>
        <v>152</v>
      </c>
    </row>
    <row r="546" spans="1:9" s="88" customFormat="1">
      <c r="A546" s="126" t="s">
        <v>134</v>
      </c>
      <c r="B546" s="133" t="s">
        <v>12</v>
      </c>
      <c r="C546" s="195">
        <f>C548+C550</f>
        <v>181</v>
      </c>
      <c r="D546" s="87"/>
      <c r="E546" s="87"/>
      <c r="F546" s="87"/>
      <c r="G546" s="87"/>
      <c r="H546" s="87"/>
      <c r="I546" s="87"/>
    </row>
    <row r="547" spans="1:9" s="88" customFormat="1">
      <c r="A547" s="79"/>
      <c r="B547" s="65" t="s">
        <v>13</v>
      </c>
      <c r="C547" s="195">
        <f>C549+C551</f>
        <v>181</v>
      </c>
      <c r="D547" s="87"/>
      <c r="E547" s="87"/>
      <c r="F547" s="87"/>
      <c r="G547" s="87"/>
      <c r="H547" s="87"/>
      <c r="I547" s="87"/>
    </row>
    <row r="548" spans="1:9" s="88" customFormat="1" ht="15">
      <c r="A548" s="679" t="s">
        <v>135</v>
      </c>
      <c r="B548" s="100" t="s">
        <v>12</v>
      </c>
      <c r="C548" s="171">
        <v>100</v>
      </c>
      <c r="D548" s="646"/>
      <c r="E548" s="646"/>
      <c r="F548" s="646"/>
      <c r="G548" s="646"/>
      <c r="H548" s="646"/>
      <c r="I548" s="646"/>
    </row>
    <row r="549" spans="1:9" s="94" customFormat="1">
      <c r="A549" s="79"/>
      <c r="B549" s="84" t="s">
        <v>13</v>
      </c>
      <c r="C549" s="171">
        <v>100</v>
      </c>
      <c r="D549" s="87"/>
      <c r="E549" s="87"/>
      <c r="F549" s="87"/>
      <c r="G549" s="87"/>
      <c r="H549" s="87"/>
      <c r="I549" s="87"/>
    </row>
    <row r="550" spans="1:9" s="88" customFormat="1" ht="45">
      <c r="A550" s="670" t="s">
        <v>136</v>
      </c>
      <c r="B550" s="100" t="s">
        <v>12</v>
      </c>
      <c r="C550" s="171">
        <v>81</v>
      </c>
    </row>
    <row r="551" spans="1:9" s="94" customFormat="1">
      <c r="A551" s="141"/>
      <c r="B551" s="84" t="s">
        <v>13</v>
      </c>
      <c r="C551" s="171">
        <v>81</v>
      </c>
    </row>
    <row r="552" spans="1:9" s="88" customFormat="1">
      <c r="A552" s="126" t="s">
        <v>137</v>
      </c>
      <c r="B552" s="100" t="s">
        <v>12</v>
      </c>
      <c r="C552" s="195">
        <f>C554</f>
        <v>-29</v>
      </c>
      <c r="D552" s="87"/>
      <c r="E552" s="87"/>
      <c r="F552" s="87"/>
      <c r="G552" s="87"/>
      <c r="H552" s="87"/>
      <c r="I552" s="87"/>
    </row>
    <row r="553" spans="1:9" s="88" customFormat="1">
      <c r="A553" s="79"/>
      <c r="B553" s="84" t="s">
        <v>13</v>
      </c>
      <c r="C553" s="195">
        <f>C555</f>
        <v>-29</v>
      </c>
      <c r="D553" s="87"/>
      <c r="E553" s="87"/>
      <c r="F553" s="87"/>
      <c r="G553" s="87"/>
      <c r="H553" s="87"/>
      <c r="I553" s="87"/>
    </row>
    <row r="554" spans="1:9" s="88" customFormat="1" ht="45">
      <c r="A554" s="678" t="s">
        <v>138</v>
      </c>
      <c r="B554" s="100" t="s">
        <v>12</v>
      </c>
      <c r="C554" s="171">
        <v>-29</v>
      </c>
      <c r="D554" s="646"/>
      <c r="E554" s="646"/>
      <c r="F554" s="646"/>
      <c r="G554" s="646"/>
      <c r="H554" s="646"/>
      <c r="I554" s="646"/>
    </row>
    <row r="555" spans="1:9" s="94" customFormat="1">
      <c r="A555" s="79"/>
      <c r="B555" s="84" t="s">
        <v>13</v>
      </c>
      <c r="C555" s="171">
        <v>-29</v>
      </c>
      <c r="D555" s="87"/>
      <c r="E555" s="87"/>
      <c r="F555" s="87"/>
      <c r="G555" s="87"/>
      <c r="H555" s="87"/>
      <c r="I555" s="87"/>
    </row>
    <row r="556" spans="1:9" s="43" customFormat="1" ht="15">
      <c r="A556" s="50" t="s">
        <v>139</v>
      </c>
      <c r="B556" s="51"/>
      <c r="C556" s="297"/>
      <c r="D556" s="708"/>
      <c r="E556" s="708"/>
      <c r="F556" s="709"/>
      <c r="G556" s="709"/>
      <c r="H556" s="709"/>
      <c r="I556" s="709"/>
    </row>
    <row r="557" spans="1:9" s="94" customFormat="1">
      <c r="A557" s="138" t="s">
        <v>32</v>
      </c>
      <c r="B557" s="210" t="s">
        <v>12</v>
      </c>
      <c r="C557" s="195">
        <f t="shared" ref="C557:C564" si="32">C559</f>
        <v>111</v>
      </c>
      <c r="D557" s="43"/>
      <c r="E557" s="43"/>
      <c r="F557" s="43"/>
      <c r="G557" s="43"/>
      <c r="H557" s="43"/>
      <c r="I557" s="43"/>
    </row>
    <row r="558" spans="1:9" s="94" customFormat="1">
      <c r="A558" s="76" t="s">
        <v>38</v>
      </c>
      <c r="B558" s="211" t="s">
        <v>13</v>
      </c>
      <c r="C558" s="195">
        <f t="shared" si="32"/>
        <v>111</v>
      </c>
      <c r="D558" s="43"/>
      <c r="E558" s="43"/>
      <c r="F558" s="43"/>
      <c r="G558" s="43"/>
      <c r="H558" s="43"/>
      <c r="I558" s="43"/>
    </row>
    <row r="559" spans="1:9" s="94" customFormat="1" ht="15">
      <c r="A559" s="77" t="s">
        <v>27</v>
      </c>
      <c r="B559" s="212" t="s">
        <v>12</v>
      </c>
      <c r="C559" s="178">
        <f t="shared" si="32"/>
        <v>111</v>
      </c>
      <c r="D559" s="43"/>
      <c r="E559" s="43"/>
      <c r="F559" s="43"/>
      <c r="G559" s="43"/>
      <c r="H559" s="43"/>
      <c r="I559" s="43"/>
    </row>
    <row r="560" spans="1:9" s="94" customFormat="1" ht="15">
      <c r="A560" s="141" t="s">
        <v>140</v>
      </c>
      <c r="B560" s="84" t="s">
        <v>13</v>
      </c>
      <c r="C560" s="178">
        <f t="shared" si="32"/>
        <v>111</v>
      </c>
    </row>
    <row r="561" spans="1:9">
      <c r="A561" s="12" t="s">
        <v>17</v>
      </c>
      <c r="B561" s="6" t="s">
        <v>12</v>
      </c>
      <c r="C561" s="195">
        <f t="shared" si="32"/>
        <v>111</v>
      </c>
    </row>
    <row r="562" spans="1:9">
      <c r="A562" s="11"/>
      <c r="B562" s="7" t="s">
        <v>13</v>
      </c>
      <c r="C562" s="195">
        <f t="shared" si="32"/>
        <v>111</v>
      </c>
    </row>
    <row r="563" spans="1:9" s="63" customFormat="1" ht="15" customHeight="1">
      <c r="A563" s="151" t="s">
        <v>22</v>
      </c>
      <c r="B563" s="55" t="s">
        <v>12</v>
      </c>
      <c r="C563" s="195">
        <f t="shared" si="32"/>
        <v>111</v>
      </c>
    </row>
    <row r="564" spans="1:9" s="63" customFormat="1" ht="15" customHeight="1">
      <c r="A564" s="147"/>
      <c r="B564" s="40" t="s">
        <v>13</v>
      </c>
      <c r="C564" s="195">
        <f t="shared" si="32"/>
        <v>111</v>
      </c>
    </row>
    <row r="565" spans="1:9" s="88" customFormat="1" ht="91.5" customHeight="1">
      <c r="A565" s="447" t="s">
        <v>141</v>
      </c>
      <c r="B565" s="100" t="s">
        <v>12</v>
      </c>
      <c r="C565" s="171">
        <v>111</v>
      </c>
    </row>
    <row r="566" spans="1:9" s="94" customFormat="1">
      <c r="A566" s="141"/>
      <c r="B566" s="84" t="s">
        <v>13</v>
      </c>
      <c r="C566" s="171">
        <v>111</v>
      </c>
    </row>
    <row r="567" spans="1:9" s="63" customFormat="1" ht="14.25" customHeight="1">
      <c r="A567" s="109" t="s">
        <v>142</v>
      </c>
      <c r="B567" s="110"/>
      <c r="C567" s="304"/>
      <c r="D567" s="119"/>
      <c r="E567" s="98"/>
      <c r="F567" s="119"/>
      <c r="G567" s="119"/>
      <c r="H567" s="119"/>
      <c r="I567" s="119"/>
    </row>
    <row r="568" spans="1:9" s="63" customFormat="1" ht="15.75" customHeight="1">
      <c r="A568" s="117" t="s">
        <v>32</v>
      </c>
      <c r="B568" s="118" t="s">
        <v>12</v>
      </c>
      <c r="C568" s="289">
        <f t="shared" ref="C568:C573" si="33">C570</f>
        <v>-3950</v>
      </c>
      <c r="D568" s="113"/>
      <c r="E568" s="140"/>
      <c r="F568" s="113"/>
      <c r="G568" s="113"/>
      <c r="H568" s="113"/>
      <c r="I568" s="113"/>
    </row>
    <row r="569" spans="1:9" s="63" customFormat="1" ht="15.75" customHeight="1">
      <c r="A569" s="9" t="s">
        <v>60</v>
      </c>
      <c r="B569" s="40" t="s">
        <v>13</v>
      </c>
      <c r="C569" s="289">
        <f t="shared" si="33"/>
        <v>-3950</v>
      </c>
      <c r="D569" s="42"/>
      <c r="E569" s="87"/>
      <c r="F569" s="42" t="e">
        <f>F571+#REF!</f>
        <v>#REF!</v>
      </c>
      <c r="G569" s="42" t="e">
        <f>G571+#REF!</f>
        <v>#REF!</v>
      </c>
      <c r="H569" s="42" t="e">
        <f>H571+#REF!</f>
        <v>#REF!</v>
      </c>
      <c r="I569" s="42" t="e">
        <f>I571+#REF!</f>
        <v>#REF!</v>
      </c>
    </row>
    <row r="570" spans="1:9" s="63" customFormat="1" ht="15" customHeight="1">
      <c r="A570" s="33" t="s">
        <v>27</v>
      </c>
      <c r="B570" s="55" t="s">
        <v>12</v>
      </c>
      <c r="C570" s="305">
        <f t="shared" si="33"/>
        <v>-3950</v>
      </c>
    </row>
    <row r="571" spans="1:9" s="63" customFormat="1" ht="15" customHeight="1">
      <c r="A571" s="9" t="s">
        <v>140</v>
      </c>
      <c r="B571" s="40" t="s">
        <v>13</v>
      </c>
      <c r="C571" s="305">
        <f t="shared" si="33"/>
        <v>-3950</v>
      </c>
    </row>
    <row r="572" spans="1:9" s="63" customFormat="1" ht="13.5" customHeight="1">
      <c r="A572" s="12" t="s">
        <v>17</v>
      </c>
      <c r="B572" s="55" t="s">
        <v>12</v>
      </c>
      <c r="C572" s="289">
        <f t="shared" si="33"/>
        <v>-3950</v>
      </c>
    </row>
    <row r="573" spans="1:9" s="63" customFormat="1" ht="14.25" customHeight="1">
      <c r="A573" s="11"/>
      <c r="B573" s="40" t="s">
        <v>13</v>
      </c>
      <c r="C573" s="289">
        <f t="shared" si="33"/>
        <v>-3950</v>
      </c>
    </row>
    <row r="574" spans="1:9" s="63" customFormat="1" ht="15" customHeight="1">
      <c r="A574" s="694" t="s">
        <v>23</v>
      </c>
      <c r="B574" s="55" t="s">
        <v>12</v>
      </c>
      <c r="C574" s="289">
        <f>C583</f>
        <v>-3950</v>
      </c>
    </row>
    <row r="575" spans="1:9" s="63" customFormat="1" ht="15" customHeight="1">
      <c r="A575" s="695"/>
      <c r="B575" s="40" t="s">
        <v>13</v>
      </c>
      <c r="C575" s="289">
        <f>C584</f>
        <v>-3950</v>
      </c>
    </row>
    <row r="576" spans="1:9" ht="15">
      <c r="A576" s="153" t="s">
        <v>31</v>
      </c>
      <c r="B576" s="154"/>
      <c r="C576" s="294"/>
      <c r="D576" s="115"/>
      <c r="E576" s="120"/>
      <c r="F576" s="115"/>
      <c r="G576" s="115"/>
      <c r="H576" s="115"/>
      <c r="I576" s="116"/>
    </row>
    <row r="577" spans="1:11" s="63" customFormat="1" ht="15.75" customHeight="1">
      <c r="A577" s="121" t="s">
        <v>32</v>
      </c>
      <c r="B577" s="55" t="s">
        <v>12</v>
      </c>
      <c r="C577" s="289">
        <f t="shared" ref="C577:C582" si="34">C579</f>
        <v>-3950</v>
      </c>
    </row>
    <row r="578" spans="1:11" s="63" customFormat="1" ht="15.75" customHeight="1">
      <c r="A578" s="122" t="s">
        <v>38</v>
      </c>
      <c r="B578" s="40" t="s">
        <v>13</v>
      </c>
      <c r="C578" s="289">
        <f t="shared" si="34"/>
        <v>-3950</v>
      </c>
    </row>
    <row r="579" spans="1:11" s="63" customFormat="1" ht="15" customHeight="1">
      <c r="A579" s="123" t="s">
        <v>27</v>
      </c>
      <c r="B579" s="55" t="s">
        <v>12</v>
      </c>
      <c r="C579" s="305">
        <f t="shared" si="34"/>
        <v>-3950</v>
      </c>
    </row>
    <row r="580" spans="1:11" s="63" customFormat="1" ht="15" customHeight="1">
      <c r="A580" s="124" t="s">
        <v>140</v>
      </c>
      <c r="B580" s="40" t="s">
        <v>13</v>
      </c>
      <c r="C580" s="305">
        <f t="shared" si="34"/>
        <v>-3950</v>
      </c>
    </row>
    <row r="581" spans="1:11" s="63" customFormat="1" ht="13.5" customHeight="1">
      <c r="A581" s="694" t="s">
        <v>17</v>
      </c>
      <c r="B581" s="55" t="s">
        <v>12</v>
      </c>
      <c r="C581" s="289">
        <f t="shared" si="34"/>
        <v>-3950</v>
      </c>
    </row>
    <row r="582" spans="1:11" s="63" customFormat="1" ht="14.25" customHeight="1">
      <c r="A582" s="695"/>
      <c r="B582" s="40" t="s">
        <v>13</v>
      </c>
      <c r="C582" s="289">
        <f t="shared" si="34"/>
        <v>-3950</v>
      </c>
    </row>
    <row r="583" spans="1:11" s="63" customFormat="1" ht="15.75" customHeight="1">
      <c r="A583" s="710" t="s">
        <v>143</v>
      </c>
      <c r="B583" s="55" t="s">
        <v>12</v>
      </c>
      <c r="C583" s="289">
        <f>C585</f>
        <v>-3950</v>
      </c>
    </row>
    <row r="584" spans="1:11" s="63" customFormat="1" ht="15.75" customHeight="1">
      <c r="A584" s="711"/>
      <c r="B584" s="40" t="s">
        <v>13</v>
      </c>
      <c r="C584" s="289">
        <f>C586</f>
        <v>-3950</v>
      </c>
    </row>
    <row r="585" spans="1:11" s="88" customFormat="1" ht="14.25" customHeight="1">
      <c r="A585" s="712" t="s">
        <v>144</v>
      </c>
      <c r="B585" s="196" t="s">
        <v>12</v>
      </c>
      <c r="C585" s="278">
        <v>-3950</v>
      </c>
    </row>
    <row r="586" spans="1:11" s="94" customFormat="1" ht="14.25" customHeight="1">
      <c r="A586" s="713"/>
      <c r="B586" s="197" t="s">
        <v>13</v>
      </c>
      <c r="C586" s="278">
        <v>-3950</v>
      </c>
    </row>
    <row r="587" spans="1:11" ht="15">
      <c r="A587" s="90" t="s">
        <v>145</v>
      </c>
      <c r="B587" s="47"/>
      <c r="C587" s="301"/>
      <c r="D587" s="44"/>
      <c r="E587" s="44"/>
      <c r="F587" s="44"/>
      <c r="G587" s="44"/>
      <c r="H587" s="44"/>
      <c r="I587" s="44"/>
      <c r="K587" s="43"/>
    </row>
    <row r="588" spans="1:11">
      <c r="A588" s="70" t="s">
        <v>32</v>
      </c>
      <c r="B588" s="55" t="s">
        <v>12</v>
      </c>
      <c r="C588" s="195">
        <f>C590+C596</f>
        <v>-74.5</v>
      </c>
      <c r="D588" s="44"/>
      <c r="E588" s="44"/>
      <c r="F588" s="44"/>
      <c r="G588" s="44"/>
      <c r="H588" s="44"/>
      <c r="I588" s="48"/>
    </row>
    <row r="589" spans="1:11">
      <c r="A589" s="10" t="s">
        <v>60</v>
      </c>
      <c r="B589" s="40" t="s">
        <v>13</v>
      </c>
      <c r="C589" s="195">
        <f>C591+C597</f>
        <v>-74.5</v>
      </c>
      <c r="D589" s="42"/>
      <c r="E589" s="42"/>
      <c r="F589" s="42"/>
      <c r="G589" s="42"/>
      <c r="H589" s="42"/>
      <c r="I589" s="42"/>
    </row>
    <row r="590" spans="1:11" ht="15">
      <c r="A590" s="26" t="s">
        <v>27</v>
      </c>
      <c r="B590" s="56" t="s">
        <v>12</v>
      </c>
      <c r="C590" s="178">
        <f t="shared" ref="C590:C593" si="35">C592</f>
        <v>8.5</v>
      </c>
      <c r="D590" s="42"/>
      <c r="E590" s="42"/>
      <c r="F590" s="42"/>
      <c r="G590" s="42"/>
      <c r="H590" s="42"/>
      <c r="I590" s="42"/>
    </row>
    <row r="591" spans="1:11" ht="15">
      <c r="A591" s="10" t="s">
        <v>140</v>
      </c>
      <c r="B591" s="40" t="s">
        <v>13</v>
      </c>
      <c r="C591" s="178">
        <f t="shared" si="35"/>
        <v>8.5</v>
      </c>
      <c r="D591" s="42"/>
      <c r="E591" s="42"/>
      <c r="F591" s="42"/>
      <c r="G591" s="42"/>
      <c r="H591" s="42"/>
      <c r="I591" s="42"/>
    </row>
    <row r="592" spans="1:11">
      <c r="A592" s="12" t="s">
        <v>17</v>
      </c>
      <c r="B592" s="6" t="s">
        <v>12</v>
      </c>
      <c r="C592" s="195">
        <f t="shared" si="35"/>
        <v>8.5</v>
      </c>
      <c r="D592" s="42"/>
      <c r="E592" s="42"/>
      <c r="F592" s="42"/>
      <c r="G592" s="42"/>
      <c r="H592" s="42"/>
      <c r="I592" s="42"/>
    </row>
    <row r="593" spans="1:9">
      <c r="A593" s="11"/>
      <c r="B593" s="7" t="s">
        <v>13</v>
      </c>
      <c r="C593" s="195">
        <f t="shared" si="35"/>
        <v>8.5</v>
      </c>
      <c r="D593" s="42"/>
      <c r="E593" s="42"/>
      <c r="F593" s="42"/>
      <c r="G593" s="42"/>
      <c r="H593" s="42"/>
      <c r="I593" s="42"/>
    </row>
    <row r="594" spans="1:9">
      <c r="A594" s="12" t="s">
        <v>133</v>
      </c>
      <c r="B594" s="56" t="s">
        <v>12</v>
      </c>
      <c r="C594" s="195">
        <f>C613+C643</f>
        <v>8.5</v>
      </c>
      <c r="D594" s="42"/>
      <c r="E594" s="42"/>
      <c r="F594" s="42"/>
      <c r="G594" s="42"/>
      <c r="H594" s="42"/>
      <c r="I594" s="42"/>
    </row>
    <row r="595" spans="1:9">
      <c r="A595" s="11"/>
      <c r="B595" s="40" t="s">
        <v>13</v>
      </c>
      <c r="C595" s="195">
        <f>C614+C644</f>
        <v>8.5</v>
      </c>
      <c r="D595" s="42"/>
      <c r="E595" s="42"/>
      <c r="F595" s="42"/>
      <c r="G595" s="42"/>
      <c r="H595" s="42"/>
      <c r="I595" s="42"/>
    </row>
    <row r="596" spans="1:9" ht="15">
      <c r="A596" s="33" t="s">
        <v>24</v>
      </c>
      <c r="B596" s="55" t="s">
        <v>12</v>
      </c>
      <c r="C596" s="199">
        <f>C598</f>
        <v>-83</v>
      </c>
    </row>
    <row r="597" spans="1:9" ht="15">
      <c r="A597" s="10" t="s">
        <v>15</v>
      </c>
      <c r="B597" s="40" t="s">
        <v>13</v>
      </c>
      <c r="C597" s="199">
        <f>C599</f>
        <v>-83</v>
      </c>
    </row>
    <row r="598" spans="1:9">
      <c r="A598" s="12" t="s">
        <v>17</v>
      </c>
      <c r="B598" s="6" t="s">
        <v>12</v>
      </c>
      <c r="C598" s="171">
        <f>C600+C680</f>
        <v>-83</v>
      </c>
    </row>
    <row r="599" spans="1:9">
      <c r="A599" s="11"/>
      <c r="B599" s="7" t="s">
        <v>13</v>
      </c>
      <c r="C599" s="171">
        <f>C601+C681</f>
        <v>-83</v>
      </c>
    </row>
    <row r="600" spans="1:9">
      <c r="A600" s="12" t="s">
        <v>39</v>
      </c>
      <c r="B600" s="6" t="s">
        <v>12</v>
      </c>
      <c r="C600" s="171">
        <f>C602</f>
        <v>-83</v>
      </c>
    </row>
    <row r="601" spans="1:9">
      <c r="A601" s="11"/>
      <c r="B601" s="7" t="s">
        <v>13</v>
      </c>
      <c r="C601" s="171">
        <f>C603</f>
        <v>-83</v>
      </c>
    </row>
    <row r="602" spans="1:9" s="44" customFormat="1">
      <c r="A602" s="12" t="s">
        <v>133</v>
      </c>
      <c r="B602" s="56" t="s">
        <v>12</v>
      </c>
      <c r="C602" s="171">
        <f>C630+C655</f>
        <v>-83</v>
      </c>
    </row>
    <row r="603" spans="1:9" s="44" customFormat="1">
      <c r="A603" s="11"/>
      <c r="B603" s="40" t="s">
        <v>13</v>
      </c>
      <c r="C603" s="171">
        <f>C631+C656</f>
        <v>-83</v>
      </c>
    </row>
    <row r="604" spans="1:9" ht="15">
      <c r="A604" s="169" t="s">
        <v>146</v>
      </c>
      <c r="B604" s="170"/>
      <c r="C604" s="306"/>
      <c r="D604" s="174"/>
      <c r="E604" s="174"/>
      <c r="F604" s="174"/>
      <c r="G604" s="174"/>
      <c r="H604" s="174"/>
      <c r="I604" s="174"/>
    </row>
    <row r="605" spans="1:9">
      <c r="A605" s="134" t="s">
        <v>32</v>
      </c>
      <c r="B605" s="55" t="s">
        <v>12</v>
      </c>
      <c r="C605" s="195">
        <f t="shared" ref="C605:C612" si="36">C607</f>
        <v>0</v>
      </c>
      <c r="D605" s="113"/>
      <c r="E605" s="113"/>
      <c r="F605" s="113"/>
      <c r="G605" s="113"/>
      <c r="H605" s="113"/>
      <c r="I605" s="113"/>
    </row>
    <row r="606" spans="1:9">
      <c r="A606" s="22" t="s">
        <v>33</v>
      </c>
      <c r="B606" s="14" t="s">
        <v>13</v>
      </c>
      <c r="C606" s="195">
        <f t="shared" si="36"/>
        <v>0</v>
      </c>
      <c r="D606" s="45">
        <f>D608</f>
        <v>0</v>
      </c>
    </row>
    <row r="607" spans="1:9" ht="15">
      <c r="A607" s="128" t="s">
        <v>34</v>
      </c>
      <c r="B607" s="13" t="s">
        <v>12</v>
      </c>
      <c r="C607" s="178">
        <f t="shared" si="36"/>
        <v>0</v>
      </c>
    </row>
    <row r="608" spans="1:9" ht="15">
      <c r="A608" s="22" t="s">
        <v>35</v>
      </c>
      <c r="B608" s="14" t="s">
        <v>13</v>
      </c>
      <c r="C608" s="178">
        <f t="shared" si="36"/>
        <v>0</v>
      </c>
    </row>
    <row r="609" spans="1:9">
      <c r="A609" s="12" t="s">
        <v>17</v>
      </c>
      <c r="B609" s="6" t="s">
        <v>12</v>
      </c>
      <c r="C609" s="195">
        <f t="shared" si="36"/>
        <v>0</v>
      </c>
      <c r="D609" s="42"/>
      <c r="E609" s="42"/>
      <c r="F609" s="42"/>
      <c r="G609" s="42"/>
      <c r="H609" s="42"/>
      <c r="I609" s="42"/>
    </row>
    <row r="610" spans="1:9">
      <c r="A610" s="11"/>
      <c r="B610" s="7" t="s">
        <v>13</v>
      </c>
      <c r="C610" s="195">
        <f t="shared" si="36"/>
        <v>0</v>
      </c>
      <c r="D610" s="42"/>
      <c r="E610" s="42"/>
      <c r="F610" s="42"/>
      <c r="G610" s="42"/>
      <c r="H610" s="42"/>
      <c r="I610" s="42"/>
    </row>
    <row r="611" spans="1:9">
      <c r="A611" s="35" t="s">
        <v>39</v>
      </c>
      <c r="B611" s="13" t="s">
        <v>12</v>
      </c>
      <c r="C611" s="195">
        <f t="shared" si="36"/>
        <v>0</v>
      </c>
    </row>
    <row r="612" spans="1:9">
      <c r="A612" s="10"/>
      <c r="B612" s="14" t="s">
        <v>13</v>
      </c>
      <c r="C612" s="195">
        <f t="shared" si="36"/>
        <v>0</v>
      </c>
    </row>
    <row r="613" spans="1:9">
      <c r="A613" s="12" t="s">
        <v>133</v>
      </c>
      <c r="B613" s="6" t="s">
        <v>12</v>
      </c>
      <c r="C613" s="195">
        <f>C615</f>
        <v>0</v>
      </c>
    </row>
    <row r="614" spans="1:9">
      <c r="A614" s="9"/>
      <c r="B614" s="7" t="s">
        <v>13</v>
      </c>
      <c r="C614" s="195">
        <f>C616</f>
        <v>0</v>
      </c>
    </row>
    <row r="615" spans="1:9" s="62" customFormat="1" ht="17.25" customHeight="1">
      <c r="A615" s="649" t="s">
        <v>147</v>
      </c>
      <c r="B615" s="28" t="s">
        <v>12</v>
      </c>
      <c r="C615" s="178">
        <f>C617+C619</f>
        <v>0</v>
      </c>
      <c r="D615" s="66"/>
      <c r="E615" s="66"/>
      <c r="F615" s="66"/>
      <c r="G615" s="66"/>
      <c r="H615" s="66"/>
      <c r="I615" s="66"/>
    </row>
    <row r="616" spans="1:9" s="62" customFormat="1" ht="15">
      <c r="A616" s="32"/>
      <c r="B616" s="30" t="s">
        <v>13</v>
      </c>
      <c r="C616" s="178">
        <f>C618+C620</f>
        <v>0</v>
      </c>
      <c r="D616" s="66"/>
      <c r="E616" s="66"/>
      <c r="F616" s="66"/>
      <c r="G616" s="66"/>
      <c r="H616" s="66"/>
      <c r="I616" s="66"/>
    </row>
    <row r="617" spans="1:9" s="88" customFormat="1" ht="30">
      <c r="A617" s="473" t="s">
        <v>148</v>
      </c>
      <c r="B617" s="100" t="s">
        <v>12</v>
      </c>
      <c r="C617" s="171">
        <v>-20</v>
      </c>
      <c r="D617" s="646"/>
      <c r="E617" s="646"/>
      <c r="F617" s="646"/>
      <c r="G617" s="646"/>
      <c r="H617" s="646"/>
      <c r="I617" s="646"/>
    </row>
    <row r="618" spans="1:9" s="91" customFormat="1">
      <c r="A618" s="141"/>
      <c r="B618" s="84" t="s">
        <v>13</v>
      </c>
      <c r="C618" s="171">
        <v>-20</v>
      </c>
      <c r="D618" s="83"/>
      <c r="E618" s="83"/>
      <c r="F618" s="83"/>
      <c r="G618" s="83"/>
      <c r="H618" s="83"/>
      <c r="I618" s="83"/>
    </row>
    <row r="619" spans="1:9" s="88" customFormat="1" ht="15.75">
      <c r="A619" s="680" t="s">
        <v>149</v>
      </c>
      <c r="B619" s="100" t="s">
        <v>12</v>
      </c>
      <c r="C619" s="171">
        <v>20</v>
      </c>
      <c r="D619" s="646"/>
      <c r="E619" s="646"/>
      <c r="F619" s="646"/>
      <c r="G619" s="646"/>
      <c r="H619" s="646"/>
      <c r="I619" s="646"/>
    </row>
    <row r="620" spans="1:9" s="91" customFormat="1">
      <c r="A620" s="76"/>
      <c r="B620" s="65" t="s">
        <v>13</v>
      </c>
      <c r="C620" s="171">
        <v>20</v>
      </c>
      <c r="D620" s="83"/>
      <c r="E620" s="83"/>
      <c r="F620" s="83"/>
      <c r="G620" s="83"/>
      <c r="H620" s="83"/>
      <c r="I620" s="83"/>
    </row>
    <row r="621" spans="1:9" ht="12.75">
      <c r="A621" s="701" t="s">
        <v>75</v>
      </c>
      <c r="B621" s="702"/>
      <c r="C621" s="703"/>
      <c r="E621" s="43"/>
    </row>
    <row r="622" spans="1:9">
      <c r="A622" s="31" t="s">
        <v>32</v>
      </c>
      <c r="B622" s="55" t="s">
        <v>12</v>
      </c>
      <c r="C622" s="171">
        <f>C624</f>
        <v>-1</v>
      </c>
      <c r="E622" s="63"/>
    </row>
    <row r="623" spans="1:9">
      <c r="A623" s="10" t="s">
        <v>38</v>
      </c>
      <c r="B623" s="40" t="s">
        <v>13</v>
      </c>
      <c r="C623" s="171">
        <f>C625</f>
        <v>-1</v>
      </c>
      <c r="E623" s="63"/>
    </row>
    <row r="624" spans="1:9" ht="15">
      <c r="A624" s="33" t="s">
        <v>24</v>
      </c>
      <c r="B624" s="55" t="s">
        <v>12</v>
      </c>
      <c r="C624" s="199">
        <f>C626</f>
        <v>-1</v>
      </c>
    </row>
    <row r="625" spans="1:3" ht="15">
      <c r="A625" s="10" t="s">
        <v>15</v>
      </c>
      <c r="B625" s="40" t="s">
        <v>13</v>
      </c>
      <c r="C625" s="199">
        <f>C627</f>
        <v>-1</v>
      </c>
    </row>
    <row r="626" spans="1:3">
      <c r="A626" s="12" t="s">
        <v>17</v>
      </c>
      <c r="B626" s="6" t="s">
        <v>12</v>
      </c>
      <c r="C626" s="171">
        <f>C628+C691</f>
        <v>-1</v>
      </c>
    </row>
    <row r="627" spans="1:3">
      <c r="A627" s="11"/>
      <c r="B627" s="7" t="s">
        <v>13</v>
      </c>
      <c r="C627" s="171">
        <f>C629+C692</f>
        <v>-1</v>
      </c>
    </row>
    <row r="628" spans="1:3">
      <c r="A628" s="12" t="s">
        <v>39</v>
      </c>
      <c r="B628" s="6" t="s">
        <v>12</v>
      </c>
      <c r="C628" s="171">
        <f t="shared" ref="C628:C633" si="37">C630</f>
        <v>-1</v>
      </c>
    </row>
    <row r="629" spans="1:3">
      <c r="A629" s="11"/>
      <c r="B629" s="7" t="s">
        <v>13</v>
      </c>
      <c r="C629" s="171">
        <f t="shared" si="37"/>
        <v>-1</v>
      </c>
    </row>
    <row r="630" spans="1:3" s="44" customFormat="1">
      <c r="A630" s="12" t="s">
        <v>133</v>
      </c>
      <c r="B630" s="56" t="s">
        <v>12</v>
      </c>
      <c r="C630" s="171">
        <f t="shared" si="37"/>
        <v>-1</v>
      </c>
    </row>
    <row r="631" spans="1:3" s="44" customFormat="1">
      <c r="A631" s="11"/>
      <c r="B631" s="40" t="s">
        <v>13</v>
      </c>
      <c r="C631" s="171">
        <f t="shared" si="37"/>
        <v>-1</v>
      </c>
    </row>
    <row r="632" spans="1:3" s="62" customFormat="1" ht="30">
      <c r="A632" s="651" t="s">
        <v>165</v>
      </c>
      <c r="B632" s="28" t="s">
        <v>12</v>
      </c>
      <c r="C632" s="199">
        <f t="shared" si="37"/>
        <v>-1</v>
      </c>
    </row>
    <row r="633" spans="1:3" s="62" customFormat="1" ht="15">
      <c r="A633" s="32"/>
      <c r="B633" s="30" t="s">
        <v>13</v>
      </c>
      <c r="C633" s="199">
        <f t="shared" si="37"/>
        <v>-1</v>
      </c>
    </row>
    <row r="634" spans="1:3" s="88" customFormat="1" ht="15">
      <c r="A634" s="668" t="s">
        <v>151</v>
      </c>
      <c r="B634" s="100" t="s">
        <v>12</v>
      </c>
      <c r="C634" s="276">
        <v>-1</v>
      </c>
    </row>
    <row r="635" spans="1:3" s="94" customFormat="1">
      <c r="A635" s="141"/>
      <c r="B635" s="84" t="s">
        <v>13</v>
      </c>
      <c r="C635" s="276">
        <v>-1</v>
      </c>
    </row>
    <row r="636" spans="1:3" ht="12.75">
      <c r="A636" s="696" t="s">
        <v>112</v>
      </c>
      <c r="B636" s="696"/>
      <c r="C636" s="696"/>
    </row>
    <row r="637" spans="1:3" s="63" customFormat="1">
      <c r="A637" s="132" t="s">
        <v>32</v>
      </c>
      <c r="B637" s="133" t="s">
        <v>12</v>
      </c>
      <c r="C637" s="171">
        <f>C639+C649</f>
        <v>-73.5</v>
      </c>
    </row>
    <row r="638" spans="1:3" s="63" customFormat="1">
      <c r="A638" s="76" t="s">
        <v>38</v>
      </c>
      <c r="B638" s="65" t="s">
        <v>13</v>
      </c>
      <c r="C638" s="171">
        <f>C640+C650</f>
        <v>-73.5</v>
      </c>
    </row>
    <row r="639" spans="1:3" ht="15">
      <c r="A639" s="128" t="s">
        <v>34</v>
      </c>
      <c r="B639" s="13" t="s">
        <v>12</v>
      </c>
      <c r="C639" s="178">
        <f t="shared" ref="C639:C640" si="38">C641</f>
        <v>8.5</v>
      </c>
    </row>
    <row r="640" spans="1:3" ht="15">
      <c r="A640" s="22" t="s">
        <v>35</v>
      </c>
      <c r="B640" s="14" t="s">
        <v>13</v>
      </c>
      <c r="C640" s="178">
        <f t="shared" si="38"/>
        <v>8.5</v>
      </c>
    </row>
    <row r="641" spans="1:9">
      <c r="A641" s="12" t="s">
        <v>17</v>
      </c>
      <c r="B641" s="6" t="s">
        <v>12</v>
      </c>
      <c r="C641" s="195">
        <f t="shared" ref="C641:C646" si="39">C643</f>
        <v>8.5</v>
      </c>
      <c r="D641" s="42"/>
      <c r="E641" s="42"/>
      <c r="F641" s="42"/>
      <c r="G641" s="42"/>
      <c r="H641" s="42"/>
      <c r="I641" s="42"/>
    </row>
    <row r="642" spans="1:9">
      <c r="A642" s="11"/>
      <c r="B642" s="7" t="s">
        <v>13</v>
      </c>
      <c r="C642" s="195">
        <f t="shared" si="39"/>
        <v>8.5</v>
      </c>
      <c r="D642" s="42"/>
      <c r="E642" s="42"/>
      <c r="F642" s="42"/>
      <c r="G642" s="42"/>
      <c r="H642" s="42"/>
      <c r="I642" s="42"/>
    </row>
    <row r="643" spans="1:9" s="94" customFormat="1" ht="16.5" customHeight="1">
      <c r="A643" s="655" t="s">
        <v>22</v>
      </c>
      <c r="B643" s="100" t="s">
        <v>12</v>
      </c>
      <c r="C643" s="171">
        <f t="shared" si="39"/>
        <v>8.5</v>
      </c>
    </row>
    <row r="644" spans="1:9" s="94" customFormat="1">
      <c r="A644" s="141"/>
      <c r="B644" s="84" t="s">
        <v>13</v>
      </c>
      <c r="C644" s="171">
        <f t="shared" si="39"/>
        <v>8.5</v>
      </c>
    </row>
    <row r="645" spans="1:9" s="62" customFormat="1" ht="30.75" customHeight="1">
      <c r="A645" s="378" t="s">
        <v>40</v>
      </c>
      <c r="B645" s="28" t="s">
        <v>12</v>
      </c>
      <c r="C645" s="178">
        <f t="shared" si="39"/>
        <v>8.5</v>
      </c>
      <c r="D645" s="66"/>
      <c r="E645" s="66"/>
      <c r="F645" s="66"/>
      <c r="G645" s="66"/>
      <c r="H645" s="66"/>
      <c r="I645" s="66"/>
    </row>
    <row r="646" spans="1:9" s="62" customFormat="1" ht="15">
      <c r="A646" s="32"/>
      <c r="B646" s="30" t="s">
        <v>13</v>
      </c>
      <c r="C646" s="178">
        <f t="shared" si="39"/>
        <v>8.5</v>
      </c>
      <c r="D646" s="66"/>
      <c r="E646" s="66"/>
      <c r="F646" s="66"/>
      <c r="G646" s="66"/>
      <c r="H646" s="66"/>
      <c r="I646" s="66"/>
    </row>
    <row r="647" spans="1:9" s="88" customFormat="1" ht="29.25" customHeight="1">
      <c r="A647" s="674" t="s">
        <v>154</v>
      </c>
      <c r="B647" s="100" t="s">
        <v>12</v>
      </c>
      <c r="C647" s="171">
        <v>8.5</v>
      </c>
      <c r="D647" s="646"/>
      <c r="E647" s="646"/>
      <c r="F647" s="646"/>
      <c r="G647" s="646"/>
      <c r="H647" s="646"/>
      <c r="I647" s="646"/>
    </row>
    <row r="648" spans="1:9" s="91" customFormat="1">
      <c r="A648" s="141"/>
      <c r="B648" s="84" t="s">
        <v>13</v>
      </c>
      <c r="C648" s="171">
        <v>8.5</v>
      </c>
      <c r="D648" s="83"/>
      <c r="E648" s="83"/>
      <c r="F648" s="83"/>
      <c r="G648" s="83"/>
      <c r="H648" s="83"/>
      <c r="I648" s="83"/>
    </row>
    <row r="649" spans="1:9" ht="15">
      <c r="A649" s="26" t="s">
        <v>24</v>
      </c>
      <c r="B649" s="5" t="s">
        <v>12</v>
      </c>
      <c r="C649" s="178">
        <f t="shared" ref="C649:C654" si="40">C651</f>
        <v>-82</v>
      </c>
    </row>
    <row r="650" spans="1:9" ht="15">
      <c r="A650" s="10" t="s">
        <v>15</v>
      </c>
      <c r="B650" s="7" t="s">
        <v>13</v>
      </c>
      <c r="C650" s="178">
        <f t="shared" si="40"/>
        <v>-82</v>
      </c>
    </row>
    <row r="651" spans="1:9">
      <c r="A651" s="12" t="s">
        <v>17</v>
      </c>
      <c r="B651" s="6" t="s">
        <v>12</v>
      </c>
      <c r="C651" s="171">
        <f t="shared" si="40"/>
        <v>-82</v>
      </c>
    </row>
    <row r="652" spans="1:9">
      <c r="A652" s="11"/>
      <c r="B652" s="7" t="s">
        <v>13</v>
      </c>
      <c r="C652" s="171">
        <f t="shared" si="40"/>
        <v>-82</v>
      </c>
    </row>
    <row r="653" spans="1:9">
      <c r="A653" s="12" t="s">
        <v>39</v>
      </c>
      <c r="B653" s="6" t="s">
        <v>12</v>
      </c>
      <c r="C653" s="171">
        <f t="shared" si="40"/>
        <v>-82</v>
      </c>
    </row>
    <row r="654" spans="1:9">
      <c r="A654" s="11"/>
      <c r="B654" s="7" t="s">
        <v>13</v>
      </c>
      <c r="C654" s="171">
        <f t="shared" si="40"/>
        <v>-82</v>
      </c>
    </row>
    <row r="655" spans="1:9" s="44" customFormat="1" ht="15">
      <c r="A655" s="33" t="s">
        <v>133</v>
      </c>
      <c r="B655" s="85" t="s">
        <v>12</v>
      </c>
      <c r="C655" s="199">
        <f>C657+C661+C665</f>
        <v>-82</v>
      </c>
    </row>
    <row r="656" spans="1:9" s="44" customFormat="1" ht="15">
      <c r="A656" s="93"/>
      <c r="B656" s="72" t="s">
        <v>13</v>
      </c>
      <c r="C656" s="199">
        <f>C658+C662+C666</f>
        <v>-82</v>
      </c>
    </row>
    <row r="657" spans="1:9" s="88" customFormat="1">
      <c r="A657" s="126" t="s">
        <v>155</v>
      </c>
      <c r="B657" s="133" t="s">
        <v>12</v>
      </c>
      <c r="C657" s="195">
        <f>C659</f>
        <v>-480</v>
      </c>
      <c r="D657" s="87"/>
      <c r="E657" s="87"/>
      <c r="F657" s="87"/>
      <c r="G657" s="87"/>
      <c r="H657" s="87"/>
      <c r="I657" s="87"/>
    </row>
    <row r="658" spans="1:9" s="88" customFormat="1">
      <c r="A658" s="79"/>
      <c r="B658" s="65" t="s">
        <v>13</v>
      </c>
      <c r="C658" s="195">
        <f>C660</f>
        <v>-480</v>
      </c>
      <c r="D658" s="87"/>
      <c r="E658" s="87"/>
      <c r="F658" s="87"/>
      <c r="G658" s="87"/>
      <c r="H658" s="87"/>
      <c r="I658" s="87"/>
    </row>
    <row r="659" spans="1:9" s="88" customFormat="1" ht="15">
      <c r="A659" s="681" t="s">
        <v>156</v>
      </c>
      <c r="B659" s="100" t="s">
        <v>12</v>
      </c>
      <c r="C659" s="171">
        <v>-480</v>
      </c>
      <c r="D659" s="646"/>
      <c r="E659" s="646"/>
      <c r="F659" s="646"/>
      <c r="G659" s="646"/>
      <c r="H659" s="646"/>
      <c r="I659" s="646"/>
    </row>
    <row r="660" spans="1:9" s="94" customFormat="1">
      <c r="A660" s="79"/>
      <c r="B660" s="84" t="s">
        <v>13</v>
      </c>
      <c r="C660" s="171">
        <v>-480</v>
      </c>
      <c r="D660" s="87"/>
      <c r="E660" s="87"/>
      <c r="F660" s="87"/>
      <c r="G660" s="87"/>
      <c r="H660" s="87"/>
      <c r="I660" s="87"/>
    </row>
    <row r="661" spans="1:9" s="94" customFormat="1" ht="17.25" customHeight="1">
      <c r="A661" s="650" t="s">
        <v>157</v>
      </c>
      <c r="B661" s="100" t="s">
        <v>12</v>
      </c>
      <c r="C661" s="171">
        <f>C663</f>
        <v>98</v>
      </c>
    </row>
    <row r="662" spans="1:9" s="94" customFormat="1" ht="16.5" customHeight="1">
      <c r="A662" s="141"/>
      <c r="B662" s="84" t="s">
        <v>13</v>
      </c>
      <c r="C662" s="171">
        <f>C664</f>
        <v>98</v>
      </c>
    </row>
    <row r="663" spans="1:9" s="88" customFormat="1" ht="16.5" customHeight="1">
      <c r="A663" s="591" t="s">
        <v>158</v>
      </c>
      <c r="B663" s="100" t="s">
        <v>12</v>
      </c>
      <c r="C663" s="171">
        <v>98</v>
      </c>
    </row>
    <row r="664" spans="1:9" s="94" customFormat="1" ht="17.25" customHeight="1">
      <c r="A664" s="141"/>
      <c r="B664" s="84" t="s">
        <v>13</v>
      </c>
      <c r="C664" s="171">
        <v>98</v>
      </c>
    </row>
    <row r="665" spans="1:9" s="94" customFormat="1" ht="17.25" customHeight="1">
      <c r="A665" s="650" t="s">
        <v>159</v>
      </c>
      <c r="B665" s="100" t="s">
        <v>12</v>
      </c>
      <c r="C665" s="171">
        <f>C667</f>
        <v>300</v>
      </c>
    </row>
    <row r="666" spans="1:9" s="94" customFormat="1" ht="16.5" customHeight="1">
      <c r="A666" s="141"/>
      <c r="B666" s="84" t="s">
        <v>13</v>
      </c>
      <c r="C666" s="171">
        <f>C668</f>
        <v>300</v>
      </c>
    </row>
    <row r="667" spans="1:9" s="88" customFormat="1" ht="16.5" customHeight="1">
      <c r="A667" s="591" t="s">
        <v>160</v>
      </c>
      <c r="B667" s="100" t="s">
        <v>12</v>
      </c>
      <c r="C667" s="171">
        <v>300</v>
      </c>
    </row>
    <row r="668" spans="1:9" s="94" customFormat="1" ht="17.25" customHeight="1">
      <c r="A668" s="141"/>
      <c r="B668" s="84" t="s">
        <v>13</v>
      </c>
      <c r="C668" s="171">
        <v>300</v>
      </c>
    </row>
    <row r="669" spans="1:9" s="15" customFormat="1">
      <c r="B669" s="175"/>
      <c r="C669" s="307"/>
      <c r="D669" s="41"/>
      <c r="E669" s="41"/>
      <c r="F669" s="41"/>
      <c r="G669" s="41"/>
      <c r="H669" s="41"/>
      <c r="I669" s="41"/>
    </row>
    <row r="670" spans="1:9" ht="15.75" customHeight="1">
      <c r="A670" s="714"/>
      <c r="B670" s="715"/>
      <c r="C670" s="715"/>
    </row>
    <row r="671" spans="1:9" ht="15.75" customHeight="1">
      <c r="A671" s="656"/>
      <c r="C671" s="1"/>
    </row>
    <row r="672" spans="1:9" ht="15.75" customHeight="1">
      <c r="A672" s="656"/>
      <c r="C672" s="1"/>
    </row>
    <row r="673" spans="1:53" ht="15.75" customHeight="1">
      <c r="A673" s="714" t="s">
        <v>161</v>
      </c>
      <c r="B673" s="715"/>
      <c r="C673" s="715"/>
    </row>
    <row r="674" spans="1:53" ht="15.75" customHeight="1">
      <c r="A674" s="688" t="s">
        <v>162</v>
      </c>
      <c r="B674" s="716"/>
      <c r="C674" s="716"/>
    </row>
    <row r="675" spans="1:53">
      <c r="A675" s="167"/>
      <c r="B675" s="168"/>
      <c r="C675" s="308"/>
    </row>
    <row r="676" spans="1:53">
      <c r="A676" s="167"/>
      <c r="B676" s="168"/>
      <c r="C676" s="308"/>
    </row>
    <row r="677" spans="1:53">
      <c r="A677" s="43"/>
    </row>
    <row r="678" spans="1:53">
      <c r="A678" s="43" t="s">
        <v>163</v>
      </c>
    </row>
    <row r="679" spans="1:53">
      <c r="A679" s="43" t="s">
        <v>164</v>
      </c>
    </row>
    <row r="680" spans="1:53" ht="15.75" customHeight="1">
      <c r="A680" s="688"/>
      <c r="B680" s="716"/>
      <c r="C680" s="716"/>
    </row>
    <row r="681" spans="1:53">
      <c r="A681" s="167"/>
      <c r="B681" s="168"/>
      <c r="C681" s="308"/>
    </row>
    <row r="682" spans="1:53">
      <c r="A682" s="167"/>
      <c r="B682" s="168"/>
      <c r="C682" s="308"/>
    </row>
    <row r="683" spans="1:53">
      <c r="A683" s="167"/>
      <c r="B683" s="168"/>
      <c r="C683" s="308"/>
    </row>
    <row r="684" spans="1:53">
      <c r="A684" s="43"/>
    </row>
    <row r="685" spans="1:53">
      <c r="A685" s="43"/>
    </row>
    <row r="686" spans="1:53" s="1" customFormat="1">
      <c r="A686" s="43"/>
      <c r="C686" s="286"/>
      <c r="D686"/>
      <c r="E686"/>
      <c r="F686"/>
      <c r="G686"/>
      <c r="H686"/>
      <c r="I686"/>
      <c r="J686"/>
      <c r="K686"/>
      <c r="L686"/>
      <c r="M686"/>
      <c r="N686"/>
      <c r="O686"/>
      <c r="P686"/>
      <c r="Q686"/>
      <c r="R686"/>
      <c r="S686"/>
      <c r="T686"/>
      <c r="U686"/>
      <c r="V686"/>
      <c r="W686"/>
      <c r="X686"/>
      <c r="Y686"/>
      <c r="Z686"/>
      <c r="AA686"/>
      <c r="AB686"/>
      <c r="AC686"/>
      <c r="AD686"/>
      <c r="AE686"/>
      <c r="AF686"/>
      <c r="AG686"/>
      <c r="AH686"/>
      <c r="AI686"/>
      <c r="AJ686"/>
      <c r="AK686"/>
      <c r="AL686"/>
      <c r="AM686"/>
      <c r="AN686"/>
      <c r="AO686"/>
      <c r="AP686"/>
      <c r="AQ686"/>
      <c r="AR686"/>
      <c r="AS686"/>
      <c r="AT686"/>
      <c r="AU686"/>
      <c r="AV686"/>
      <c r="AW686"/>
      <c r="AX686"/>
      <c r="AY686"/>
      <c r="AZ686"/>
      <c r="BA686"/>
    </row>
    <row r="693" spans="1:53" s="1" customFormat="1">
      <c r="A693" s="15"/>
      <c r="C693" s="286"/>
      <c r="D693"/>
      <c r="E693"/>
      <c r="F693"/>
      <c r="G693"/>
      <c r="H693"/>
      <c r="I693"/>
      <c r="J693"/>
      <c r="K693"/>
      <c r="L693"/>
      <c r="M693"/>
      <c r="N693"/>
      <c r="O693"/>
      <c r="P693"/>
      <c r="Q693"/>
      <c r="R693"/>
      <c r="S693"/>
      <c r="T693"/>
      <c r="U693"/>
      <c r="V693"/>
      <c r="W693"/>
      <c r="X693"/>
      <c r="Y693"/>
      <c r="Z693"/>
      <c r="AA693"/>
      <c r="AB693"/>
      <c r="AC693"/>
      <c r="AD693"/>
      <c r="AE693"/>
      <c r="AF693"/>
      <c r="AG693"/>
      <c r="AH693"/>
      <c r="AI693"/>
      <c r="AJ693"/>
      <c r="AK693"/>
      <c r="AL693"/>
      <c r="AM693"/>
      <c r="AN693"/>
      <c r="AO693"/>
      <c r="AP693"/>
      <c r="AQ693"/>
      <c r="AR693"/>
      <c r="AS693"/>
      <c r="AT693"/>
      <c r="AU693"/>
      <c r="AV693"/>
      <c r="AW693"/>
      <c r="AX693"/>
      <c r="AY693"/>
      <c r="AZ693"/>
      <c r="BA693"/>
    </row>
    <row r="694" spans="1:53" s="1" customFormat="1">
      <c r="A694" s="15"/>
      <c r="C694" s="286"/>
      <c r="D694"/>
      <c r="E694"/>
      <c r="F694"/>
      <c r="G694"/>
      <c r="H694"/>
      <c r="I694"/>
      <c r="J694"/>
      <c r="K694"/>
      <c r="L694"/>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c r="AW694"/>
      <c r="AX694"/>
      <c r="AY694"/>
      <c r="AZ694"/>
      <c r="BA694"/>
    </row>
  </sheetData>
  <mergeCells count="29">
    <mergeCell ref="A535:C535"/>
    <mergeCell ref="A83:C83"/>
    <mergeCell ref="D556:I556"/>
    <mergeCell ref="A621:C621"/>
    <mergeCell ref="A636:C636"/>
    <mergeCell ref="A232:C232"/>
    <mergeCell ref="A321:C321"/>
    <mergeCell ref="A374:C374"/>
    <mergeCell ref="A423:C423"/>
    <mergeCell ref="A492:C492"/>
    <mergeCell ref="A493:C493"/>
    <mergeCell ref="A193:C193"/>
    <mergeCell ref="A247:A248"/>
    <mergeCell ref="A436:A437"/>
    <mergeCell ref="A219:C219"/>
    <mergeCell ref="A670:C670"/>
    <mergeCell ref="A680:C680"/>
    <mergeCell ref="A574:A575"/>
    <mergeCell ref="A581:A582"/>
    <mergeCell ref="A583:A584"/>
    <mergeCell ref="A585:A586"/>
    <mergeCell ref="A673:C673"/>
    <mergeCell ref="A674:C674"/>
    <mergeCell ref="A1:C1"/>
    <mergeCell ref="A2:C2"/>
    <mergeCell ref="A7:C7"/>
    <mergeCell ref="C10:C12"/>
    <mergeCell ref="A123:C123"/>
    <mergeCell ref="A32:A33"/>
  </mergeCells>
  <pageMargins left="0.70866141732283472" right="0.70866141732283472" top="0.55118110236220474" bottom="0.55118110236220474" header="0.31496062992125984" footer="0.31496062992125984"/>
  <pageSetup paperSize="9" scale="95" orientation="portrait" r:id="rId1"/>
  <headerFoot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5459F-A9E9-4DD6-8B11-461D850C2D3F}">
  <dimension ref="A1:BA338"/>
  <sheetViews>
    <sheetView topLeftCell="A72" zoomScaleNormal="100" workbookViewId="0">
      <selection activeCell="A80" sqref="A80"/>
    </sheetView>
  </sheetViews>
  <sheetFormatPr defaultRowHeight="14.25"/>
  <cols>
    <col min="1" max="1" width="61.28515625" customWidth="1"/>
    <col min="2" max="2" width="6.85546875" style="1" customWidth="1"/>
    <col min="3" max="3" width="17" style="286" customWidth="1"/>
    <col min="4" max="4" width="0" hidden="1" customWidth="1"/>
    <col min="6" max="9" width="0" hidden="1" customWidth="1"/>
  </cols>
  <sheetData>
    <row r="1" spans="1:11" ht="18.75" customHeight="1">
      <c r="A1" s="688" t="s">
        <v>0</v>
      </c>
      <c r="B1" s="689"/>
      <c r="C1" s="689"/>
    </row>
    <row r="2" spans="1:11" ht="12.75">
      <c r="A2" s="731" t="s">
        <v>1</v>
      </c>
      <c r="B2" s="732"/>
      <c r="C2" s="732"/>
    </row>
    <row r="3" spans="1:11">
      <c r="A3" s="107" t="s">
        <v>2</v>
      </c>
    </row>
    <row r="4" spans="1:11">
      <c r="A4" t="s">
        <v>3</v>
      </c>
    </row>
    <row r="6" spans="1:11" ht="29.25" customHeight="1">
      <c r="A6" s="690" t="s">
        <v>4</v>
      </c>
      <c r="B6" s="690"/>
      <c r="C6" s="690"/>
    </row>
    <row r="7" spans="1:11" ht="16.5" customHeight="1">
      <c r="B7" s="2"/>
      <c r="C7" s="287" t="s">
        <v>5</v>
      </c>
    </row>
    <row r="8" spans="1:11" ht="12.75">
      <c r="A8" s="8" t="s">
        <v>6</v>
      </c>
      <c r="B8" s="5" t="s">
        <v>7</v>
      </c>
      <c r="C8" s="691" t="s">
        <v>8</v>
      </c>
    </row>
    <row r="9" spans="1:11" ht="12.75">
      <c r="A9" s="3" t="s">
        <v>9</v>
      </c>
      <c r="B9" s="6"/>
      <c r="C9" s="692"/>
    </row>
    <row r="10" spans="1:11" ht="12.75">
      <c r="A10" s="3" t="s">
        <v>10</v>
      </c>
      <c r="B10" s="6"/>
      <c r="C10" s="693"/>
    </row>
    <row r="11" spans="1:11">
      <c r="A11" s="4">
        <v>0</v>
      </c>
      <c r="B11" s="4">
        <v>1</v>
      </c>
      <c r="C11" s="194">
        <v>2</v>
      </c>
    </row>
    <row r="12" spans="1:11" ht="15.75">
      <c r="A12" s="34" t="s">
        <v>11</v>
      </c>
      <c r="B12" s="17" t="s">
        <v>12</v>
      </c>
      <c r="C12" s="288">
        <f>C14+C30</f>
        <v>5541.1</v>
      </c>
      <c r="K12" s="131"/>
    </row>
    <row r="13" spans="1:11" ht="15">
      <c r="A13" s="16"/>
      <c r="B13" s="18" t="s">
        <v>13</v>
      </c>
      <c r="C13" s="288">
        <f>C15+C31</f>
        <v>5541.1</v>
      </c>
    </row>
    <row r="14" spans="1:11" ht="15">
      <c r="A14" s="26" t="s">
        <v>14</v>
      </c>
      <c r="B14" s="13" t="s">
        <v>12</v>
      </c>
      <c r="C14" s="178">
        <f>C16+C18+C20</f>
        <v>5376.1</v>
      </c>
    </row>
    <row r="15" spans="1:11" ht="15">
      <c r="A15" s="10" t="s">
        <v>15</v>
      </c>
      <c r="B15" s="14" t="s">
        <v>13</v>
      </c>
      <c r="C15" s="178">
        <f>C17+C19+C21</f>
        <v>5376.1</v>
      </c>
    </row>
    <row r="16" spans="1:11" s="15" customFormat="1" ht="28.5">
      <c r="A16" s="189" t="s">
        <v>16</v>
      </c>
      <c r="B16" s="188" t="s">
        <v>12</v>
      </c>
      <c r="C16" s="195">
        <f>C50</f>
        <v>5000</v>
      </c>
    </row>
    <row r="17" spans="1:28" s="15" customFormat="1">
      <c r="A17" s="190"/>
      <c r="B17" s="159" t="s">
        <v>13</v>
      </c>
      <c r="C17" s="195">
        <f>C51</f>
        <v>5000</v>
      </c>
    </row>
    <row r="18" spans="1:28" s="15" customFormat="1" ht="28.5">
      <c r="A18" s="621" t="s">
        <v>166</v>
      </c>
      <c r="B18" s="188" t="s">
        <v>12</v>
      </c>
      <c r="C18" s="195">
        <f>C52</f>
        <v>12</v>
      </c>
    </row>
    <row r="19" spans="1:28" s="15" customFormat="1">
      <c r="A19" s="190"/>
      <c r="B19" s="159" t="s">
        <v>13</v>
      </c>
      <c r="C19" s="195">
        <f>C53</f>
        <v>12</v>
      </c>
    </row>
    <row r="20" spans="1:28">
      <c r="A20" s="12" t="s">
        <v>17</v>
      </c>
      <c r="B20" s="5" t="s">
        <v>12</v>
      </c>
      <c r="C20" s="195">
        <f t="shared" ref="C20:C21" si="0">C22</f>
        <v>364.1</v>
      </c>
    </row>
    <row r="21" spans="1:28">
      <c r="A21" s="11"/>
      <c r="B21" s="7" t="s">
        <v>13</v>
      </c>
      <c r="C21" s="195">
        <f t="shared" si="0"/>
        <v>364.1</v>
      </c>
    </row>
    <row r="22" spans="1:28">
      <c r="A22" s="21" t="s">
        <v>18</v>
      </c>
      <c r="B22" s="5" t="s">
        <v>12</v>
      </c>
      <c r="C22" s="195">
        <f>C24+C26+C28</f>
        <v>364.1</v>
      </c>
    </row>
    <row r="23" spans="1:28">
      <c r="A23" s="22"/>
      <c r="B23" s="40" t="s">
        <v>13</v>
      </c>
      <c r="C23" s="195">
        <f>C25+C27+C29</f>
        <v>364.1</v>
      </c>
    </row>
    <row r="24" spans="1:28" s="94" customFormat="1">
      <c r="A24" s="625" t="s">
        <v>19</v>
      </c>
      <c r="B24" s="233" t="s">
        <v>12</v>
      </c>
      <c r="C24" s="171">
        <f>C58</f>
        <v>-3</v>
      </c>
      <c r="M24" s="231"/>
      <c r="N24" s="231"/>
    </row>
    <row r="25" spans="1:28" s="94" customFormat="1">
      <c r="A25" s="204"/>
      <c r="B25" s="192" t="s">
        <v>13</v>
      </c>
      <c r="C25" s="171">
        <f>C59</f>
        <v>-3</v>
      </c>
    </row>
    <row r="26" spans="1:28" s="43" customFormat="1">
      <c r="A26" s="27" t="s">
        <v>20</v>
      </c>
      <c r="B26" s="56" t="s">
        <v>12</v>
      </c>
      <c r="C26" s="195">
        <f>C99</f>
        <v>105.1</v>
      </c>
    </row>
    <row r="27" spans="1:28" s="43" customFormat="1">
      <c r="A27" s="10"/>
      <c r="B27" s="40" t="s">
        <v>13</v>
      </c>
      <c r="C27" s="195">
        <f>C100</f>
        <v>105.1</v>
      </c>
      <c r="N27" s="440"/>
    </row>
    <row r="28" spans="1:28" s="43" customFormat="1">
      <c r="A28" s="203" t="s">
        <v>22</v>
      </c>
      <c r="B28" s="56" t="s">
        <v>12</v>
      </c>
      <c r="C28" s="195">
        <f>C101</f>
        <v>262</v>
      </c>
    </row>
    <row r="29" spans="1:28" s="43" customFormat="1">
      <c r="A29" s="10"/>
      <c r="B29" s="40" t="s">
        <v>13</v>
      </c>
      <c r="C29" s="195">
        <f>C102</f>
        <v>262</v>
      </c>
      <c r="N29" s="440"/>
    </row>
    <row r="30" spans="1:28" s="258" customFormat="1" ht="15">
      <c r="A30" s="269" t="s">
        <v>24</v>
      </c>
      <c r="B30" s="260" t="s">
        <v>12</v>
      </c>
      <c r="C30" s="288">
        <f>C33+C35</f>
        <v>165</v>
      </c>
      <c r="E30" s="63"/>
      <c r="F30" s="63"/>
      <c r="G30" s="63"/>
      <c r="H30" s="63"/>
      <c r="I30" s="63"/>
      <c r="J30" s="63"/>
      <c r="K30" s="63"/>
      <c r="L30" s="63"/>
      <c r="M30" s="63"/>
      <c r="N30" s="63"/>
      <c r="O30" s="63"/>
      <c r="P30" s="63"/>
      <c r="Q30" s="63"/>
      <c r="R30" s="63"/>
      <c r="S30" s="63"/>
      <c r="T30" s="63"/>
      <c r="U30" s="63"/>
      <c r="V30" s="63"/>
      <c r="W30" s="63"/>
      <c r="X30" s="63"/>
      <c r="Y30" s="63"/>
      <c r="Z30" s="63"/>
      <c r="AA30" s="63"/>
      <c r="AB30" s="63"/>
    </row>
    <row r="31" spans="1:28" s="258" customFormat="1" ht="15">
      <c r="A31" s="270" t="s">
        <v>15</v>
      </c>
      <c r="B31" s="261" t="s">
        <v>13</v>
      </c>
      <c r="C31" s="288">
        <f>C34+C36</f>
        <v>165</v>
      </c>
      <c r="E31" s="63"/>
      <c r="F31" s="63"/>
      <c r="G31" s="63"/>
      <c r="H31" s="63"/>
      <c r="I31" s="63"/>
      <c r="J31" s="63"/>
      <c r="K31" s="63"/>
      <c r="L31" s="63"/>
      <c r="M31" s="63"/>
      <c r="N31" s="63"/>
      <c r="O31" s="63"/>
      <c r="P31" s="63"/>
      <c r="Q31" s="63"/>
      <c r="R31" s="63"/>
      <c r="S31" s="63"/>
      <c r="T31" s="63"/>
      <c r="U31" s="63"/>
      <c r="V31" s="63"/>
      <c r="W31" s="63"/>
      <c r="X31" s="63"/>
      <c r="Y31" s="63"/>
      <c r="Z31" s="63"/>
      <c r="AA31" s="63"/>
      <c r="AB31" s="63"/>
    </row>
    <row r="32" spans="1:28" s="258" customFormat="1" hidden="1">
      <c r="A32" s="264"/>
      <c r="B32" s="261" t="s">
        <v>13</v>
      </c>
      <c r="C32" s="290"/>
    </row>
    <row r="33" spans="1:53" ht="29.25" customHeight="1">
      <c r="A33" s="624" t="s">
        <v>166</v>
      </c>
      <c r="B33" s="56" t="s">
        <v>12</v>
      </c>
      <c r="C33" s="171">
        <f>C107</f>
        <v>-5</v>
      </c>
    </row>
    <row r="34" spans="1:53" ht="18" customHeight="1">
      <c r="A34" s="11"/>
      <c r="B34" s="40" t="s">
        <v>13</v>
      </c>
      <c r="C34" s="171">
        <f>C108</f>
        <v>-5</v>
      </c>
    </row>
    <row r="35" spans="1:53">
      <c r="A35" s="12" t="s">
        <v>17</v>
      </c>
      <c r="B35" s="6" t="s">
        <v>12</v>
      </c>
      <c r="C35" s="195">
        <f>C37</f>
        <v>170</v>
      </c>
    </row>
    <row r="36" spans="1:53">
      <c r="A36" s="11"/>
      <c r="B36" s="7" t="s">
        <v>13</v>
      </c>
      <c r="C36" s="195">
        <f>C38</f>
        <v>170</v>
      </c>
    </row>
    <row r="37" spans="1:53">
      <c r="A37" s="12" t="s">
        <v>18</v>
      </c>
      <c r="B37" s="5" t="s">
        <v>12</v>
      </c>
      <c r="C37" s="195">
        <f>C39+C41+C43</f>
        <v>170</v>
      </c>
    </row>
    <row r="38" spans="1:53">
      <c r="A38" s="9"/>
      <c r="B38" s="7" t="s">
        <v>13</v>
      </c>
      <c r="C38" s="195">
        <f>C40+C42+C44</f>
        <v>170</v>
      </c>
    </row>
    <row r="39" spans="1:53" s="43" customFormat="1">
      <c r="A39" s="25" t="s">
        <v>20</v>
      </c>
      <c r="B39" s="13" t="s">
        <v>12</v>
      </c>
      <c r="C39" s="195">
        <f t="shared" ref="C39:C44" si="1">C113</f>
        <v>172</v>
      </c>
      <c r="D39" s="41"/>
      <c r="E39" s="41"/>
      <c r="F39" s="41"/>
      <c r="G39" s="41"/>
      <c r="H39" s="41"/>
      <c r="I39" s="41"/>
    </row>
    <row r="40" spans="1:53" s="43" customFormat="1">
      <c r="A40" s="10"/>
      <c r="B40" s="14" t="s">
        <v>13</v>
      </c>
      <c r="C40" s="195">
        <f t="shared" si="1"/>
        <v>172</v>
      </c>
      <c r="D40" s="41"/>
      <c r="E40" s="41"/>
      <c r="F40" s="41"/>
      <c r="G40" s="41"/>
      <c r="H40" s="41"/>
      <c r="I40" s="41"/>
    </row>
    <row r="41" spans="1:53" s="94" customFormat="1" ht="16.5" customHeight="1">
      <c r="A41" s="474" t="s">
        <v>21</v>
      </c>
      <c r="B41" s="100" t="s">
        <v>12</v>
      </c>
      <c r="C41" s="171">
        <f t="shared" si="1"/>
        <v>22</v>
      </c>
    </row>
    <row r="42" spans="1:53" s="94" customFormat="1">
      <c r="A42" s="141"/>
      <c r="B42" s="84" t="s">
        <v>13</v>
      </c>
      <c r="C42" s="171">
        <f t="shared" si="1"/>
        <v>22</v>
      </c>
    </row>
    <row r="43" spans="1:53">
      <c r="A43" s="23" t="s">
        <v>22</v>
      </c>
      <c r="B43" s="6" t="s">
        <v>12</v>
      </c>
      <c r="C43" s="195">
        <f t="shared" si="1"/>
        <v>-24</v>
      </c>
    </row>
    <row r="44" spans="1:53" ht="14.25" customHeight="1">
      <c r="A44" s="9"/>
      <c r="B44" s="7" t="s">
        <v>13</v>
      </c>
      <c r="C44" s="195">
        <f t="shared" si="1"/>
        <v>-24</v>
      </c>
    </row>
    <row r="45" spans="1:53" s="49" customFormat="1" ht="15">
      <c r="A45" s="52" t="s">
        <v>25</v>
      </c>
      <c r="B45" s="52"/>
      <c r="C45" s="291"/>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row>
    <row r="46" spans="1:53" ht="15">
      <c r="A46" s="53" t="s">
        <v>26</v>
      </c>
      <c r="B46" s="55" t="s">
        <v>12</v>
      </c>
      <c r="C46" s="195">
        <f>C48</f>
        <v>5009</v>
      </c>
    </row>
    <row r="47" spans="1:53">
      <c r="A47" s="39"/>
      <c r="B47" s="40" t="s">
        <v>13</v>
      </c>
      <c r="C47" s="195">
        <f>C49</f>
        <v>5009</v>
      </c>
    </row>
    <row r="48" spans="1:53" ht="15">
      <c r="A48" s="36" t="s">
        <v>27</v>
      </c>
      <c r="B48" s="24" t="s">
        <v>12</v>
      </c>
      <c r="C48" s="292">
        <f>C50+C52+C54</f>
        <v>5009</v>
      </c>
    </row>
    <row r="49" spans="1:14" ht="15">
      <c r="A49" s="22" t="s">
        <v>15</v>
      </c>
      <c r="B49" s="14" t="s">
        <v>13</v>
      </c>
      <c r="C49" s="292">
        <f>C51+C53+C55</f>
        <v>5009</v>
      </c>
    </row>
    <row r="50" spans="1:14" s="15" customFormat="1" ht="28.5">
      <c r="A50" s="189" t="s">
        <v>16</v>
      </c>
      <c r="B50" s="188" t="s">
        <v>12</v>
      </c>
      <c r="C50" s="195">
        <f>C65+C78</f>
        <v>5000</v>
      </c>
    </row>
    <row r="51" spans="1:14" s="15" customFormat="1">
      <c r="A51" s="190"/>
      <c r="B51" s="159" t="s">
        <v>13</v>
      </c>
      <c r="C51" s="195">
        <f>C66+C79</f>
        <v>5000</v>
      </c>
    </row>
    <row r="52" spans="1:14" s="15" customFormat="1" ht="28.5">
      <c r="A52" s="621" t="s">
        <v>166</v>
      </c>
      <c r="B52" s="188" t="s">
        <v>12</v>
      </c>
      <c r="C52" s="195">
        <f>C69</f>
        <v>12</v>
      </c>
    </row>
    <row r="53" spans="1:14" s="15" customFormat="1">
      <c r="A53" s="190"/>
      <c r="B53" s="159" t="s">
        <v>13</v>
      </c>
      <c r="C53" s="195">
        <f>C70</f>
        <v>12</v>
      </c>
    </row>
    <row r="54" spans="1:14" s="91" customFormat="1">
      <c r="A54" s="232" t="s">
        <v>17</v>
      </c>
      <c r="B54" s="233" t="s">
        <v>12</v>
      </c>
      <c r="C54" s="171">
        <f t="shared" ref="C54:C57" si="2">C56</f>
        <v>-3</v>
      </c>
    </row>
    <row r="55" spans="1:14" s="91" customFormat="1">
      <c r="A55" s="234"/>
      <c r="B55" s="192" t="s">
        <v>13</v>
      </c>
      <c r="C55" s="171">
        <f t="shared" si="2"/>
        <v>-3</v>
      </c>
    </row>
    <row r="56" spans="1:14" s="94" customFormat="1">
      <c r="A56" s="235" t="s">
        <v>28</v>
      </c>
      <c r="B56" s="202" t="s">
        <v>12</v>
      </c>
      <c r="C56" s="171">
        <f t="shared" si="2"/>
        <v>-3</v>
      </c>
    </row>
    <row r="57" spans="1:14" s="94" customFormat="1">
      <c r="A57" s="204"/>
      <c r="B57" s="192" t="s">
        <v>13</v>
      </c>
      <c r="C57" s="171">
        <f t="shared" si="2"/>
        <v>-3</v>
      </c>
    </row>
    <row r="58" spans="1:14" s="94" customFormat="1">
      <c r="A58" s="236" t="s">
        <v>19</v>
      </c>
      <c r="B58" s="233" t="s">
        <v>12</v>
      </c>
      <c r="C58" s="171">
        <f>C86</f>
        <v>-3</v>
      </c>
      <c r="M58" s="231"/>
      <c r="N58" s="231"/>
    </row>
    <row r="59" spans="1:14" s="94" customFormat="1">
      <c r="A59" s="236"/>
      <c r="B59" s="192" t="s">
        <v>13</v>
      </c>
      <c r="C59" s="171">
        <f>C87</f>
        <v>-3</v>
      </c>
    </row>
    <row r="60" spans="1:14" ht="15">
      <c r="A60" s="153" t="s">
        <v>31</v>
      </c>
      <c r="B60" s="154"/>
      <c r="C60" s="294"/>
      <c r="D60" s="111"/>
      <c r="E60" s="112"/>
      <c r="F60" s="111"/>
      <c r="G60" s="111"/>
      <c r="H60" s="111"/>
      <c r="I60" s="111"/>
    </row>
    <row r="61" spans="1:14">
      <c r="A61" s="127" t="s">
        <v>32</v>
      </c>
      <c r="B61" s="55" t="s">
        <v>12</v>
      </c>
      <c r="C61" s="195">
        <f t="shared" ref="C61:C62" si="3">C63</f>
        <v>2012</v>
      </c>
      <c r="D61" s="113"/>
      <c r="E61" s="113"/>
      <c r="F61" s="113"/>
      <c r="G61" s="113"/>
      <c r="H61" s="113"/>
      <c r="I61" s="113"/>
    </row>
    <row r="62" spans="1:14">
      <c r="A62" s="22" t="s">
        <v>33</v>
      </c>
      <c r="B62" s="14" t="s">
        <v>13</v>
      </c>
      <c r="C62" s="195">
        <f t="shared" si="3"/>
        <v>2012</v>
      </c>
    </row>
    <row r="63" spans="1:14">
      <c r="A63" s="128" t="s">
        <v>34</v>
      </c>
      <c r="B63" s="13" t="s">
        <v>12</v>
      </c>
      <c r="C63" s="195">
        <f>C65+C69</f>
        <v>2012</v>
      </c>
    </row>
    <row r="64" spans="1:14">
      <c r="A64" s="22" t="s">
        <v>35</v>
      </c>
      <c r="B64" s="14" t="s">
        <v>13</v>
      </c>
      <c r="C64" s="195">
        <f>C66+C70</f>
        <v>2012</v>
      </c>
    </row>
    <row r="65" spans="1:26" s="15" customFormat="1" ht="28.5">
      <c r="A65" s="189" t="s">
        <v>16</v>
      </c>
      <c r="B65" s="188" t="s">
        <v>12</v>
      </c>
      <c r="C65" s="195">
        <f>C67</f>
        <v>2000</v>
      </c>
    </row>
    <row r="66" spans="1:26" s="15" customFormat="1">
      <c r="A66" s="190"/>
      <c r="B66" s="159" t="s">
        <v>13</v>
      </c>
      <c r="C66" s="195">
        <f>C68</f>
        <v>2000</v>
      </c>
    </row>
    <row r="67" spans="1:26" s="636" customFormat="1" ht="15" customHeight="1">
      <c r="A67" s="635" t="s">
        <v>167</v>
      </c>
      <c r="B67" s="541" t="s">
        <v>12</v>
      </c>
      <c r="C67" s="542">
        <v>2000</v>
      </c>
    </row>
    <row r="68" spans="1:26" s="91" customFormat="1">
      <c r="A68" s="76"/>
      <c r="B68" s="65" t="s">
        <v>13</v>
      </c>
      <c r="C68" s="445">
        <v>2000</v>
      </c>
    </row>
    <row r="69" spans="1:26" s="15" customFormat="1" ht="28.5">
      <c r="A69" s="626" t="s">
        <v>166</v>
      </c>
      <c r="B69" s="188" t="s">
        <v>12</v>
      </c>
      <c r="C69" s="627">
        <f>C71</f>
        <v>12</v>
      </c>
    </row>
    <row r="70" spans="1:26" s="15" customFormat="1">
      <c r="A70" s="190"/>
      <c r="B70" s="159" t="s">
        <v>13</v>
      </c>
      <c r="C70" s="627">
        <f>C72</f>
        <v>12</v>
      </c>
    </row>
    <row r="71" spans="1:26" s="636" customFormat="1" ht="30" customHeight="1">
      <c r="A71" s="637" t="s">
        <v>132</v>
      </c>
      <c r="B71" s="541" t="s">
        <v>12</v>
      </c>
      <c r="C71" s="542">
        <v>12</v>
      </c>
    </row>
    <row r="72" spans="1:26" s="91" customFormat="1">
      <c r="A72" s="76"/>
      <c r="B72" s="65" t="s">
        <v>13</v>
      </c>
      <c r="C72" s="445">
        <v>12</v>
      </c>
    </row>
    <row r="73" spans="1:26" s="206" customFormat="1" ht="15">
      <c r="A73" s="697" t="s">
        <v>46</v>
      </c>
      <c r="B73" s="697"/>
      <c r="C73" s="697"/>
      <c r="D73" s="15"/>
      <c r="E73" s="15"/>
      <c r="F73" s="15"/>
      <c r="G73" s="15"/>
      <c r="H73" s="15"/>
      <c r="I73" s="15"/>
      <c r="J73" s="15"/>
      <c r="K73" s="15"/>
      <c r="L73" s="15"/>
      <c r="M73" s="15"/>
      <c r="N73" s="15"/>
      <c r="O73" s="15"/>
      <c r="P73" s="15"/>
      <c r="Q73" s="15"/>
      <c r="R73" s="15"/>
      <c r="S73" s="15"/>
      <c r="T73" s="15"/>
      <c r="U73" s="15"/>
      <c r="V73" s="15"/>
      <c r="W73" s="15"/>
      <c r="X73" s="15"/>
      <c r="Y73" s="15"/>
      <c r="Z73" s="15"/>
    </row>
    <row r="74" spans="1:26" s="15" customFormat="1" ht="15">
      <c r="A74" s="185" t="s">
        <v>32</v>
      </c>
      <c r="B74" s="186" t="s">
        <v>12</v>
      </c>
      <c r="C74" s="628">
        <f>C76</f>
        <v>2997</v>
      </c>
    </row>
    <row r="75" spans="1:26" s="15" customFormat="1" ht="15">
      <c r="A75" s="158" t="s">
        <v>38</v>
      </c>
      <c r="B75" s="159" t="s">
        <v>13</v>
      </c>
      <c r="C75" s="628">
        <f>C77</f>
        <v>2997</v>
      </c>
    </row>
    <row r="76" spans="1:26" s="15" customFormat="1" ht="15">
      <c r="A76" s="187" t="s">
        <v>34</v>
      </c>
      <c r="B76" s="188" t="s">
        <v>12</v>
      </c>
      <c r="C76" s="627">
        <f>C78+C82</f>
        <v>2997</v>
      </c>
    </row>
    <row r="77" spans="1:26" s="15" customFormat="1">
      <c r="A77" s="158" t="s">
        <v>38</v>
      </c>
      <c r="B77" s="159" t="s">
        <v>13</v>
      </c>
      <c r="C77" s="627">
        <f>C79+C83</f>
        <v>2997</v>
      </c>
    </row>
    <row r="78" spans="1:26" s="15" customFormat="1" ht="28.5">
      <c r="A78" s="189" t="s">
        <v>16</v>
      </c>
      <c r="B78" s="188" t="s">
        <v>12</v>
      </c>
      <c r="C78" s="627">
        <f>C80</f>
        <v>3000</v>
      </c>
    </row>
    <row r="79" spans="1:26" s="15" customFormat="1">
      <c r="A79" s="190"/>
      <c r="B79" s="159" t="s">
        <v>13</v>
      </c>
      <c r="C79" s="627">
        <f>C81</f>
        <v>3000</v>
      </c>
    </row>
    <row r="80" spans="1:26" s="636" customFormat="1" ht="42" customHeight="1">
      <c r="A80" s="638" t="s">
        <v>168</v>
      </c>
      <c r="B80" s="639" t="s">
        <v>12</v>
      </c>
      <c r="C80" s="542">
        <v>3000</v>
      </c>
      <c r="J80" s="640"/>
    </row>
    <row r="81" spans="1:28" s="91" customFormat="1">
      <c r="A81" s="191"/>
      <c r="B81" s="192" t="s">
        <v>13</v>
      </c>
      <c r="C81" s="171">
        <v>3000</v>
      </c>
    </row>
    <row r="82" spans="1:28" s="91" customFormat="1">
      <c r="A82" s="232" t="s">
        <v>17</v>
      </c>
      <c r="B82" s="233" t="s">
        <v>12</v>
      </c>
      <c r="C82" s="171">
        <f t="shared" ref="C82:C87" si="4">C84</f>
        <v>-3</v>
      </c>
    </row>
    <row r="83" spans="1:28" s="91" customFormat="1">
      <c r="A83" s="234"/>
      <c r="B83" s="192" t="s">
        <v>13</v>
      </c>
      <c r="C83" s="171">
        <f t="shared" si="4"/>
        <v>-3</v>
      </c>
    </row>
    <row r="84" spans="1:28" s="94" customFormat="1">
      <c r="A84" s="235" t="s">
        <v>28</v>
      </c>
      <c r="B84" s="202" t="s">
        <v>12</v>
      </c>
      <c r="C84" s="171">
        <f t="shared" si="4"/>
        <v>-3</v>
      </c>
    </row>
    <row r="85" spans="1:28" s="94" customFormat="1">
      <c r="A85" s="204"/>
      <c r="B85" s="192" t="s">
        <v>13</v>
      </c>
      <c r="C85" s="171">
        <f t="shared" si="4"/>
        <v>-3</v>
      </c>
    </row>
    <row r="86" spans="1:28" s="94" customFormat="1">
      <c r="A86" s="236" t="s">
        <v>19</v>
      </c>
      <c r="B86" s="233" t="s">
        <v>12</v>
      </c>
      <c r="C86" s="171">
        <f t="shared" si="4"/>
        <v>-3</v>
      </c>
      <c r="M86" s="231"/>
      <c r="N86" s="231"/>
    </row>
    <row r="87" spans="1:28" s="94" customFormat="1">
      <c r="A87" s="236"/>
      <c r="B87" s="192" t="s">
        <v>13</v>
      </c>
      <c r="C87" s="171">
        <f t="shared" si="4"/>
        <v>-3</v>
      </c>
    </row>
    <row r="88" spans="1:28" s="636" customFormat="1" ht="28.5">
      <c r="A88" s="546" t="s">
        <v>49</v>
      </c>
      <c r="B88" s="541" t="s">
        <v>12</v>
      </c>
      <c r="C88" s="542">
        <v>-3</v>
      </c>
      <c r="D88" s="641"/>
      <c r="E88" s="641"/>
      <c r="F88" s="641"/>
      <c r="G88" s="641"/>
      <c r="H88" s="641"/>
      <c r="I88" s="641"/>
    </row>
    <row r="89" spans="1:28" s="91" customFormat="1">
      <c r="A89" s="143"/>
      <c r="B89" s="65" t="s">
        <v>13</v>
      </c>
      <c r="C89" s="445">
        <v>-3</v>
      </c>
      <c r="D89" s="83"/>
      <c r="E89" s="83"/>
      <c r="F89" s="83"/>
      <c r="G89" s="83"/>
      <c r="H89" s="83"/>
      <c r="I89" s="83"/>
    </row>
    <row r="90" spans="1:28" ht="12.75">
      <c r="A90" s="698" t="s">
        <v>67</v>
      </c>
      <c r="B90" s="699"/>
      <c r="C90" s="700"/>
    </row>
    <row r="91" spans="1:28" s="258" customFormat="1" ht="15.75">
      <c r="A91" s="267" t="s">
        <v>11</v>
      </c>
      <c r="B91" s="268" t="s">
        <v>12</v>
      </c>
      <c r="C91" s="288">
        <f>C93+C103</f>
        <v>532.1</v>
      </c>
      <c r="E91" s="63"/>
      <c r="F91" s="63"/>
      <c r="G91" s="63"/>
      <c r="H91" s="63"/>
      <c r="I91" s="63"/>
      <c r="J91" s="63"/>
      <c r="K91" s="63"/>
      <c r="L91" s="63"/>
      <c r="M91" s="63"/>
      <c r="N91" s="63"/>
      <c r="O91" s="63"/>
      <c r="P91" s="63"/>
      <c r="Q91" s="63"/>
      <c r="R91" s="63"/>
      <c r="S91" s="63"/>
      <c r="T91" s="63"/>
      <c r="U91" s="63"/>
      <c r="V91" s="63"/>
      <c r="W91" s="63"/>
      <c r="X91" s="63"/>
      <c r="Y91" s="63"/>
      <c r="Z91" s="63"/>
      <c r="AA91" s="63"/>
      <c r="AB91" s="63"/>
    </row>
    <row r="92" spans="1:28" ht="15">
      <c r="A92" s="32"/>
      <c r="B92" s="30" t="s">
        <v>13</v>
      </c>
      <c r="C92" s="199">
        <f>C94+C104</f>
        <v>532.1</v>
      </c>
    </row>
    <row r="93" spans="1:28">
      <c r="A93" s="26" t="s">
        <v>14</v>
      </c>
      <c r="B93" s="13" t="s">
        <v>12</v>
      </c>
      <c r="C93" s="195">
        <f t="shared" ref="C93:C96" si="5">C95</f>
        <v>367.1</v>
      </c>
    </row>
    <row r="94" spans="1:28">
      <c r="A94" s="10" t="s">
        <v>15</v>
      </c>
      <c r="B94" s="14" t="s">
        <v>13</v>
      </c>
      <c r="C94" s="195">
        <f t="shared" si="5"/>
        <v>367.1</v>
      </c>
    </row>
    <row r="95" spans="1:28">
      <c r="A95" s="35" t="s">
        <v>17</v>
      </c>
      <c r="B95" s="6" t="s">
        <v>12</v>
      </c>
      <c r="C95" s="195">
        <f t="shared" si="5"/>
        <v>367.1</v>
      </c>
    </row>
    <row r="96" spans="1:28">
      <c r="A96" s="11"/>
      <c r="B96" s="7" t="s">
        <v>13</v>
      </c>
      <c r="C96" s="195">
        <f t="shared" si="5"/>
        <v>367.1</v>
      </c>
    </row>
    <row r="97" spans="1:28">
      <c r="A97" s="21" t="s">
        <v>18</v>
      </c>
      <c r="B97" s="5" t="s">
        <v>12</v>
      </c>
      <c r="C97" s="195">
        <f>C99+C101</f>
        <v>367.1</v>
      </c>
    </row>
    <row r="98" spans="1:28">
      <c r="A98" s="9"/>
      <c r="B98" s="7" t="s">
        <v>13</v>
      </c>
      <c r="C98" s="195">
        <f>C100+C102</f>
        <v>367.1</v>
      </c>
    </row>
    <row r="99" spans="1:28" s="43" customFormat="1">
      <c r="A99" s="27" t="s">
        <v>20</v>
      </c>
      <c r="B99" s="56" t="s">
        <v>12</v>
      </c>
      <c r="C99" s="195">
        <f>C129</f>
        <v>105.1</v>
      </c>
    </row>
    <row r="100" spans="1:28" s="43" customFormat="1">
      <c r="A100" s="10"/>
      <c r="B100" s="40" t="s">
        <v>13</v>
      </c>
      <c r="C100" s="195">
        <f>C130</f>
        <v>105.1</v>
      </c>
      <c r="N100" s="440"/>
    </row>
    <row r="101" spans="1:28" s="43" customFormat="1">
      <c r="A101" s="203" t="s">
        <v>22</v>
      </c>
      <c r="B101" s="56" t="s">
        <v>12</v>
      </c>
      <c r="C101" s="195">
        <f>C237+C278</f>
        <v>262</v>
      </c>
    </row>
    <row r="102" spans="1:28" s="43" customFormat="1">
      <c r="A102" s="10"/>
      <c r="B102" s="40" t="s">
        <v>13</v>
      </c>
      <c r="C102" s="195">
        <f>C238+C279</f>
        <v>262</v>
      </c>
      <c r="N102" s="440"/>
    </row>
    <row r="103" spans="1:28" s="258" customFormat="1" ht="15">
      <c r="A103" s="259" t="s">
        <v>24</v>
      </c>
      <c r="B103" s="260" t="s">
        <v>12</v>
      </c>
      <c r="C103" s="288">
        <f>C107+C109</f>
        <v>165</v>
      </c>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row>
    <row r="104" spans="1:28" s="258" customFormat="1" ht="15">
      <c r="A104" s="254" t="s">
        <v>15</v>
      </c>
      <c r="B104" s="261" t="s">
        <v>13</v>
      </c>
      <c r="C104" s="288">
        <f>C108+C110</f>
        <v>165</v>
      </c>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row>
    <row r="105" spans="1:28" s="258" customFormat="1" hidden="1">
      <c r="A105" s="262" t="s">
        <v>68</v>
      </c>
      <c r="B105" s="263" t="s">
        <v>12</v>
      </c>
      <c r="C105" s="290"/>
    </row>
    <row r="106" spans="1:28" s="258" customFormat="1" hidden="1">
      <c r="A106" s="264"/>
      <c r="B106" s="261" t="s">
        <v>13</v>
      </c>
      <c r="C106" s="290"/>
    </row>
    <row r="107" spans="1:28" ht="29.25" customHeight="1">
      <c r="A107" s="624" t="s">
        <v>166</v>
      </c>
      <c r="B107" s="56" t="s">
        <v>12</v>
      </c>
      <c r="C107" s="171">
        <f>C133</f>
        <v>-5</v>
      </c>
    </row>
    <row r="108" spans="1:28" ht="18" customHeight="1">
      <c r="A108" s="11"/>
      <c r="B108" s="40" t="s">
        <v>13</v>
      </c>
      <c r="C108" s="171">
        <f>C134</f>
        <v>-5</v>
      </c>
    </row>
    <row r="109" spans="1:28">
      <c r="A109" s="12" t="s">
        <v>17</v>
      </c>
      <c r="B109" s="6" t="s">
        <v>12</v>
      </c>
      <c r="C109" s="195">
        <f>C111</f>
        <v>170</v>
      </c>
    </row>
    <row r="110" spans="1:28">
      <c r="A110" s="11"/>
      <c r="B110" s="7" t="s">
        <v>13</v>
      </c>
      <c r="C110" s="195">
        <f>C112</f>
        <v>170</v>
      </c>
    </row>
    <row r="111" spans="1:28">
      <c r="A111" s="12" t="s">
        <v>18</v>
      </c>
      <c r="B111" s="5" t="s">
        <v>12</v>
      </c>
      <c r="C111" s="195">
        <f>C113+C115+C117</f>
        <v>170</v>
      </c>
    </row>
    <row r="112" spans="1:28">
      <c r="A112" s="9"/>
      <c r="B112" s="7" t="s">
        <v>13</v>
      </c>
      <c r="C112" s="195">
        <f>C114+C116+C118</f>
        <v>170</v>
      </c>
    </row>
    <row r="113" spans="1:45" s="43" customFormat="1">
      <c r="A113" s="27" t="s">
        <v>20</v>
      </c>
      <c r="B113" s="56" t="s">
        <v>12</v>
      </c>
      <c r="C113" s="195">
        <f>C139</f>
        <v>172</v>
      </c>
    </row>
    <row r="114" spans="1:45" s="43" customFormat="1">
      <c r="A114" s="10"/>
      <c r="B114" s="40" t="s">
        <v>13</v>
      </c>
      <c r="C114" s="195">
        <f>C140</f>
        <v>172</v>
      </c>
    </row>
    <row r="115" spans="1:45" s="94" customFormat="1" ht="16.5" customHeight="1">
      <c r="A115" s="474" t="s">
        <v>21</v>
      </c>
      <c r="B115" s="100" t="s">
        <v>12</v>
      </c>
      <c r="C115" s="171">
        <f>C141</f>
        <v>22</v>
      </c>
    </row>
    <row r="116" spans="1:45" s="94" customFormat="1">
      <c r="A116" s="141"/>
      <c r="B116" s="84" t="s">
        <v>13</v>
      </c>
      <c r="C116" s="171">
        <f>C142</f>
        <v>22</v>
      </c>
    </row>
    <row r="117" spans="1:45">
      <c r="A117" s="23" t="s">
        <v>22</v>
      </c>
      <c r="B117" s="6" t="s">
        <v>12</v>
      </c>
      <c r="C117" s="195">
        <f>C243+C286</f>
        <v>-24</v>
      </c>
    </row>
    <row r="118" spans="1:45">
      <c r="A118" s="9"/>
      <c r="B118" s="7" t="s">
        <v>13</v>
      </c>
      <c r="C118" s="195">
        <f>C244+C287</f>
        <v>-24</v>
      </c>
    </row>
    <row r="119" spans="1:45" ht="15">
      <c r="A119" s="46" t="s">
        <v>69</v>
      </c>
      <c r="B119" s="47"/>
      <c r="C119" s="301"/>
      <c r="D119" s="44"/>
      <c r="E119" s="62"/>
      <c r="F119" s="62"/>
      <c r="G119" s="62"/>
      <c r="H119" s="62"/>
      <c r="I119" s="62"/>
      <c r="J119" s="63"/>
      <c r="K119" s="94"/>
      <c r="L119" s="63"/>
      <c r="M119" s="63"/>
      <c r="N119" s="63"/>
      <c r="O119" s="63"/>
      <c r="P119" s="63"/>
      <c r="Q119" s="63"/>
      <c r="R119" s="63"/>
      <c r="S119" s="63"/>
      <c r="T119" s="63"/>
      <c r="U119" s="63"/>
      <c r="V119" s="63"/>
      <c r="W119" s="63"/>
      <c r="X119" s="63"/>
      <c r="Y119" s="63"/>
      <c r="Z119" s="63"/>
      <c r="AA119" s="63"/>
      <c r="AB119" s="63"/>
      <c r="AC119" s="63"/>
      <c r="AD119" s="63"/>
      <c r="AE119" s="63"/>
      <c r="AF119" s="63"/>
      <c r="AG119" s="63"/>
      <c r="AH119" s="63"/>
      <c r="AI119" s="63"/>
      <c r="AJ119" s="63"/>
      <c r="AK119" s="63"/>
      <c r="AL119" s="63"/>
      <c r="AM119" s="63"/>
      <c r="AN119" s="63"/>
      <c r="AO119" s="63"/>
      <c r="AP119" s="63"/>
      <c r="AQ119" s="63"/>
      <c r="AR119" s="63"/>
      <c r="AS119" s="63"/>
    </row>
    <row r="120" spans="1:45">
      <c r="A120" s="70" t="s">
        <v>32</v>
      </c>
      <c r="B120" s="130"/>
      <c r="C120" s="195"/>
      <c r="D120" s="44"/>
      <c r="E120" s="62"/>
      <c r="F120" s="62"/>
      <c r="G120" s="62"/>
      <c r="H120" s="62"/>
      <c r="I120" s="529"/>
      <c r="J120" s="63"/>
      <c r="K120" s="63"/>
      <c r="L120" s="63"/>
      <c r="M120" s="63"/>
      <c r="N120" s="63"/>
      <c r="O120" s="63"/>
      <c r="P120" s="63"/>
      <c r="Q120" s="63"/>
      <c r="R120" s="63"/>
      <c r="S120" s="63"/>
      <c r="T120" s="63"/>
      <c r="U120" s="63"/>
      <c r="V120" s="63"/>
      <c r="W120" s="63"/>
      <c r="X120" s="63"/>
      <c r="Y120" s="63"/>
      <c r="Z120" s="63"/>
      <c r="AA120" s="63"/>
      <c r="AB120" s="63"/>
      <c r="AC120" s="63"/>
      <c r="AD120" s="63"/>
      <c r="AE120" s="63"/>
      <c r="AF120" s="63"/>
      <c r="AG120" s="63"/>
      <c r="AH120" s="63"/>
      <c r="AI120" s="63"/>
      <c r="AJ120" s="63"/>
      <c r="AK120" s="63"/>
      <c r="AL120" s="63"/>
      <c r="AM120" s="63"/>
      <c r="AN120" s="63"/>
      <c r="AO120" s="63"/>
      <c r="AP120" s="63"/>
      <c r="AQ120" s="63"/>
      <c r="AR120" s="63"/>
      <c r="AS120" s="63"/>
    </row>
    <row r="121" spans="1:45" s="258" customFormat="1">
      <c r="A121" s="243" t="s">
        <v>11</v>
      </c>
      <c r="B121" s="100" t="s">
        <v>12</v>
      </c>
      <c r="C121" s="195">
        <f>C123+C131</f>
        <v>294.10000000000002</v>
      </c>
      <c r="D121" s="257"/>
      <c r="E121" s="87"/>
      <c r="F121" s="87"/>
      <c r="G121" s="87"/>
      <c r="H121" s="87"/>
      <c r="I121" s="87"/>
      <c r="J121" s="63"/>
      <c r="K121" s="63"/>
      <c r="L121" s="63"/>
      <c r="M121" s="63"/>
      <c r="N121" s="63"/>
      <c r="O121" s="63"/>
      <c r="P121" s="63"/>
      <c r="Q121" s="63"/>
      <c r="R121" s="63"/>
      <c r="S121" s="63"/>
      <c r="T121" s="63"/>
      <c r="U121" s="63"/>
      <c r="V121" s="63"/>
      <c r="W121" s="63"/>
      <c r="X121" s="63"/>
      <c r="Y121" s="63"/>
      <c r="Z121" s="63"/>
      <c r="AA121" s="63"/>
      <c r="AB121" s="63"/>
      <c r="AC121" s="63"/>
      <c r="AD121" s="63"/>
      <c r="AE121" s="63"/>
      <c r="AF121" s="63"/>
      <c r="AG121" s="63"/>
      <c r="AH121" s="63"/>
      <c r="AI121" s="63"/>
      <c r="AJ121" s="63"/>
      <c r="AK121" s="63"/>
      <c r="AL121" s="63"/>
      <c r="AM121" s="63"/>
      <c r="AN121" s="63"/>
      <c r="AO121" s="63"/>
      <c r="AP121" s="63"/>
      <c r="AQ121" s="63"/>
      <c r="AR121" s="63"/>
      <c r="AS121" s="63"/>
    </row>
    <row r="122" spans="1:45">
      <c r="A122" s="10"/>
      <c r="B122" s="40" t="s">
        <v>13</v>
      </c>
      <c r="C122" s="195">
        <f>C124+C132</f>
        <v>294.10000000000002</v>
      </c>
      <c r="D122" s="42"/>
      <c r="E122" s="42"/>
      <c r="F122" s="42"/>
      <c r="G122" s="42"/>
      <c r="H122" s="42"/>
      <c r="I122" s="42"/>
    </row>
    <row r="123" spans="1:45" ht="15">
      <c r="A123" s="128" t="s">
        <v>34</v>
      </c>
      <c r="B123" s="13" t="s">
        <v>12</v>
      </c>
      <c r="C123" s="178">
        <f t="shared" ref="C123:C126" si="6">C125</f>
        <v>105.1</v>
      </c>
    </row>
    <row r="124" spans="1:45" ht="15">
      <c r="A124" s="22" t="s">
        <v>35</v>
      </c>
      <c r="B124" s="14" t="s">
        <v>13</v>
      </c>
      <c r="C124" s="178">
        <f t="shared" si="6"/>
        <v>105.1</v>
      </c>
    </row>
    <row r="125" spans="1:45" s="43" customFormat="1">
      <c r="A125" s="12" t="s">
        <v>17</v>
      </c>
      <c r="B125" s="56" t="s">
        <v>12</v>
      </c>
      <c r="C125" s="195">
        <f t="shared" si="6"/>
        <v>105.1</v>
      </c>
      <c r="D125" s="42"/>
      <c r="E125" s="42"/>
      <c r="F125" s="42"/>
      <c r="G125" s="42"/>
      <c r="H125" s="42"/>
      <c r="I125" s="42"/>
    </row>
    <row r="126" spans="1:45" s="43" customFormat="1">
      <c r="A126" s="11"/>
      <c r="B126" s="40" t="s">
        <v>13</v>
      </c>
      <c r="C126" s="195">
        <f t="shared" si="6"/>
        <v>105.1</v>
      </c>
      <c r="D126" s="42"/>
      <c r="E126" s="42"/>
      <c r="F126" s="42"/>
      <c r="G126" s="42"/>
      <c r="H126" s="42"/>
      <c r="I126" s="42"/>
    </row>
    <row r="127" spans="1:45" s="43" customFormat="1">
      <c r="A127" s="35" t="s">
        <v>39</v>
      </c>
      <c r="B127" s="13" t="s">
        <v>12</v>
      </c>
      <c r="C127" s="195">
        <f>C129</f>
        <v>105.1</v>
      </c>
    </row>
    <row r="128" spans="1:45" s="43" customFormat="1">
      <c r="A128" s="10"/>
      <c r="B128" s="14" t="s">
        <v>13</v>
      </c>
      <c r="C128" s="195">
        <f>C130</f>
        <v>105.1</v>
      </c>
    </row>
    <row r="129" spans="1:14" s="43" customFormat="1">
      <c r="A129" s="27" t="s">
        <v>20</v>
      </c>
      <c r="B129" s="56" t="s">
        <v>12</v>
      </c>
      <c r="C129" s="195">
        <f>C152+C219</f>
        <v>105.1</v>
      </c>
    </row>
    <row r="130" spans="1:14" s="43" customFormat="1">
      <c r="A130" s="10"/>
      <c r="B130" s="40" t="s">
        <v>13</v>
      </c>
      <c r="C130" s="195">
        <f>C153+C220</f>
        <v>105.1</v>
      </c>
      <c r="N130" s="440"/>
    </row>
    <row r="131" spans="1:14" s="43" customFormat="1" ht="15">
      <c r="A131" s="26" t="s">
        <v>24</v>
      </c>
      <c r="B131" s="13" t="s">
        <v>12</v>
      </c>
      <c r="C131" s="199">
        <f>C133+C135</f>
        <v>189</v>
      </c>
    </row>
    <row r="132" spans="1:14" s="43" customFormat="1" ht="15">
      <c r="A132" s="10" t="s">
        <v>15</v>
      </c>
      <c r="B132" s="14" t="s">
        <v>13</v>
      </c>
      <c r="C132" s="199">
        <f>C134+C136</f>
        <v>189</v>
      </c>
    </row>
    <row r="133" spans="1:14" ht="29.25" customHeight="1">
      <c r="A133" s="624" t="s">
        <v>166</v>
      </c>
      <c r="B133" s="56" t="s">
        <v>12</v>
      </c>
      <c r="C133" s="171">
        <f>C166</f>
        <v>-5</v>
      </c>
    </row>
    <row r="134" spans="1:14" ht="18" customHeight="1">
      <c r="A134" s="11"/>
      <c r="B134" s="40" t="s">
        <v>13</v>
      </c>
      <c r="C134" s="171">
        <f>C167</f>
        <v>-5</v>
      </c>
    </row>
    <row r="135" spans="1:14" s="43" customFormat="1" ht="15">
      <c r="A135" s="12" t="s">
        <v>17</v>
      </c>
      <c r="B135" s="56" t="s">
        <v>12</v>
      </c>
      <c r="C135" s="178">
        <f t="shared" ref="C135:C136" si="7">C137</f>
        <v>194</v>
      </c>
      <c r="D135" s="42"/>
      <c r="E135" s="42"/>
      <c r="F135" s="42"/>
      <c r="G135" s="42"/>
      <c r="H135" s="42"/>
      <c r="I135" s="42"/>
    </row>
    <row r="136" spans="1:14" s="43" customFormat="1" ht="15">
      <c r="A136" s="11"/>
      <c r="B136" s="40" t="s">
        <v>13</v>
      </c>
      <c r="C136" s="178">
        <f t="shared" si="7"/>
        <v>194</v>
      </c>
      <c r="D136" s="42"/>
      <c r="E136" s="42"/>
      <c r="F136" s="42"/>
      <c r="G136" s="42"/>
      <c r="H136" s="42"/>
      <c r="I136" s="42"/>
    </row>
    <row r="137" spans="1:14" s="43" customFormat="1">
      <c r="A137" s="35" t="s">
        <v>39</v>
      </c>
      <c r="B137" s="13" t="s">
        <v>12</v>
      </c>
      <c r="C137" s="195">
        <f>C139+C141</f>
        <v>194</v>
      </c>
    </row>
    <row r="138" spans="1:14" s="43" customFormat="1">
      <c r="A138" s="10"/>
      <c r="B138" s="14" t="s">
        <v>13</v>
      </c>
      <c r="C138" s="195">
        <f>C140+C142</f>
        <v>194</v>
      </c>
      <c r="D138" s="195">
        <f>D140+D142</f>
        <v>0</v>
      </c>
    </row>
    <row r="139" spans="1:14" s="43" customFormat="1">
      <c r="A139" s="27" t="s">
        <v>20</v>
      </c>
      <c r="B139" s="56" t="s">
        <v>12</v>
      </c>
      <c r="C139" s="195">
        <f>C175+C198</f>
        <v>172</v>
      </c>
    </row>
    <row r="140" spans="1:14" s="43" customFormat="1">
      <c r="A140" s="10"/>
      <c r="B140" s="40" t="s">
        <v>13</v>
      </c>
      <c r="C140" s="195">
        <f>C176+C199</f>
        <v>172</v>
      </c>
    </row>
    <row r="141" spans="1:14" s="94" customFormat="1" ht="16.5" customHeight="1">
      <c r="A141" s="474" t="s">
        <v>21</v>
      </c>
      <c r="B141" s="100" t="s">
        <v>12</v>
      </c>
      <c r="C141" s="171">
        <f>C206</f>
        <v>22</v>
      </c>
    </row>
    <row r="142" spans="1:14" s="94" customFormat="1">
      <c r="A142" s="141"/>
      <c r="B142" s="84" t="s">
        <v>13</v>
      </c>
      <c r="C142" s="171">
        <f>C207</f>
        <v>22</v>
      </c>
    </row>
    <row r="143" spans="1:14" ht="15">
      <c r="A143" s="153" t="s">
        <v>31</v>
      </c>
      <c r="B143" s="154"/>
      <c r="C143" s="294"/>
      <c r="D143" s="111"/>
      <c r="E143" s="112"/>
      <c r="F143" s="111"/>
      <c r="G143" s="111"/>
      <c r="H143" s="111"/>
      <c r="I143" s="111"/>
    </row>
    <row r="144" spans="1:14">
      <c r="A144" s="134" t="s">
        <v>32</v>
      </c>
      <c r="B144" s="55" t="s">
        <v>12</v>
      </c>
      <c r="C144" s="195">
        <f t="shared" ref="C144:C149" si="8">C146</f>
        <v>8</v>
      </c>
      <c r="D144" s="113"/>
      <c r="E144" s="113"/>
      <c r="F144" s="113"/>
      <c r="G144" s="113"/>
      <c r="H144" s="113"/>
      <c r="I144" s="113"/>
    </row>
    <row r="145" spans="1:14">
      <c r="A145" s="22" t="s">
        <v>33</v>
      </c>
      <c r="B145" s="14" t="s">
        <v>13</v>
      </c>
      <c r="C145" s="195">
        <f t="shared" si="8"/>
        <v>8</v>
      </c>
    </row>
    <row r="146" spans="1:14" ht="15">
      <c r="A146" s="128" t="s">
        <v>34</v>
      </c>
      <c r="B146" s="13" t="s">
        <v>12</v>
      </c>
      <c r="C146" s="178">
        <f t="shared" si="8"/>
        <v>8</v>
      </c>
    </row>
    <row r="147" spans="1:14" ht="15">
      <c r="A147" s="22" t="s">
        <v>35</v>
      </c>
      <c r="B147" s="14" t="s">
        <v>13</v>
      </c>
      <c r="C147" s="178">
        <f t="shared" si="8"/>
        <v>8</v>
      </c>
    </row>
    <row r="148" spans="1:14" s="43" customFormat="1">
      <c r="A148" s="12" t="s">
        <v>17</v>
      </c>
      <c r="B148" s="56" t="s">
        <v>12</v>
      </c>
      <c r="C148" s="195">
        <f t="shared" si="8"/>
        <v>8</v>
      </c>
      <c r="D148" s="42"/>
      <c r="E148" s="42"/>
      <c r="F148" s="42"/>
      <c r="G148" s="42"/>
      <c r="H148" s="42"/>
      <c r="I148" s="42"/>
    </row>
    <row r="149" spans="1:14" s="43" customFormat="1">
      <c r="A149" s="11"/>
      <c r="B149" s="40" t="s">
        <v>13</v>
      </c>
      <c r="C149" s="195">
        <f t="shared" si="8"/>
        <v>8</v>
      </c>
      <c r="D149" s="42"/>
      <c r="E149" s="42"/>
      <c r="F149" s="42"/>
      <c r="G149" s="42"/>
      <c r="H149" s="42"/>
      <c r="I149" s="42"/>
    </row>
    <row r="150" spans="1:14" s="43" customFormat="1">
      <c r="A150" s="35" t="s">
        <v>39</v>
      </c>
      <c r="B150" s="13" t="s">
        <v>12</v>
      </c>
      <c r="C150" s="195">
        <f>C152</f>
        <v>8</v>
      </c>
    </row>
    <row r="151" spans="1:14" s="43" customFormat="1">
      <c r="A151" s="10"/>
      <c r="B151" s="14" t="s">
        <v>13</v>
      </c>
      <c r="C151" s="195">
        <f>C153</f>
        <v>8</v>
      </c>
    </row>
    <row r="152" spans="1:14" s="43" customFormat="1">
      <c r="A152" s="27" t="s">
        <v>20</v>
      </c>
      <c r="B152" s="56" t="s">
        <v>12</v>
      </c>
      <c r="C152" s="195">
        <f>C154+C156+C158</f>
        <v>8</v>
      </c>
    </row>
    <row r="153" spans="1:14" s="43" customFormat="1">
      <c r="A153" s="10"/>
      <c r="B153" s="40" t="s">
        <v>13</v>
      </c>
      <c r="C153" s="195">
        <f>C155+C157+C159</f>
        <v>8</v>
      </c>
      <c r="N153" s="440"/>
    </row>
    <row r="154" spans="1:14" s="643" customFormat="1" ht="15.75">
      <c r="A154" s="642" t="s">
        <v>169</v>
      </c>
      <c r="B154" s="540" t="s">
        <v>12</v>
      </c>
      <c r="C154" s="535">
        <v>-13</v>
      </c>
    </row>
    <row r="155" spans="1:14" s="643" customFormat="1">
      <c r="A155" s="536"/>
      <c r="B155" s="537" t="s">
        <v>13</v>
      </c>
      <c r="C155" s="535">
        <v>-13</v>
      </c>
    </row>
    <row r="156" spans="1:14" s="643" customFormat="1" ht="15.75">
      <c r="A156" s="642" t="s">
        <v>70</v>
      </c>
      <c r="B156" s="540" t="s">
        <v>12</v>
      </c>
      <c r="C156" s="535">
        <v>13</v>
      </c>
    </row>
    <row r="157" spans="1:14" s="643" customFormat="1">
      <c r="A157" s="536"/>
      <c r="B157" s="537" t="s">
        <v>13</v>
      </c>
      <c r="C157" s="535">
        <v>13</v>
      </c>
    </row>
    <row r="158" spans="1:14" s="643" customFormat="1" ht="15.75">
      <c r="A158" s="642" t="s">
        <v>170</v>
      </c>
      <c r="B158" s="540" t="s">
        <v>12</v>
      </c>
      <c r="C158" s="535">
        <v>8</v>
      </c>
    </row>
    <row r="159" spans="1:14" s="94" customFormat="1">
      <c r="A159" s="141"/>
      <c r="B159" s="84" t="s">
        <v>13</v>
      </c>
      <c r="C159" s="171">
        <v>8</v>
      </c>
    </row>
    <row r="160" spans="1:14" s="43" customFormat="1" ht="12.75">
      <c r="A160" s="685" t="s">
        <v>75</v>
      </c>
      <c r="B160" s="686"/>
      <c r="C160" s="687"/>
    </row>
    <row r="161" spans="1:9" s="44" customFormat="1" ht="15">
      <c r="A161" s="60" t="s">
        <v>32</v>
      </c>
      <c r="B161" s="69" t="s">
        <v>12</v>
      </c>
      <c r="C161" s="199">
        <f t="shared" ref="C161:C172" si="9">C163</f>
        <v>189</v>
      </c>
      <c r="E161" s="62"/>
    </row>
    <row r="162" spans="1:9" s="44" customFormat="1" ht="15">
      <c r="A162" s="71" t="s">
        <v>38</v>
      </c>
      <c r="B162" s="72" t="s">
        <v>13</v>
      </c>
      <c r="C162" s="199">
        <f t="shared" si="9"/>
        <v>189</v>
      </c>
      <c r="E162" s="62"/>
    </row>
    <row r="163" spans="1:9" s="43" customFormat="1">
      <c r="A163" s="26" t="s">
        <v>24</v>
      </c>
      <c r="B163" s="13" t="s">
        <v>12</v>
      </c>
      <c r="C163" s="171">
        <f>C165+C171</f>
        <v>189</v>
      </c>
    </row>
    <row r="164" spans="1:9" s="43" customFormat="1">
      <c r="A164" s="10" t="s">
        <v>15</v>
      </c>
      <c r="B164" s="14" t="s">
        <v>13</v>
      </c>
      <c r="C164" s="171">
        <f>C166+C172</f>
        <v>189</v>
      </c>
    </row>
    <row r="165" spans="1:9" s="43" customFormat="1" ht="25.5">
      <c r="A165" s="166" t="s">
        <v>166</v>
      </c>
      <c r="B165" s="55" t="s">
        <v>12</v>
      </c>
      <c r="C165" s="195">
        <f>C167</f>
        <v>-5</v>
      </c>
    </row>
    <row r="166" spans="1:9" s="43" customFormat="1">
      <c r="A166" s="11"/>
      <c r="B166" s="40" t="s">
        <v>13</v>
      </c>
      <c r="C166" s="195">
        <f>C168</f>
        <v>-5</v>
      </c>
    </row>
    <row r="167" spans="1:9" s="43" customFormat="1" ht="15">
      <c r="A167" s="629" t="s">
        <v>171</v>
      </c>
      <c r="B167" s="55" t="s">
        <v>12</v>
      </c>
      <c r="C167" s="178">
        <f>C169</f>
        <v>-5</v>
      </c>
    </row>
    <row r="168" spans="1:9" s="43" customFormat="1" ht="15">
      <c r="A168" s="10"/>
      <c r="B168" s="40" t="s">
        <v>13</v>
      </c>
      <c r="C168" s="178">
        <f>C170</f>
        <v>-5</v>
      </c>
    </row>
    <row r="169" spans="1:9" s="94" customFormat="1" ht="25.5">
      <c r="A169" s="462" t="s">
        <v>172</v>
      </c>
      <c r="B169" s="100" t="s">
        <v>12</v>
      </c>
      <c r="C169" s="171">
        <v>-5</v>
      </c>
    </row>
    <row r="170" spans="1:9" s="94" customFormat="1">
      <c r="A170" s="141"/>
      <c r="B170" s="84" t="s">
        <v>13</v>
      </c>
      <c r="C170" s="171">
        <v>-5</v>
      </c>
    </row>
    <row r="171" spans="1:9" s="43" customFormat="1" ht="15">
      <c r="A171" s="12" t="s">
        <v>17</v>
      </c>
      <c r="B171" s="56" t="s">
        <v>12</v>
      </c>
      <c r="C171" s="178">
        <f t="shared" si="9"/>
        <v>194</v>
      </c>
      <c r="D171" s="42"/>
      <c r="E171" s="42"/>
      <c r="F171" s="42"/>
      <c r="G171" s="42"/>
      <c r="H171" s="42"/>
      <c r="I171" s="42"/>
    </row>
    <row r="172" spans="1:9" s="43" customFormat="1" ht="15">
      <c r="A172" s="11"/>
      <c r="B172" s="40" t="s">
        <v>13</v>
      </c>
      <c r="C172" s="178">
        <f t="shared" si="9"/>
        <v>194</v>
      </c>
      <c r="D172" s="42"/>
      <c r="E172" s="42"/>
      <c r="F172" s="42"/>
      <c r="G172" s="42"/>
      <c r="H172" s="42"/>
      <c r="I172" s="42"/>
    </row>
    <row r="173" spans="1:9" s="43" customFormat="1">
      <c r="A173" s="35" t="s">
        <v>39</v>
      </c>
      <c r="B173" s="55" t="s">
        <v>12</v>
      </c>
      <c r="C173" s="195">
        <f>C175</f>
        <v>194</v>
      </c>
    </row>
    <row r="174" spans="1:9" s="43" customFormat="1">
      <c r="A174" s="10"/>
      <c r="B174" s="40" t="s">
        <v>13</v>
      </c>
      <c r="C174" s="195">
        <f>C176</f>
        <v>194</v>
      </c>
      <c r="D174" s="45">
        <f>D176</f>
        <v>0</v>
      </c>
    </row>
    <row r="175" spans="1:9" s="43" customFormat="1">
      <c r="A175" s="630" t="s">
        <v>20</v>
      </c>
      <c r="B175" s="56" t="s">
        <v>12</v>
      </c>
      <c r="C175" s="195">
        <f>C177+C181+C185</f>
        <v>194</v>
      </c>
    </row>
    <row r="176" spans="1:9" s="43" customFormat="1">
      <c r="A176" s="10"/>
      <c r="B176" s="40" t="s">
        <v>13</v>
      </c>
      <c r="C176" s="195">
        <f>C178+C182+C186</f>
        <v>194</v>
      </c>
    </row>
    <row r="177" spans="1:5" s="43" customFormat="1" ht="15">
      <c r="A177" s="612" t="s">
        <v>173</v>
      </c>
      <c r="B177" s="55" t="s">
        <v>12</v>
      </c>
      <c r="C177" s="178">
        <f>C179</f>
        <v>170</v>
      </c>
    </row>
    <row r="178" spans="1:5" s="43" customFormat="1" ht="15">
      <c r="A178" s="10"/>
      <c r="B178" s="40" t="s">
        <v>13</v>
      </c>
      <c r="C178" s="178">
        <f>C180</f>
        <v>170</v>
      </c>
    </row>
    <row r="179" spans="1:5" s="94" customFormat="1" ht="15.75">
      <c r="A179" s="493" t="s">
        <v>174</v>
      </c>
      <c r="B179" s="100" t="s">
        <v>12</v>
      </c>
      <c r="C179" s="171">
        <v>170</v>
      </c>
    </row>
    <row r="180" spans="1:5" s="94" customFormat="1">
      <c r="A180" s="594"/>
      <c r="B180" s="84" t="s">
        <v>13</v>
      </c>
      <c r="C180" s="171">
        <v>170</v>
      </c>
    </row>
    <row r="181" spans="1:5" s="62" customFormat="1" ht="15">
      <c r="A181" s="622" t="s">
        <v>175</v>
      </c>
      <c r="B181" s="28" t="s">
        <v>12</v>
      </c>
      <c r="C181" s="178">
        <f>C183</f>
        <v>-3</v>
      </c>
    </row>
    <row r="182" spans="1:5" s="62" customFormat="1" ht="15">
      <c r="A182" s="32"/>
      <c r="B182" s="30" t="s">
        <v>13</v>
      </c>
      <c r="C182" s="178">
        <f>C184</f>
        <v>-3</v>
      </c>
    </row>
    <row r="183" spans="1:5" s="94" customFormat="1" ht="14.25" customHeight="1">
      <c r="A183" s="251" t="s">
        <v>176</v>
      </c>
      <c r="B183" s="100" t="s">
        <v>12</v>
      </c>
      <c r="C183" s="171">
        <v>-3</v>
      </c>
    </row>
    <row r="184" spans="1:5" s="94" customFormat="1" ht="15.75">
      <c r="A184" s="610"/>
      <c r="B184" s="84" t="s">
        <v>13</v>
      </c>
      <c r="C184" s="171">
        <v>-3</v>
      </c>
    </row>
    <row r="185" spans="1:5" s="62" customFormat="1" ht="15">
      <c r="A185" s="61" t="s">
        <v>177</v>
      </c>
      <c r="B185" s="28" t="s">
        <v>12</v>
      </c>
      <c r="C185" s="178">
        <f>C187+C189</f>
        <v>27</v>
      </c>
    </row>
    <row r="186" spans="1:5" s="62" customFormat="1" ht="15">
      <c r="A186" s="32"/>
      <c r="B186" s="30" t="s">
        <v>13</v>
      </c>
      <c r="C186" s="178">
        <f>C188+C190</f>
        <v>27</v>
      </c>
    </row>
    <row r="187" spans="1:5" s="94" customFormat="1" ht="14.25" customHeight="1">
      <c r="A187" s="632" t="s">
        <v>178</v>
      </c>
      <c r="B187" s="100" t="s">
        <v>12</v>
      </c>
      <c r="C187" s="171">
        <v>19</v>
      </c>
    </row>
    <row r="188" spans="1:5" s="94" customFormat="1" ht="15.75">
      <c r="A188" s="610"/>
      <c r="B188" s="84" t="s">
        <v>13</v>
      </c>
      <c r="C188" s="171">
        <v>19</v>
      </c>
    </row>
    <row r="189" spans="1:5" s="94" customFormat="1" ht="14.25" customHeight="1">
      <c r="A189" s="633" t="s">
        <v>179</v>
      </c>
      <c r="B189" s="100" t="s">
        <v>12</v>
      </c>
      <c r="C189" s="171">
        <v>8</v>
      </c>
    </row>
    <row r="190" spans="1:5" s="94" customFormat="1" ht="15.75">
      <c r="A190" s="610"/>
      <c r="B190" s="84" t="s">
        <v>13</v>
      </c>
      <c r="C190" s="171">
        <v>8</v>
      </c>
    </row>
    <row r="191" spans="1:5" s="43" customFormat="1" ht="12.75">
      <c r="A191" s="696" t="s">
        <v>62</v>
      </c>
      <c r="B191" s="696"/>
      <c r="C191" s="696"/>
    </row>
    <row r="192" spans="1:5" s="43" customFormat="1">
      <c r="A192" s="21" t="s">
        <v>32</v>
      </c>
      <c r="B192" s="13" t="s">
        <v>12</v>
      </c>
      <c r="C192" s="195">
        <f>C194</f>
        <v>0</v>
      </c>
      <c r="E192" s="94"/>
    </row>
    <row r="193" spans="1:5" s="43" customFormat="1">
      <c r="A193" s="22" t="s">
        <v>38</v>
      </c>
      <c r="B193" s="14" t="s">
        <v>13</v>
      </c>
      <c r="C193" s="195">
        <f>C195</f>
        <v>0</v>
      </c>
      <c r="E193" s="94"/>
    </row>
    <row r="194" spans="1:5" s="43" customFormat="1" ht="15">
      <c r="A194" s="137" t="s">
        <v>24</v>
      </c>
      <c r="B194" s="55" t="s">
        <v>12</v>
      </c>
      <c r="C194" s="178">
        <f>C196</f>
        <v>0</v>
      </c>
      <c r="E194" s="94"/>
    </row>
    <row r="195" spans="1:5" s="43" customFormat="1" ht="15">
      <c r="A195" s="10" t="s">
        <v>15</v>
      </c>
      <c r="B195" s="40" t="s">
        <v>13</v>
      </c>
      <c r="C195" s="178">
        <f>C197</f>
        <v>0</v>
      </c>
    </row>
    <row r="196" spans="1:5">
      <c r="A196" s="12" t="s">
        <v>17</v>
      </c>
      <c r="B196" s="6" t="s">
        <v>12</v>
      </c>
      <c r="C196" s="195">
        <f>C198+C206</f>
        <v>0</v>
      </c>
    </row>
    <row r="197" spans="1:5">
      <c r="A197" s="11"/>
      <c r="B197" s="7" t="s">
        <v>13</v>
      </c>
      <c r="C197" s="195">
        <f>C199+C207</f>
        <v>0</v>
      </c>
    </row>
    <row r="198" spans="1:5" s="67" customFormat="1" ht="15">
      <c r="A198" s="57" t="s">
        <v>20</v>
      </c>
      <c r="B198" s="101" t="s">
        <v>12</v>
      </c>
      <c r="C198" s="178">
        <f>C200</f>
        <v>-22</v>
      </c>
    </row>
    <row r="199" spans="1:5" s="67" customFormat="1" ht="15">
      <c r="A199" s="39"/>
      <c r="B199" s="102" t="s">
        <v>13</v>
      </c>
      <c r="C199" s="178">
        <f>C201</f>
        <v>-22</v>
      </c>
    </row>
    <row r="200" spans="1:5" s="43" customFormat="1">
      <c r="A200" s="180" t="s">
        <v>180</v>
      </c>
      <c r="B200" s="55" t="s">
        <v>12</v>
      </c>
      <c r="C200" s="195">
        <f>C202+C204</f>
        <v>-22</v>
      </c>
      <c r="E200" s="94"/>
    </row>
    <row r="201" spans="1:5" s="43" customFormat="1">
      <c r="A201" s="10"/>
      <c r="B201" s="40" t="s">
        <v>13</v>
      </c>
      <c r="C201" s="195">
        <f>C203+C205</f>
        <v>-22</v>
      </c>
      <c r="E201" s="94"/>
    </row>
    <row r="202" spans="1:5" s="94" customFormat="1" ht="15.75">
      <c r="A202" s="475" t="s">
        <v>181</v>
      </c>
      <c r="B202" s="100" t="s">
        <v>12</v>
      </c>
      <c r="C202" s="171">
        <v>-20</v>
      </c>
    </row>
    <row r="203" spans="1:5" s="94" customFormat="1">
      <c r="A203" s="141"/>
      <c r="B203" s="84" t="s">
        <v>13</v>
      </c>
      <c r="C203" s="171">
        <v>-20</v>
      </c>
    </row>
    <row r="204" spans="1:5" s="94" customFormat="1" ht="15.75">
      <c r="A204" s="476" t="s">
        <v>182</v>
      </c>
      <c r="B204" s="100" t="s">
        <v>12</v>
      </c>
      <c r="C204" s="171">
        <v>-2</v>
      </c>
    </row>
    <row r="205" spans="1:5" s="94" customFormat="1">
      <c r="A205" s="141"/>
      <c r="B205" s="84" t="s">
        <v>13</v>
      </c>
      <c r="C205" s="171">
        <v>-2</v>
      </c>
    </row>
    <row r="206" spans="1:5" s="94" customFormat="1" ht="16.5" customHeight="1">
      <c r="A206" s="474" t="s">
        <v>21</v>
      </c>
      <c r="B206" s="100" t="s">
        <v>12</v>
      </c>
      <c r="C206" s="171">
        <f>C208</f>
        <v>22</v>
      </c>
    </row>
    <row r="207" spans="1:5" s="94" customFormat="1">
      <c r="A207" s="141"/>
      <c r="B207" s="84" t="s">
        <v>13</v>
      </c>
      <c r="C207" s="171">
        <f>C209</f>
        <v>22</v>
      </c>
    </row>
    <row r="208" spans="1:5" s="43" customFormat="1">
      <c r="A208" s="631" t="s">
        <v>180</v>
      </c>
      <c r="B208" s="55" t="s">
        <v>12</v>
      </c>
      <c r="C208" s="195">
        <f>C210</f>
        <v>22</v>
      </c>
      <c r="E208" s="94"/>
    </row>
    <row r="209" spans="1:12" s="43" customFormat="1">
      <c r="A209" s="10"/>
      <c r="B209" s="40" t="s">
        <v>13</v>
      </c>
      <c r="C209" s="195">
        <f>C211</f>
        <v>22</v>
      </c>
      <c r="E209" s="94"/>
    </row>
    <row r="210" spans="1:12" s="94" customFormat="1" ht="31.5">
      <c r="A210" s="471" t="s">
        <v>183</v>
      </c>
      <c r="B210" s="100" t="s">
        <v>12</v>
      </c>
      <c r="C210" s="171">
        <v>22</v>
      </c>
    </row>
    <row r="211" spans="1:12" s="94" customFormat="1">
      <c r="A211" s="141"/>
      <c r="B211" s="84" t="s">
        <v>13</v>
      </c>
      <c r="C211" s="171">
        <v>22</v>
      </c>
    </row>
    <row r="212" spans="1:12" ht="12.75">
      <c r="A212" s="696" t="s">
        <v>112</v>
      </c>
      <c r="B212" s="696"/>
      <c r="C212" s="696"/>
    </row>
    <row r="213" spans="1:12">
      <c r="A213" s="21" t="s">
        <v>32</v>
      </c>
      <c r="B213" s="13" t="s">
        <v>12</v>
      </c>
      <c r="C213" s="195">
        <f>C215</f>
        <v>97.1</v>
      </c>
      <c r="E213" s="63"/>
    </row>
    <row r="214" spans="1:12">
      <c r="A214" s="22" t="s">
        <v>38</v>
      </c>
      <c r="B214" s="14" t="s">
        <v>13</v>
      </c>
      <c r="C214" s="195">
        <f>C216</f>
        <v>97.1</v>
      </c>
      <c r="E214" s="63"/>
    </row>
    <row r="215" spans="1:12" s="63" customFormat="1" ht="15">
      <c r="A215" s="77" t="s">
        <v>27</v>
      </c>
      <c r="B215" s="139" t="s">
        <v>12</v>
      </c>
      <c r="C215" s="178">
        <f>C217</f>
        <v>97.1</v>
      </c>
      <c r="D215"/>
      <c r="E215"/>
      <c r="F215"/>
      <c r="G215"/>
      <c r="H215"/>
      <c r="I215"/>
    </row>
    <row r="216" spans="1:12" s="63" customFormat="1" ht="15">
      <c r="A216" s="64" t="s">
        <v>140</v>
      </c>
      <c r="B216" s="74" t="s">
        <v>13</v>
      </c>
      <c r="C216" s="178">
        <f>C218</f>
        <v>97.1</v>
      </c>
    </row>
    <row r="217" spans="1:12">
      <c r="A217" s="12" t="s">
        <v>17</v>
      </c>
      <c r="B217" s="6" t="s">
        <v>12</v>
      </c>
      <c r="C217" s="195">
        <f t="shared" ref="C217:C218" si="10">C219</f>
        <v>97.1</v>
      </c>
    </row>
    <row r="218" spans="1:12">
      <c r="A218" s="11"/>
      <c r="B218" s="7" t="s">
        <v>13</v>
      </c>
      <c r="C218" s="195">
        <f t="shared" si="10"/>
        <v>97.1</v>
      </c>
    </row>
    <row r="219" spans="1:12" s="63" customFormat="1">
      <c r="A219" s="25" t="s">
        <v>20</v>
      </c>
      <c r="B219" s="55" t="s">
        <v>12</v>
      </c>
      <c r="C219" s="195">
        <f>C221</f>
        <v>97.1</v>
      </c>
    </row>
    <row r="220" spans="1:12" s="63" customFormat="1">
      <c r="A220" s="147"/>
      <c r="B220" s="40" t="s">
        <v>13</v>
      </c>
      <c r="C220" s="195">
        <f>C222</f>
        <v>97.1</v>
      </c>
    </row>
    <row r="221" spans="1:12" s="94" customFormat="1" ht="30" customHeight="1">
      <c r="A221" s="607" t="s">
        <v>184</v>
      </c>
      <c r="B221" s="100" t="s">
        <v>12</v>
      </c>
      <c r="C221" s="195">
        <f>C223+C225</f>
        <v>97.1</v>
      </c>
    </row>
    <row r="222" spans="1:12" s="94" customFormat="1" ht="15.75" customHeight="1">
      <c r="A222" s="141"/>
      <c r="B222" s="84" t="s">
        <v>13</v>
      </c>
      <c r="C222" s="195">
        <f>C224+C226</f>
        <v>97.1</v>
      </c>
      <c r="L222" s="231"/>
    </row>
    <row r="223" spans="1:12" s="643" customFormat="1" ht="15.75" customHeight="1">
      <c r="A223" s="644" t="s">
        <v>185</v>
      </c>
      <c r="B223" s="534" t="s">
        <v>12</v>
      </c>
      <c r="C223" s="535">
        <v>55.91</v>
      </c>
    </row>
    <row r="224" spans="1:12" s="643" customFormat="1" ht="15.75" customHeight="1">
      <c r="A224" s="536"/>
      <c r="B224" s="537" t="s">
        <v>13</v>
      </c>
      <c r="C224" s="535">
        <v>55.91</v>
      </c>
    </row>
    <row r="225" spans="1:3" s="643" customFormat="1" ht="15.75" customHeight="1">
      <c r="A225" s="644" t="s">
        <v>186</v>
      </c>
      <c r="B225" s="534" t="s">
        <v>12</v>
      </c>
      <c r="C225" s="535">
        <v>41.19</v>
      </c>
    </row>
    <row r="226" spans="1:3" s="94" customFormat="1" ht="15.75" customHeight="1">
      <c r="A226" s="141"/>
      <c r="B226" s="84" t="s">
        <v>13</v>
      </c>
      <c r="C226" s="171">
        <v>41.19</v>
      </c>
    </row>
    <row r="227" spans="1:3" ht="16.5" customHeight="1">
      <c r="A227" s="717" t="s">
        <v>125</v>
      </c>
      <c r="B227" s="717"/>
      <c r="C227" s="717"/>
    </row>
    <row r="228" spans="1:3" ht="12.75">
      <c r="A228" s="707" t="s">
        <v>32</v>
      </c>
      <c r="B228" s="707"/>
      <c r="C228" s="707"/>
    </row>
    <row r="229" spans="1:3">
      <c r="A229" s="136" t="s">
        <v>60</v>
      </c>
      <c r="B229" s="5" t="s">
        <v>12</v>
      </c>
      <c r="C229" s="195">
        <f>C231+C239</f>
        <v>6</v>
      </c>
    </row>
    <row r="230" spans="1:3">
      <c r="A230" s="9"/>
      <c r="B230" s="7" t="s">
        <v>13</v>
      </c>
      <c r="C230" s="195">
        <f>C232+C240</f>
        <v>6</v>
      </c>
    </row>
    <row r="231" spans="1:3" ht="15">
      <c r="A231" s="104" t="s">
        <v>34</v>
      </c>
      <c r="B231" s="13" t="s">
        <v>12</v>
      </c>
      <c r="C231" s="178">
        <f t="shared" ref="C231:C236" si="11">C233</f>
        <v>3</v>
      </c>
    </row>
    <row r="232" spans="1:3" ht="15">
      <c r="A232" s="10" t="s">
        <v>15</v>
      </c>
      <c r="B232" s="14" t="s">
        <v>13</v>
      </c>
      <c r="C232" s="178">
        <f t="shared" si="11"/>
        <v>3</v>
      </c>
    </row>
    <row r="233" spans="1:3">
      <c r="A233" s="12" t="s">
        <v>17</v>
      </c>
      <c r="B233" s="6" t="s">
        <v>12</v>
      </c>
      <c r="C233" s="195">
        <f t="shared" si="11"/>
        <v>3</v>
      </c>
    </row>
    <row r="234" spans="1:3">
      <c r="A234" s="11"/>
      <c r="B234" s="7" t="s">
        <v>13</v>
      </c>
      <c r="C234" s="195">
        <f t="shared" si="11"/>
        <v>3</v>
      </c>
    </row>
    <row r="235" spans="1:3">
      <c r="A235" s="68" t="s">
        <v>39</v>
      </c>
      <c r="B235" s="13" t="s">
        <v>12</v>
      </c>
      <c r="C235" s="195">
        <f t="shared" si="11"/>
        <v>3</v>
      </c>
    </row>
    <row r="236" spans="1:3">
      <c r="A236" s="23"/>
      <c r="B236" s="14" t="s">
        <v>13</v>
      </c>
      <c r="C236" s="195">
        <f t="shared" si="11"/>
        <v>3</v>
      </c>
    </row>
    <row r="237" spans="1:3">
      <c r="A237" s="31" t="s">
        <v>22</v>
      </c>
      <c r="B237" s="13" t="s">
        <v>12</v>
      </c>
      <c r="C237" s="195">
        <f>C267</f>
        <v>3</v>
      </c>
    </row>
    <row r="238" spans="1:3">
      <c r="A238" s="10"/>
      <c r="B238" s="14" t="s">
        <v>13</v>
      </c>
      <c r="C238" s="195">
        <f>C268</f>
        <v>3</v>
      </c>
    </row>
    <row r="239" spans="1:3" s="94" customFormat="1">
      <c r="A239" s="77" t="s">
        <v>24</v>
      </c>
      <c r="B239" s="100" t="s">
        <v>12</v>
      </c>
      <c r="C239" s="171">
        <f t="shared" ref="C239:C240" si="12">C241</f>
        <v>3</v>
      </c>
    </row>
    <row r="240" spans="1:3" s="94" customFormat="1">
      <c r="A240" s="141" t="s">
        <v>15</v>
      </c>
      <c r="B240" s="84" t="s">
        <v>13</v>
      </c>
      <c r="C240" s="171">
        <f t="shared" si="12"/>
        <v>3</v>
      </c>
    </row>
    <row r="241" spans="1:5" s="94" customFormat="1">
      <c r="A241" s="227" t="s">
        <v>17</v>
      </c>
      <c r="B241" s="95" t="s">
        <v>12</v>
      </c>
      <c r="C241" s="171">
        <f>C243</f>
        <v>3</v>
      </c>
    </row>
    <row r="242" spans="1:5" s="94" customFormat="1">
      <c r="A242" s="79"/>
      <c r="B242" s="84" t="s">
        <v>13</v>
      </c>
      <c r="C242" s="171">
        <f>C244</f>
        <v>3</v>
      </c>
    </row>
    <row r="243" spans="1:5" s="94" customFormat="1" ht="16.5" customHeight="1">
      <c r="A243" s="608" t="s">
        <v>22</v>
      </c>
      <c r="B243" s="100" t="s">
        <v>12</v>
      </c>
      <c r="C243" s="171">
        <f>C254</f>
        <v>3</v>
      </c>
    </row>
    <row r="244" spans="1:5" s="94" customFormat="1">
      <c r="A244" s="141"/>
      <c r="B244" s="84" t="s">
        <v>13</v>
      </c>
      <c r="C244" s="171">
        <f>C255</f>
        <v>3</v>
      </c>
    </row>
    <row r="245" spans="1:5" ht="12.75">
      <c r="A245" s="685" t="s">
        <v>75</v>
      </c>
      <c r="B245" s="686"/>
      <c r="C245" s="687"/>
      <c r="E245" s="43"/>
    </row>
    <row r="246" spans="1:5">
      <c r="A246" s="20" t="s">
        <v>32</v>
      </c>
      <c r="B246" s="5" t="s">
        <v>12</v>
      </c>
      <c r="C246" s="171">
        <f t="shared" ref="C246:C253" si="13">C248</f>
        <v>3</v>
      </c>
    </row>
    <row r="247" spans="1:5">
      <c r="A247" s="22" t="s">
        <v>38</v>
      </c>
      <c r="B247" s="7" t="s">
        <v>13</v>
      </c>
      <c r="C247" s="171">
        <f t="shared" si="13"/>
        <v>3</v>
      </c>
    </row>
    <row r="248" spans="1:5" ht="15">
      <c r="A248" s="26" t="s">
        <v>187</v>
      </c>
      <c r="B248" s="13" t="s">
        <v>12</v>
      </c>
      <c r="C248" s="199">
        <f t="shared" si="13"/>
        <v>3</v>
      </c>
    </row>
    <row r="249" spans="1:5" ht="15">
      <c r="A249" s="9" t="s">
        <v>140</v>
      </c>
      <c r="B249" s="14" t="s">
        <v>13</v>
      </c>
      <c r="C249" s="199">
        <f t="shared" si="13"/>
        <v>3</v>
      </c>
    </row>
    <row r="250" spans="1:5">
      <c r="A250" s="12" t="s">
        <v>17</v>
      </c>
      <c r="B250" s="6" t="s">
        <v>12</v>
      </c>
      <c r="C250" s="171">
        <f t="shared" si="13"/>
        <v>3</v>
      </c>
    </row>
    <row r="251" spans="1:5">
      <c r="A251" s="11"/>
      <c r="B251" s="7" t="s">
        <v>13</v>
      </c>
      <c r="C251" s="171">
        <f t="shared" si="13"/>
        <v>3</v>
      </c>
    </row>
    <row r="252" spans="1:5">
      <c r="A252" s="68" t="s">
        <v>39</v>
      </c>
      <c r="B252" s="6" t="s">
        <v>12</v>
      </c>
      <c r="C252" s="171">
        <f t="shared" si="13"/>
        <v>3</v>
      </c>
    </row>
    <row r="253" spans="1:5">
      <c r="A253" s="10"/>
      <c r="B253" s="7" t="s">
        <v>13</v>
      </c>
      <c r="C253" s="171">
        <f t="shared" si="13"/>
        <v>3</v>
      </c>
    </row>
    <row r="254" spans="1:5" s="62" customFormat="1" ht="15.75" customHeight="1">
      <c r="A254" s="360" t="s">
        <v>22</v>
      </c>
      <c r="B254" s="28" t="s">
        <v>12</v>
      </c>
      <c r="C254" s="199">
        <f>C256</f>
        <v>3</v>
      </c>
    </row>
    <row r="255" spans="1:5" s="62" customFormat="1" ht="16.5" customHeight="1">
      <c r="A255" s="32"/>
      <c r="B255" s="30" t="s">
        <v>13</v>
      </c>
      <c r="C255" s="199">
        <f>C257</f>
        <v>3</v>
      </c>
    </row>
    <row r="256" spans="1:5" s="62" customFormat="1" ht="15">
      <c r="A256" s="623" t="s">
        <v>188</v>
      </c>
      <c r="B256" s="28" t="s">
        <v>12</v>
      </c>
      <c r="C256" s="178">
        <f>C258</f>
        <v>3</v>
      </c>
    </row>
    <row r="257" spans="1:11" s="62" customFormat="1" ht="15">
      <c r="A257" s="32"/>
      <c r="B257" s="30" t="s">
        <v>13</v>
      </c>
      <c r="C257" s="178">
        <f>C259</f>
        <v>3</v>
      </c>
    </row>
    <row r="258" spans="1:11" s="94" customFormat="1" ht="15.75">
      <c r="A258" s="251" t="s">
        <v>189</v>
      </c>
      <c r="B258" s="100" t="s">
        <v>12</v>
      </c>
      <c r="C258" s="171">
        <v>3</v>
      </c>
    </row>
    <row r="259" spans="1:11" s="94" customFormat="1">
      <c r="A259" s="141"/>
      <c r="B259" s="84" t="s">
        <v>13</v>
      </c>
      <c r="C259" s="171">
        <v>3</v>
      </c>
    </row>
    <row r="260" spans="1:11" s="43" customFormat="1" ht="15">
      <c r="A260" s="50" t="s">
        <v>139</v>
      </c>
      <c r="B260" s="51"/>
      <c r="C260" s="297"/>
      <c r="D260" s="708"/>
      <c r="E260" s="708"/>
      <c r="F260" s="709"/>
      <c r="G260" s="709"/>
      <c r="H260" s="709"/>
      <c r="I260" s="709"/>
    </row>
    <row r="261" spans="1:11" s="94" customFormat="1">
      <c r="A261" s="138" t="s">
        <v>32</v>
      </c>
      <c r="B261" s="210" t="s">
        <v>12</v>
      </c>
      <c r="C261" s="195">
        <f t="shared" ref="C261:C262" si="14">C263</f>
        <v>3</v>
      </c>
      <c r="D261" s="43"/>
      <c r="E261" s="43"/>
      <c r="F261" s="43"/>
      <c r="G261" s="43"/>
      <c r="H261" s="43"/>
      <c r="I261" s="43"/>
    </row>
    <row r="262" spans="1:11" s="94" customFormat="1">
      <c r="A262" s="76" t="s">
        <v>38</v>
      </c>
      <c r="B262" s="211" t="s">
        <v>13</v>
      </c>
      <c r="C262" s="195">
        <f t="shared" si="14"/>
        <v>3</v>
      </c>
      <c r="D262" s="43"/>
      <c r="E262" s="43"/>
      <c r="F262" s="43"/>
      <c r="G262" s="43"/>
      <c r="H262" s="43"/>
      <c r="I262" s="43"/>
    </row>
    <row r="263" spans="1:11" s="94" customFormat="1" ht="15">
      <c r="A263" s="77" t="s">
        <v>27</v>
      </c>
      <c r="B263" s="212" t="s">
        <v>12</v>
      </c>
      <c r="C263" s="178">
        <f t="shared" ref="C263:C268" si="15">C265</f>
        <v>3</v>
      </c>
      <c r="D263" s="43"/>
      <c r="E263" s="43"/>
      <c r="F263" s="43"/>
      <c r="G263" s="43"/>
      <c r="H263" s="43"/>
      <c r="I263" s="43"/>
    </row>
    <row r="264" spans="1:11" s="94" customFormat="1" ht="15">
      <c r="A264" s="141" t="s">
        <v>140</v>
      </c>
      <c r="B264" s="84" t="s">
        <v>13</v>
      </c>
      <c r="C264" s="178">
        <f t="shared" si="15"/>
        <v>3</v>
      </c>
    </row>
    <row r="265" spans="1:11">
      <c r="A265" s="12" t="s">
        <v>17</v>
      </c>
      <c r="B265" s="6" t="s">
        <v>12</v>
      </c>
      <c r="C265" s="195">
        <f t="shared" si="15"/>
        <v>3</v>
      </c>
    </row>
    <row r="266" spans="1:11">
      <c r="A266" s="11"/>
      <c r="B266" s="7" t="s">
        <v>13</v>
      </c>
      <c r="C266" s="195">
        <f t="shared" si="15"/>
        <v>3</v>
      </c>
    </row>
    <row r="267" spans="1:11" s="63" customFormat="1" ht="15" customHeight="1">
      <c r="A267" s="151" t="s">
        <v>22</v>
      </c>
      <c r="B267" s="55" t="s">
        <v>12</v>
      </c>
      <c r="C267" s="195">
        <f t="shared" si="15"/>
        <v>3</v>
      </c>
    </row>
    <row r="268" spans="1:11" s="63" customFormat="1" ht="15" customHeight="1">
      <c r="A268" s="147"/>
      <c r="B268" s="40" t="s">
        <v>13</v>
      </c>
      <c r="C268" s="195">
        <f t="shared" si="15"/>
        <v>3</v>
      </c>
    </row>
    <row r="269" spans="1:11" s="643" customFormat="1" ht="58.5" customHeight="1">
      <c r="A269" s="645" t="s">
        <v>190</v>
      </c>
      <c r="B269" s="534" t="s">
        <v>12</v>
      </c>
      <c r="C269" s="535">
        <v>3</v>
      </c>
    </row>
    <row r="270" spans="1:11" s="94" customFormat="1">
      <c r="A270" s="141"/>
      <c r="B270" s="84" t="s">
        <v>13</v>
      </c>
      <c r="C270" s="171">
        <v>3</v>
      </c>
    </row>
    <row r="271" spans="1:11" ht="15">
      <c r="A271" s="90" t="s">
        <v>145</v>
      </c>
      <c r="B271" s="47"/>
      <c r="C271" s="301"/>
      <c r="D271" s="44"/>
      <c r="E271" s="44"/>
      <c r="F271" s="44"/>
      <c r="G271" s="44"/>
      <c r="H271" s="44"/>
      <c r="I271" s="44"/>
      <c r="K271" s="43"/>
    </row>
    <row r="272" spans="1:11">
      <c r="A272" s="70" t="s">
        <v>32</v>
      </c>
      <c r="B272" s="55" t="s">
        <v>12</v>
      </c>
      <c r="C272" s="195">
        <f>C274+C280</f>
        <v>232</v>
      </c>
      <c r="D272" s="44"/>
      <c r="E272" s="44"/>
      <c r="F272" s="44"/>
      <c r="G272" s="44"/>
      <c r="H272" s="44"/>
      <c r="I272" s="48"/>
    </row>
    <row r="273" spans="1:9">
      <c r="A273" s="10" t="s">
        <v>60</v>
      </c>
      <c r="B273" s="40" t="s">
        <v>13</v>
      </c>
      <c r="C273" s="195">
        <f>C275+C281</f>
        <v>232</v>
      </c>
      <c r="D273" s="42"/>
      <c r="E273" s="42"/>
      <c r="F273" s="42"/>
      <c r="G273" s="42"/>
      <c r="H273" s="42"/>
      <c r="I273" s="42"/>
    </row>
    <row r="274" spans="1:9" ht="15">
      <c r="A274" s="26" t="s">
        <v>27</v>
      </c>
      <c r="B274" s="56" t="s">
        <v>12</v>
      </c>
      <c r="C274" s="178">
        <f t="shared" ref="C274:C277" si="16">C276</f>
        <v>259</v>
      </c>
      <c r="D274" s="42"/>
      <c r="E274" s="42"/>
      <c r="F274" s="42"/>
      <c r="G274" s="42"/>
      <c r="H274" s="42"/>
      <c r="I274" s="42"/>
    </row>
    <row r="275" spans="1:9" ht="15">
      <c r="A275" s="10" t="s">
        <v>140</v>
      </c>
      <c r="B275" s="40" t="s">
        <v>13</v>
      </c>
      <c r="C275" s="178">
        <f t="shared" si="16"/>
        <v>259</v>
      </c>
      <c r="D275" s="42"/>
      <c r="E275" s="42"/>
      <c r="F275" s="42"/>
      <c r="G275" s="42"/>
      <c r="H275" s="42"/>
      <c r="I275" s="42"/>
    </row>
    <row r="276" spans="1:9">
      <c r="A276" s="12" t="s">
        <v>17</v>
      </c>
      <c r="B276" s="6" t="s">
        <v>12</v>
      </c>
      <c r="C276" s="195">
        <f t="shared" si="16"/>
        <v>259</v>
      </c>
      <c r="D276" s="42"/>
      <c r="E276" s="42"/>
      <c r="F276" s="42"/>
      <c r="G276" s="42"/>
      <c r="H276" s="42"/>
      <c r="I276" s="42"/>
    </row>
    <row r="277" spans="1:9">
      <c r="A277" s="11"/>
      <c r="B277" s="7" t="s">
        <v>13</v>
      </c>
      <c r="C277" s="195">
        <f t="shared" si="16"/>
        <v>259</v>
      </c>
      <c r="D277" s="42"/>
      <c r="E277" s="42"/>
      <c r="F277" s="42"/>
      <c r="G277" s="42"/>
      <c r="H277" s="42"/>
      <c r="I277" s="42"/>
    </row>
    <row r="278" spans="1:9">
      <c r="A278" s="12" t="s">
        <v>133</v>
      </c>
      <c r="B278" s="56" t="s">
        <v>12</v>
      </c>
      <c r="C278" s="195">
        <f>C310</f>
        <v>259</v>
      </c>
      <c r="D278" s="42"/>
      <c r="E278" s="42"/>
      <c r="F278" s="42"/>
      <c r="G278" s="42"/>
      <c r="H278" s="42"/>
      <c r="I278" s="42"/>
    </row>
    <row r="279" spans="1:9">
      <c r="A279" s="11"/>
      <c r="B279" s="40" t="s">
        <v>13</v>
      </c>
      <c r="C279" s="195">
        <f>C311</f>
        <v>259</v>
      </c>
      <c r="D279" s="42"/>
      <c r="E279" s="42"/>
      <c r="F279" s="42"/>
      <c r="G279" s="42"/>
      <c r="H279" s="42"/>
      <c r="I279" s="42"/>
    </row>
    <row r="280" spans="1:9" ht="15">
      <c r="A280" s="33" t="s">
        <v>24</v>
      </c>
      <c r="B280" s="55" t="s">
        <v>12</v>
      </c>
      <c r="C280" s="199">
        <f>C282</f>
        <v>-27</v>
      </c>
    </row>
    <row r="281" spans="1:9" ht="15">
      <c r="A281" s="10" t="s">
        <v>15</v>
      </c>
      <c r="B281" s="40" t="s">
        <v>13</v>
      </c>
      <c r="C281" s="199">
        <f>C283</f>
        <v>-27</v>
      </c>
    </row>
    <row r="282" spans="1:9">
      <c r="A282" s="12" t="s">
        <v>17</v>
      </c>
      <c r="B282" s="6" t="s">
        <v>12</v>
      </c>
      <c r="C282" s="171">
        <f>C284+C324</f>
        <v>-27</v>
      </c>
    </row>
    <row r="283" spans="1:9">
      <c r="A283" s="11"/>
      <c r="B283" s="7" t="s">
        <v>13</v>
      </c>
      <c r="C283" s="171">
        <f>C285+C325</f>
        <v>-27</v>
      </c>
    </row>
    <row r="284" spans="1:9">
      <c r="A284" s="12" t="s">
        <v>39</v>
      </c>
      <c r="B284" s="6" t="s">
        <v>12</v>
      </c>
      <c r="C284" s="171">
        <f>C286</f>
        <v>-27</v>
      </c>
    </row>
    <row r="285" spans="1:9">
      <c r="A285" s="11"/>
      <c r="B285" s="7" t="s">
        <v>13</v>
      </c>
      <c r="C285" s="171">
        <f>C287</f>
        <v>-27</v>
      </c>
    </row>
    <row r="286" spans="1:9" s="44" customFormat="1">
      <c r="A286" s="12" t="s">
        <v>133</v>
      </c>
      <c r="B286" s="56" t="s">
        <v>12</v>
      </c>
      <c r="C286" s="171">
        <f>C297</f>
        <v>-27</v>
      </c>
    </row>
    <row r="287" spans="1:9" s="44" customFormat="1">
      <c r="A287" s="11"/>
      <c r="B287" s="40" t="s">
        <v>13</v>
      </c>
      <c r="C287" s="171">
        <f>C298</f>
        <v>-27</v>
      </c>
    </row>
    <row r="288" spans="1:9" ht="12.75">
      <c r="A288" s="701" t="s">
        <v>75</v>
      </c>
      <c r="B288" s="702"/>
      <c r="C288" s="703"/>
      <c r="E288" s="43"/>
    </row>
    <row r="289" spans="1:5">
      <c r="A289" s="31" t="s">
        <v>32</v>
      </c>
      <c r="B289" s="55" t="s">
        <v>12</v>
      </c>
      <c r="C289" s="171">
        <f>C291</f>
        <v>-27</v>
      </c>
      <c r="E289" s="63"/>
    </row>
    <row r="290" spans="1:5">
      <c r="A290" s="10" t="s">
        <v>38</v>
      </c>
      <c r="B290" s="40" t="s">
        <v>13</v>
      </c>
      <c r="C290" s="171">
        <f>C292</f>
        <v>-27</v>
      </c>
      <c r="E290" s="63"/>
    </row>
    <row r="291" spans="1:5" ht="15">
      <c r="A291" s="33" t="s">
        <v>24</v>
      </c>
      <c r="B291" s="55" t="s">
        <v>12</v>
      </c>
      <c r="C291" s="199">
        <f>C293</f>
        <v>-27</v>
      </c>
    </row>
    <row r="292" spans="1:5" ht="15">
      <c r="A292" s="10" t="s">
        <v>15</v>
      </c>
      <c r="B292" s="40" t="s">
        <v>13</v>
      </c>
      <c r="C292" s="199">
        <f>C294</f>
        <v>-27</v>
      </c>
    </row>
    <row r="293" spans="1:5">
      <c r="A293" s="12" t="s">
        <v>17</v>
      </c>
      <c r="B293" s="6" t="s">
        <v>12</v>
      </c>
      <c r="C293" s="171">
        <f>C295+C335</f>
        <v>-27</v>
      </c>
    </row>
    <row r="294" spans="1:5">
      <c r="A294" s="11"/>
      <c r="B294" s="7" t="s">
        <v>13</v>
      </c>
      <c r="C294" s="171">
        <f>C296+C336</f>
        <v>-27</v>
      </c>
    </row>
    <row r="295" spans="1:5">
      <c r="A295" s="12" t="s">
        <v>39</v>
      </c>
      <c r="B295" s="6" t="s">
        <v>12</v>
      </c>
      <c r="C295" s="171">
        <f t="shared" ref="C295:C300" si="17">C297</f>
        <v>-27</v>
      </c>
    </row>
    <row r="296" spans="1:5">
      <c r="A296" s="11"/>
      <c r="B296" s="7" t="s">
        <v>13</v>
      </c>
      <c r="C296" s="171">
        <f t="shared" si="17"/>
        <v>-27</v>
      </c>
    </row>
    <row r="297" spans="1:5" s="44" customFormat="1">
      <c r="A297" s="12" t="s">
        <v>133</v>
      </c>
      <c r="B297" s="56" t="s">
        <v>12</v>
      </c>
      <c r="C297" s="171">
        <f t="shared" si="17"/>
        <v>-27</v>
      </c>
    </row>
    <row r="298" spans="1:5" s="44" customFormat="1">
      <c r="A298" s="11"/>
      <c r="B298" s="40" t="s">
        <v>13</v>
      </c>
      <c r="C298" s="171">
        <f t="shared" si="17"/>
        <v>-27</v>
      </c>
    </row>
    <row r="299" spans="1:5" s="62" customFormat="1" ht="15">
      <c r="A299" s="198" t="s">
        <v>191</v>
      </c>
      <c r="B299" s="28" t="s">
        <v>12</v>
      </c>
      <c r="C299" s="199">
        <f t="shared" si="17"/>
        <v>-27</v>
      </c>
    </row>
    <row r="300" spans="1:5" s="62" customFormat="1" ht="15">
      <c r="A300" s="32"/>
      <c r="B300" s="30" t="s">
        <v>13</v>
      </c>
      <c r="C300" s="199">
        <f t="shared" si="17"/>
        <v>-27</v>
      </c>
    </row>
    <row r="301" spans="1:5" s="88" customFormat="1" ht="28.5">
      <c r="A301" s="239" t="s">
        <v>192</v>
      </c>
      <c r="B301" s="100" t="s">
        <v>12</v>
      </c>
      <c r="C301" s="276">
        <v>-27</v>
      </c>
    </row>
    <row r="302" spans="1:5" s="94" customFormat="1">
      <c r="A302" s="141"/>
      <c r="B302" s="84" t="s">
        <v>13</v>
      </c>
      <c r="C302" s="276">
        <v>-27</v>
      </c>
    </row>
    <row r="303" spans="1:5" ht="12.75">
      <c r="A303" s="696" t="s">
        <v>112</v>
      </c>
      <c r="B303" s="696"/>
      <c r="C303" s="696"/>
    </row>
    <row r="304" spans="1:5" s="63" customFormat="1">
      <c r="A304" s="132" t="s">
        <v>32</v>
      </c>
      <c r="B304" s="133" t="s">
        <v>12</v>
      </c>
      <c r="C304" s="171">
        <f t="shared" ref="C304:C311" si="18">C306</f>
        <v>259</v>
      </c>
    </row>
    <row r="305" spans="1:12" s="63" customFormat="1">
      <c r="A305" s="76" t="s">
        <v>38</v>
      </c>
      <c r="B305" s="65" t="s">
        <v>13</v>
      </c>
      <c r="C305" s="171">
        <f t="shared" si="18"/>
        <v>259</v>
      </c>
    </row>
    <row r="306" spans="1:12" ht="15">
      <c r="A306" s="26" t="s">
        <v>27</v>
      </c>
      <c r="B306" s="56" t="s">
        <v>12</v>
      </c>
      <c r="C306" s="178">
        <f t="shared" si="18"/>
        <v>259</v>
      </c>
      <c r="D306" s="42"/>
      <c r="E306" s="42"/>
      <c r="F306" s="42"/>
      <c r="G306" s="42"/>
      <c r="H306" s="42"/>
      <c r="I306" s="42"/>
    </row>
    <row r="307" spans="1:12" ht="15">
      <c r="A307" s="10" t="s">
        <v>140</v>
      </c>
      <c r="B307" s="40" t="s">
        <v>13</v>
      </c>
      <c r="C307" s="178">
        <f t="shared" si="18"/>
        <v>259</v>
      </c>
      <c r="D307" s="42"/>
      <c r="E307" s="42"/>
      <c r="F307" s="42"/>
      <c r="G307" s="42"/>
      <c r="H307" s="42"/>
      <c r="I307" s="42"/>
    </row>
    <row r="308" spans="1:12">
      <c r="A308" s="12" t="s">
        <v>17</v>
      </c>
      <c r="B308" s="6" t="s">
        <v>12</v>
      </c>
      <c r="C308" s="195">
        <f t="shared" si="18"/>
        <v>259</v>
      </c>
      <c r="D308" s="42"/>
      <c r="E308" s="42"/>
      <c r="F308" s="42"/>
      <c r="G308" s="42"/>
      <c r="H308" s="42"/>
      <c r="I308" s="42"/>
    </row>
    <row r="309" spans="1:12">
      <c r="A309" s="11"/>
      <c r="B309" s="7" t="s">
        <v>13</v>
      </c>
      <c r="C309" s="195">
        <f t="shared" si="18"/>
        <v>259</v>
      </c>
      <c r="D309" s="42"/>
      <c r="E309" s="42"/>
      <c r="F309" s="42"/>
      <c r="G309" s="42"/>
      <c r="H309" s="42"/>
      <c r="I309" s="42"/>
    </row>
    <row r="310" spans="1:12">
      <c r="A310" s="12" t="s">
        <v>133</v>
      </c>
      <c r="B310" s="56" t="s">
        <v>12</v>
      </c>
      <c r="C310" s="195">
        <f t="shared" si="18"/>
        <v>259</v>
      </c>
      <c r="D310" s="42"/>
      <c r="E310" s="42"/>
      <c r="F310" s="42"/>
      <c r="G310" s="42"/>
      <c r="H310" s="42"/>
      <c r="I310" s="42"/>
    </row>
    <row r="311" spans="1:12">
      <c r="A311" s="11"/>
      <c r="B311" s="40" t="s">
        <v>13</v>
      </c>
      <c r="C311" s="195">
        <f t="shared" si="18"/>
        <v>259</v>
      </c>
      <c r="D311" s="42"/>
      <c r="E311" s="42"/>
      <c r="F311" s="42"/>
      <c r="G311" s="42"/>
      <c r="H311" s="42"/>
      <c r="I311" s="42"/>
    </row>
    <row r="312" spans="1:12" s="94" customFormat="1" ht="30" customHeight="1">
      <c r="A312" s="607" t="s">
        <v>184</v>
      </c>
      <c r="B312" s="100" t="s">
        <v>12</v>
      </c>
      <c r="C312" s="195">
        <f>C314+C316+C318+C320</f>
        <v>259</v>
      </c>
    </row>
    <row r="313" spans="1:12" s="94" customFormat="1" ht="15.75" customHeight="1">
      <c r="A313" s="141"/>
      <c r="B313" s="84" t="s">
        <v>13</v>
      </c>
      <c r="C313" s="195">
        <f>C315+C317+C319+C321</f>
        <v>259</v>
      </c>
      <c r="L313" s="231"/>
    </row>
    <row r="314" spans="1:12" s="643" customFormat="1" ht="15.75" customHeight="1">
      <c r="A314" s="552" t="s">
        <v>193</v>
      </c>
      <c r="B314" s="534" t="s">
        <v>12</v>
      </c>
      <c r="C314" s="535">
        <v>41</v>
      </c>
    </row>
    <row r="315" spans="1:12" s="643" customFormat="1" ht="15.75" customHeight="1">
      <c r="A315" s="536"/>
      <c r="B315" s="537" t="s">
        <v>13</v>
      </c>
      <c r="C315" s="535">
        <v>41</v>
      </c>
    </row>
    <row r="316" spans="1:12" s="643" customFormat="1" ht="17.25" customHeight="1">
      <c r="A316" s="552" t="s">
        <v>194</v>
      </c>
      <c r="B316" s="534" t="s">
        <v>12</v>
      </c>
      <c r="C316" s="535">
        <v>57</v>
      </c>
    </row>
    <row r="317" spans="1:12" s="643" customFormat="1" ht="16.5" customHeight="1">
      <c r="A317" s="536"/>
      <c r="B317" s="537" t="s">
        <v>13</v>
      </c>
      <c r="C317" s="535">
        <v>57</v>
      </c>
    </row>
    <row r="318" spans="1:12" s="643" customFormat="1" ht="17.25" customHeight="1">
      <c r="A318" s="552" t="s">
        <v>193</v>
      </c>
      <c r="B318" s="534" t="s">
        <v>12</v>
      </c>
      <c r="C318" s="535">
        <v>145</v>
      </c>
    </row>
    <row r="319" spans="1:12" s="643" customFormat="1" ht="16.5" customHeight="1">
      <c r="A319" s="536"/>
      <c r="B319" s="537" t="s">
        <v>13</v>
      </c>
      <c r="C319" s="535">
        <v>145</v>
      </c>
    </row>
    <row r="320" spans="1:12" s="643" customFormat="1" ht="16.5" customHeight="1">
      <c r="A320" s="585" t="s">
        <v>195</v>
      </c>
      <c r="B320" s="534" t="s">
        <v>12</v>
      </c>
      <c r="C320" s="535">
        <v>16</v>
      </c>
    </row>
    <row r="321" spans="1:53" s="94" customFormat="1" ht="17.25" customHeight="1">
      <c r="A321" s="141"/>
      <c r="B321" s="84" t="s">
        <v>13</v>
      </c>
      <c r="C321" s="171">
        <v>16</v>
      </c>
    </row>
    <row r="322" spans="1:53" s="15" customFormat="1">
      <c r="B322" s="175"/>
      <c r="C322" s="307"/>
      <c r="D322" s="41"/>
      <c r="E322" s="41"/>
      <c r="F322" s="41"/>
      <c r="G322" s="41"/>
      <c r="H322" s="41"/>
      <c r="I322" s="41"/>
    </row>
    <row r="323" spans="1:53" ht="15.75" customHeight="1">
      <c r="A323" s="714"/>
      <c r="B323" s="715"/>
      <c r="C323" s="715"/>
    </row>
    <row r="324" spans="1:53" ht="15.75" customHeight="1">
      <c r="A324" s="688"/>
      <c r="B324" s="716"/>
      <c r="C324" s="716"/>
    </row>
    <row r="325" spans="1:53">
      <c r="A325" s="167"/>
      <c r="B325" s="168"/>
      <c r="C325" s="308"/>
    </row>
    <row r="326" spans="1:53">
      <c r="A326" s="167"/>
      <c r="B326" s="168"/>
      <c r="C326" s="308"/>
    </row>
    <row r="327" spans="1:53">
      <c r="A327" s="167"/>
      <c r="B327" s="168"/>
      <c r="C327" s="308"/>
    </row>
    <row r="328" spans="1:53">
      <c r="A328" s="43"/>
    </row>
    <row r="329" spans="1:53">
      <c r="A329" s="43"/>
    </row>
    <row r="330" spans="1:53" s="1" customFormat="1">
      <c r="A330" s="43"/>
      <c r="C330" s="286"/>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row>
    <row r="337" spans="1:53" s="1" customFormat="1">
      <c r="A337" s="15"/>
      <c r="C337" s="286"/>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row>
    <row r="338" spans="1:53" s="1" customFormat="1">
      <c r="A338" s="15"/>
      <c r="C338" s="286"/>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row>
  </sheetData>
  <mergeCells count="17">
    <mergeCell ref="D260:I260"/>
    <mergeCell ref="A1:C1"/>
    <mergeCell ref="A2:C2"/>
    <mergeCell ref="A6:C6"/>
    <mergeCell ref="C8:C10"/>
    <mergeCell ref="A73:C73"/>
    <mergeCell ref="A90:C90"/>
    <mergeCell ref="A160:C160"/>
    <mergeCell ref="A212:C212"/>
    <mergeCell ref="A227:C227"/>
    <mergeCell ref="A228:C228"/>
    <mergeCell ref="A303:C303"/>
    <mergeCell ref="A323:C323"/>
    <mergeCell ref="A324:C324"/>
    <mergeCell ref="A245:C245"/>
    <mergeCell ref="A191:C191"/>
    <mergeCell ref="A288:C288"/>
  </mergeCells>
  <pageMargins left="0.70866141732283472" right="0.70866141732283472" top="0.55118110236220474" bottom="0.55118110236220474" header="0.31496062992125984" footer="0.31496062992125984"/>
  <pageSetup paperSize="9" scale="95" orientation="portrait" r:id="rId1"/>
  <headerFooter>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8C70C-2E31-4B90-8718-7970CFFFBBC4}">
  <dimension ref="A1:BA318"/>
  <sheetViews>
    <sheetView topLeftCell="A134" zoomScaleNormal="100" workbookViewId="0">
      <selection activeCell="A155" sqref="A155:XFD169"/>
    </sheetView>
  </sheetViews>
  <sheetFormatPr defaultRowHeight="14.25"/>
  <cols>
    <col min="1" max="1" width="61.28515625" customWidth="1"/>
    <col min="2" max="2" width="6.85546875" style="1" customWidth="1"/>
    <col min="3" max="3" width="17" style="286" customWidth="1"/>
    <col min="4" max="4" width="0" hidden="1" customWidth="1"/>
    <col min="6" max="9" width="0" hidden="1" customWidth="1"/>
  </cols>
  <sheetData>
    <row r="1" spans="1:11" ht="18.75" customHeight="1">
      <c r="A1" s="688" t="s">
        <v>0</v>
      </c>
      <c r="B1" s="689"/>
      <c r="C1" s="689"/>
    </row>
    <row r="2" spans="1:11" ht="12.75">
      <c r="A2" s="731" t="s">
        <v>1</v>
      </c>
      <c r="B2" s="732"/>
      <c r="C2" s="732"/>
    </row>
    <row r="3" spans="1:11">
      <c r="A3" s="107" t="s">
        <v>2</v>
      </c>
    </row>
    <row r="4" spans="1:11">
      <c r="A4" t="s">
        <v>3</v>
      </c>
    </row>
    <row r="6" spans="1:11" ht="29.25" customHeight="1">
      <c r="A6" s="690" t="s">
        <v>4</v>
      </c>
      <c r="B6" s="690"/>
      <c r="C6" s="690"/>
    </row>
    <row r="7" spans="1:11" ht="16.5" customHeight="1">
      <c r="B7" s="2"/>
      <c r="C7" s="287" t="s">
        <v>5</v>
      </c>
    </row>
    <row r="8" spans="1:11" ht="12.75">
      <c r="A8" s="8" t="s">
        <v>6</v>
      </c>
      <c r="B8" s="5" t="s">
        <v>7</v>
      </c>
      <c r="C8" s="691" t="s">
        <v>8</v>
      </c>
    </row>
    <row r="9" spans="1:11" ht="12.75">
      <c r="A9" s="3" t="s">
        <v>9</v>
      </c>
      <c r="B9" s="6"/>
      <c r="C9" s="692"/>
    </row>
    <row r="10" spans="1:11" ht="12.75">
      <c r="A10" s="3" t="s">
        <v>10</v>
      </c>
      <c r="B10" s="6"/>
      <c r="C10" s="693"/>
    </row>
    <row r="11" spans="1:11">
      <c r="A11" s="4">
        <v>0</v>
      </c>
      <c r="B11" s="4">
        <v>1</v>
      </c>
      <c r="C11" s="194">
        <v>2</v>
      </c>
    </row>
    <row r="12" spans="1:11" ht="15.75">
      <c r="A12" s="34" t="s">
        <v>11</v>
      </c>
      <c r="B12" s="17" t="s">
        <v>12</v>
      </c>
      <c r="C12" s="288">
        <f>C14+C26</f>
        <v>2947</v>
      </c>
      <c r="K12" s="131"/>
    </row>
    <row r="13" spans="1:11" ht="15">
      <c r="A13" s="16"/>
      <c r="B13" s="18" t="s">
        <v>13</v>
      </c>
      <c r="C13" s="288">
        <f>C15+C27</f>
        <v>2947</v>
      </c>
    </row>
    <row r="14" spans="1:11" ht="15">
      <c r="A14" s="26" t="s">
        <v>14</v>
      </c>
      <c r="B14" s="13" t="s">
        <v>12</v>
      </c>
      <c r="C14" s="178">
        <f>C16+C18</f>
        <v>11945</v>
      </c>
    </row>
    <row r="15" spans="1:11" ht="15">
      <c r="A15" s="10" t="s">
        <v>15</v>
      </c>
      <c r="B15" s="14" t="s">
        <v>13</v>
      </c>
      <c r="C15" s="178">
        <f>C17+C19</f>
        <v>11945</v>
      </c>
    </row>
    <row r="16" spans="1:11" s="15" customFormat="1" ht="28.5">
      <c r="A16" s="189" t="s">
        <v>16</v>
      </c>
      <c r="B16" s="188" t="s">
        <v>12</v>
      </c>
      <c r="C16" s="195">
        <f>C46</f>
        <v>11700</v>
      </c>
    </row>
    <row r="17" spans="1:28" s="15" customFormat="1">
      <c r="A17" s="190"/>
      <c r="B17" s="159" t="s">
        <v>13</v>
      </c>
      <c r="C17" s="195">
        <f>C47</f>
        <v>11700</v>
      </c>
    </row>
    <row r="18" spans="1:28">
      <c r="A18" s="12" t="s">
        <v>17</v>
      </c>
      <c r="B18" s="5" t="s">
        <v>12</v>
      </c>
      <c r="C18" s="195">
        <f t="shared" ref="C18:C19" si="0">C20</f>
        <v>245</v>
      </c>
    </row>
    <row r="19" spans="1:28">
      <c r="A19" s="11"/>
      <c r="B19" s="7" t="s">
        <v>13</v>
      </c>
      <c r="C19" s="195">
        <f t="shared" si="0"/>
        <v>245</v>
      </c>
    </row>
    <row r="20" spans="1:28">
      <c r="A20" s="21" t="s">
        <v>18</v>
      </c>
      <c r="B20" s="5" t="s">
        <v>12</v>
      </c>
      <c r="C20" s="195">
        <f>C22+C24</f>
        <v>245</v>
      </c>
    </row>
    <row r="21" spans="1:28">
      <c r="A21" s="22"/>
      <c r="B21" s="40" t="s">
        <v>13</v>
      </c>
      <c r="C21" s="195">
        <f>C23+C25</f>
        <v>245</v>
      </c>
    </row>
    <row r="22" spans="1:28" s="43" customFormat="1">
      <c r="A22" s="27" t="s">
        <v>20</v>
      </c>
      <c r="B22" s="56" t="s">
        <v>12</v>
      </c>
      <c r="C22" s="195">
        <f>C102</f>
        <v>263</v>
      </c>
    </row>
    <row r="23" spans="1:28" s="43" customFormat="1">
      <c r="A23" s="10"/>
      <c r="B23" s="40" t="s">
        <v>13</v>
      </c>
      <c r="C23" s="195">
        <f>C103</f>
        <v>263</v>
      </c>
      <c r="N23" s="440"/>
    </row>
    <row r="24" spans="1:28" s="43" customFormat="1">
      <c r="A24" s="203" t="s">
        <v>22</v>
      </c>
      <c r="B24" s="56" t="s">
        <v>12</v>
      </c>
      <c r="C24" s="195">
        <f>C104</f>
        <v>-18</v>
      </c>
    </row>
    <row r="25" spans="1:28" s="43" customFormat="1">
      <c r="A25" s="10"/>
      <c r="B25" s="40" t="s">
        <v>13</v>
      </c>
      <c r="C25" s="195">
        <f>C105</f>
        <v>-18</v>
      </c>
      <c r="N25" s="440"/>
    </row>
    <row r="26" spans="1:28" s="258" customFormat="1" ht="15">
      <c r="A26" s="269" t="s">
        <v>24</v>
      </c>
      <c r="B26" s="260" t="s">
        <v>12</v>
      </c>
      <c r="C26" s="288">
        <f>C29+C31</f>
        <v>-8998</v>
      </c>
      <c r="E26" s="63"/>
      <c r="F26" s="63"/>
      <c r="G26" s="63"/>
      <c r="H26" s="63"/>
      <c r="I26" s="63"/>
      <c r="J26" s="63"/>
      <c r="K26" s="63"/>
      <c r="L26" s="63"/>
      <c r="M26" s="63"/>
      <c r="N26" s="63"/>
      <c r="O26" s="63"/>
      <c r="P26" s="63"/>
      <c r="Q26" s="63"/>
      <c r="R26" s="63"/>
      <c r="S26" s="63"/>
      <c r="T26" s="63"/>
      <c r="U26" s="63"/>
      <c r="V26" s="63"/>
      <c r="W26" s="63"/>
      <c r="X26" s="63"/>
      <c r="Y26" s="63"/>
      <c r="Z26" s="63"/>
      <c r="AA26" s="63"/>
      <c r="AB26" s="63"/>
    </row>
    <row r="27" spans="1:28" s="258" customFormat="1" ht="15">
      <c r="A27" s="270" t="s">
        <v>15</v>
      </c>
      <c r="B27" s="261" t="s">
        <v>13</v>
      </c>
      <c r="C27" s="288">
        <f>C30+C32</f>
        <v>-8998</v>
      </c>
      <c r="E27" s="63"/>
      <c r="F27" s="63"/>
      <c r="G27" s="63"/>
      <c r="H27" s="63"/>
      <c r="I27" s="63"/>
      <c r="J27" s="63"/>
      <c r="K27" s="63"/>
      <c r="L27" s="63"/>
      <c r="M27" s="63"/>
      <c r="N27" s="63"/>
      <c r="O27" s="63"/>
      <c r="P27" s="63"/>
      <c r="Q27" s="63"/>
      <c r="R27" s="63"/>
      <c r="S27" s="63"/>
      <c r="T27" s="63"/>
      <c r="U27" s="63"/>
      <c r="V27" s="63"/>
      <c r="W27" s="63"/>
      <c r="X27" s="63"/>
      <c r="Y27" s="63"/>
      <c r="Z27" s="63"/>
      <c r="AA27" s="63"/>
      <c r="AB27" s="63"/>
    </row>
    <row r="28" spans="1:28" s="258" customFormat="1" hidden="1">
      <c r="A28" s="264"/>
      <c r="B28" s="261" t="s">
        <v>13</v>
      </c>
      <c r="C28" s="290"/>
    </row>
    <row r="29" spans="1:28" ht="29.25" customHeight="1">
      <c r="A29" s="332" t="s">
        <v>68</v>
      </c>
      <c r="B29" s="56" t="s">
        <v>12</v>
      </c>
      <c r="C29" s="171">
        <f>C110</f>
        <v>65</v>
      </c>
    </row>
    <row r="30" spans="1:28" ht="18" customHeight="1">
      <c r="A30" s="11"/>
      <c r="B30" s="40" t="s">
        <v>13</v>
      </c>
      <c r="C30" s="171">
        <f>C111</f>
        <v>65</v>
      </c>
    </row>
    <row r="31" spans="1:28">
      <c r="A31" s="12" t="s">
        <v>17</v>
      </c>
      <c r="B31" s="6" t="s">
        <v>12</v>
      </c>
      <c r="C31" s="195">
        <f>C33</f>
        <v>-9063</v>
      </c>
    </row>
    <row r="32" spans="1:28">
      <c r="A32" s="11"/>
      <c r="B32" s="7" t="s">
        <v>13</v>
      </c>
      <c r="C32" s="195">
        <f>C34</f>
        <v>-9063</v>
      </c>
    </row>
    <row r="33" spans="1:53">
      <c r="A33" s="12" t="s">
        <v>18</v>
      </c>
      <c r="B33" s="5" t="s">
        <v>12</v>
      </c>
      <c r="C33" s="195">
        <f>C35+C37+C39</f>
        <v>-9063</v>
      </c>
    </row>
    <row r="34" spans="1:53">
      <c r="A34" s="9"/>
      <c r="B34" s="7" t="s">
        <v>13</v>
      </c>
      <c r="C34" s="195">
        <f>C36+C38+C40</f>
        <v>-9063</v>
      </c>
    </row>
    <row r="35" spans="1:53" s="43" customFormat="1">
      <c r="A35" s="21" t="s">
        <v>30</v>
      </c>
      <c r="B35" s="13" t="s">
        <v>12</v>
      </c>
      <c r="C35" s="171">
        <f>C76</f>
        <v>-10000</v>
      </c>
    </row>
    <row r="36" spans="1:53" s="43" customFormat="1">
      <c r="A36" s="20"/>
      <c r="B36" s="14" t="s">
        <v>13</v>
      </c>
      <c r="C36" s="171">
        <f>C77</f>
        <v>-10000</v>
      </c>
    </row>
    <row r="37" spans="1:53" s="43" customFormat="1">
      <c r="A37" s="25" t="s">
        <v>20</v>
      </c>
      <c r="B37" s="13" t="s">
        <v>12</v>
      </c>
      <c r="C37" s="195">
        <f>C116</f>
        <v>792</v>
      </c>
      <c r="D37" s="41"/>
      <c r="E37" s="41"/>
      <c r="F37" s="41"/>
      <c r="G37" s="41"/>
      <c r="H37" s="41"/>
      <c r="I37" s="41"/>
    </row>
    <row r="38" spans="1:53" s="43" customFormat="1">
      <c r="A38" s="10"/>
      <c r="B38" s="14" t="s">
        <v>13</v>
      </c>
      <c r="C38" s="195">
        <f>C117</f>
        <v>792</v>
      </c>
      <c r="D38" s="41"/>
      <c r="E38" s="41"/>
      <c r="F38" s="41"/>
      <c r="G38" s="41"/>
      <c r="H38" s="41"/>
      <c r="I38" s="41"/>
    </row>
    <row r="39" spans="1:53">
      <c r="A39" s="23" t="s">
        <v>22</v>
      </c>
      <c r="B39" s="6" t="s">
        <v>12</v>
      </c>
      <c r="C39" s="195">
        <f>C118</f>
        <v>145</v>
      </c>
    </row>
    <row r="40" spans="1:53" ht="14.25" customHeight="1">
      <c r="A40" s="9"/>
      <c r="B40" s="7" t="s">
        <v>13</v>
      </c>
      <c r="C40" s="195">
        <f>C119</f>
        <v>145</v>
      </c>
    </row>
    <row r="41" spans="1:53" s="49" customFormat="1" ht="15">
      <c r="A41" s="52" t="s">
        <v>25</v>
      </c>
      <c r="B41" s="52"/>
      <c r="C41" s="29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row>
    <row r="42" spans="1:53" ht="15">
      <c r="A42" s="53" t="s">
        <v>26</v>
      </c>
      <c r="B42" s="55" t="s">
        <v>12</v>
      </c>
      <c r="C42" s="195">
        <f>C44+C66</f>
        <v>11700</v>
      </c>
    </row>
    <row r="43" spans="1:53">
      <c r="A43" s="39"/>
      <c r="B43" s="40" t="s">
        <v>13</v>
      </c>
      <c r="C43" s="195">
        <f>C45+C67</f>
        <v>11700</v>
      </c>
    </row>
    <row r="44" spans="1:53" ht="15">
      <c r="A44" s="36" t="s">
        <v>27</v>
      </c>
      <c r="B44" s="24" t="s">
        <v>12</v>
      </c>
      <c r="C44" s="292">
        <f>C46</f>
        <v>11700</v>
      </c>
    </row>
    <row r="45" spans="1:53" ht="15">
      <c r="A45" s="22" t="s">
        <v>15</v>
      </c>
      <c r="B45" s="14" t="s">
        <v>13</v>
      </c>
      <c r="C45" s="292">
        <f>C47</f>
        <v>11700</v>
      </c>
    </row>
    <row r="46" spans="1:53" s="15" customFormat="1" ht="28.5">
      <c r="A46" s="189" t="s">
        <v>16</v>
      </c>
      <c r="B46" s="188" t="s">
        <v>12</v>
      </c>
      <c r="C46" s="195">
        <f>C53+C62</f>
        <v>11700</v>
      </c>
    </row>
    <row r="47" spans="1:53" s="15" customFormat="1">
      <c r="A47" s="190"/>
      <c r="B47" s="159" t="s">
        <v>13</v>
      </c>
      <c r="C47" s="195">
        <f>C54+C63</f>
        <v>11700</v>
      </c>
    </row>
    <row r="48" spans="1:53" ht="15">
      <c r="A48" s="153" t="s">
        <v>31</v>
      </c>
      <c r="B48" s="154"/>
      <c r="C48" s="294"/>
      <c r="D48" s="111"/>
      <c r="E48" s="112"/>
      <c r="F48" s="111"/>
      <c r="G48" s="111"/>
      <c r="H48" s="111"/>
      <c r="I48" s="111"/>
    </row>
    <row r="49" spans="1:26">
      <c r="A49" s="127" t="s">
        <v>32</v>
      </c>
      <c r="B49" s="55" t="s">
        <v>12</v>
      </c>
      <c r="C49" s="195">
        <f t="shared" ref="C49:C50" si="1">C51</f>
        <v>7700</v>
      </c>
      <c r="D49" s="113"/>
      <c r="E49" s="113"/>
      <c r="F49" s="113"/>
      <c r="G49" s="113"/>
      <c r="H49" s="113"/>
      <c r="I49" s="113"/>
    </row>
    <row r="50" spans="1:26">
      <c r="A50" s="22" t="s">
        <v>33</v>
      </c>
      <c r="B50" s="14" t="s">
        <v>13</v>
      </c>
      <c r="C50" s="195">
        <f t="shared" si="1"/>
        <v>7700</v>
      </c>
    </row>
    <row r="51" spans="1:26">
      <c r="A51" s="128" t="s">
        <v>34</v>
      </c>
      <c r="B51" s="13" t="s">
        <v>12</v>
      </c>
      <c r="C51" s="195">
        <f>C53</f>
        <v>7700</v>
      </c>
    </row>
    <row r="52" spans="1:26">
      <c r="A52" s="22" t="s">
        <v>35</v>
      </c>
      <c r="B52" s="14" t="s">
        <v>13</v>
      </c>
      <c r="C52" s="195">
        <f>C54</f>
        <v>7700</v>
      </c>
    </row>
    <row r="53" spans="1:26" s="15" customFormat="1" ht="28.5">
      <c r="A53" s="189" t="s">
        <v>16</v>
      </c>
      <c r="B53" s="188" t="s">
        <v>12</v>
      </c>
      <c r="C53" s="195">
        <f>C55</f>
        <v>7700</v>
      </c>
    </row>
    <row r="54" spans="1:26" s="15" customFormat="1">
      <c r="A54" s="190"/>
      <c r="B54" s="159" t="s">
        <v>13</v>
      </c>
      <c r="C54" s="195">
        <f>C56</f>
        <v>7700</v>
      </c>
    </row>
    <row r="55" spans="1:26" s="94" customFormat="1" ht="15" customHeight="1">
      <c r="A55" s="442" t="s">
        <v>167</v>
      </c>
      <c r="B55" s="100" t="s">
        <v>12</v>
      </c>
      <c r="C55" s="171">
        <v>7700</v>
      </c>
    </row>
    <row r="56" spans="1:26" s="94" customFormat="1">
      <c r="A56" s="141"/>
      <c r="B56" s="84" t="s">
        <v>13</v>
      </c>
      <c r="C56" s="171">
        <v>7700</v>
      </c>
    </row>
    <row r="57" spans="1:26" s="206" customFormat="1" ht="15">
      <c r="A57" s="697" t="s">
        <v>46</v>
      </c>
      <c r="B57" s="697"/>
      <c r="C57" s="697"/>
      <c r="D57" s="15"/>
      <c r="E57" s="15"/>
      <c r="F57" s="15"/>
      <c r="G57" s="15"/>
      <c r="H57" s="15"/>
      <c r="I57" s="15"/>
      <c r="J57" s="15"/>
      <c r="K57" s="15"/>
      <c r="L57" s="15"/>
      <c r="M57" s="15"/>
      <c r="N57" s="15"/>
      <c r="O57" s="15"/>
      <c r="P57" s="15"/>
      <c r="Q57" s="15"/>
      <c r="R57" s="15"/>
      <c r="S57" s="15"/>
      <c r="T57" s="15"/>
      <c r="U57" s="15"/>
      <c r="V57" s="15"/>
      <c r="W57" s="15"/>
      <c r="X57" s="15"/>
      <c r="Y57" s="15"/>
      <c r="Z57" s="15"/>
    </row>
    <row r="58" spans="1:26" s="15" customFormat="1" ht="15">
      <c r="A58" s="185" t="s">
        <v>32</v>
      </c>
      <c r="B58" s="186" t="s">
        <v>12</v>
      </c>
      <c r="C58" s="296">
        <f>C60</f>
        <v>4000</v>
      </c>
    </row>
    <row r="59" spans="1:26" s="15" customFormat="1" ht="15">
      <c r="A59" s="158" t="s">
        <v>38</v>
      </c>
      <c r="B59" s="159" t="s">
        <v>13</v>
      </c>
      <c r="C59" s="296">
        <f>C61</f>
        <v>4000</v>
      </c>
    </row>
    <row r="60" spans="1:26" s="15" customFormat="1" ht="15">
      <c r="A60" s="187" t="s">
        <v>34</v>
      </c>
      <c r="B60" s="188" t="s">
        <v>12</v>
      </c>
      <c r="C60" s="195">
        <f>C62+C66</f>
        <v>4000</v>
      </c>
    </row>
    <row r="61" spans="1:26" s="15" customFormat="1">
      <c r="A61" s="158" t="s">
        <v>38</v>
      </c>
      <c r="B61" s="159" t="s">
        <v>13</v>
      </c>
      <c r="C61" s="195">
        <f>C63+C67</f>
        <v>4000</v>
      </c>
    </row>
    <row r="62" spans="1:26" s="15" customFormat="1" ht="28.5">
      <c r="A62" s="189" t="s">
        <v>16</v>
      </c>
      <c r="B62" s="188" t="s">
        <v>12</v>
      </c>
      <c r="C62" s="195">
        <f>C64</f>
        <v>4000</v>
      </c>
    </row>
    <row r="63" spans="1:26" s="15" customFormat="1">
      <c r="A63" s="190"/>
      <c r="B63" s="159" t="s">
        <v>13</v>
      </c>
      <c r="C63" s="195">
        <f>C65</f>
        <v>4000</v>
      </c>
    </row>
    <row r="64" spans="1:26" s="91" customFormat="1" ht="42" customHeight="1">
      <c r="A64" s="450" t="s">
        <v>168</v>
      </c>
      <c r="B64" s="202" t="s">
        <v>12</v>
      </c>
      <c r="C64" s="445">
        <v>4000</v>
      </c>
      <c r="J64" s="207"/>
    </row>
    <row r="65" spans="1:9" s="91" customFormat="1">
      <c r="A65" s="191"/>
      <c r="B65" s="192" t="s">
        <v>13</v>
      </c>
      <c r="C65" s="171">
        <v>4000</v>
      </c>
    </row>
    <row r="66" spans="1:9" ht="15">
      <c r="A66" s="50" t="s">
        <v>59</v>
      </c>
      <c r="B66" s="51"/>
      <c r="C66" s="297"/>
      <c r="D66" s="67"/>
      <c r="E66" s="67"/>
      <c r="F66" s="67"/>
      <c r="G66" s="67"/>
      <c r="H66" s="67"/>
      <c r="I66" s="67"/>
    </row>
    <row r="67" spans="1:9" ht="15">
      <c r="A67" s="96" t="s">
        <v>32</v>
      </c>
      <c r="B67" s="97"/>
      <c r="C67" s="298"/>
      <c r="D67" s="98"/>
      <c r="E67" s="98"/>
      <c r="F67" s="98"/>
      <c r="G67" s="98"/>
      <c r="H67" s="98"/>
      <c r="I67" s="99"/>
    </row>
    <row r="68" spans="1:9">
      <c r="A68" s="82" t="s">
        <v>60</v>
      </c>
      <c r="B68" s="78" t="s">
        <v>12</v>
      </c>
      <c r="C68" s="171">
        <f>C70</f>
        <v>-10000</v>
      </c>
      <c r="D68" s="41"/>
      <c r="E68" s="41"/>
      <c r="F68" s="41"/>
      <c r="G68" s="41"/>
      <c r="H68" s="41"/>
      <c r="I68" s="83"/>
    </row>
    <row r="69" spans="1:9">
      <c r="A69" s="82"/>
      <c r="B69" s="78" t="s">
        <v>13</v>
      </c>
      <c r="C69" s="171">
        <f>C71</f>
        <v>-10000</v>
      </c>
      <c r="D69" s="41"/>
      <c r="E69" s="41"/>
      <c r="F69" s="41"/>
      <c r="G69" s="41"/>
      <c r="H69" s="41"/>
      <c r="I69" s="83"/>
    </row>
    <row r="70" spans="1:9">
      <c r="A70" s="33" t="s">
        <v>29</v>
      </c>
      <c r="B70" s="5" t="s">
        <v>12</v>
      </c>
      <c r="C70" s="171">
        <f>C72</f>
        <v>-10000</v>
      </c>
    </row>
    <row r="71" spans="1:9">
      <c r="A71" s="10" t="s">
        <v>15</v>
      </c>
      <c r="B71" s="7" t="s">
        <v>13</v>
      </c>
      <c r="C71" s="171">
        <f>C73</f>
        <v>-10000</v>
      </c>
    </row>
    <row r="72" spans="1:9" s="43" customFormat="1">
      <c r="A72" s="12" t="s">
        <v>17</v>
      </c>
      <c r="B72" s="56" t="s">
        <v>12</v>
      </c>
      <c r="C72" s="171">
        <f t="shared" ref="C72:C75" si="2">C74</f>
        <v>-10000</v>
      </c>
    </row>
    <row r="73" spans="1:9" s="43" customFormat="1">
      <c r="A73" s="11"/>
      <c r="B73" s="40" t="s">
        <v>13</v>
      </c>
      <c r="C73" s="171">
        <f t="shared" si="2"/>
        <v>-10000</v>
      </c>
    </row>
    <row r="74" spans="1:9" s="43" customFormat="1">
      <c r="A74" s="20" t="s">
        <v>28</v>
      </c>
      <c r="B74" s="13" t="s">
        <v>12</v>
      </c>
      <c r="C74" s="171">
        <f t="shared" si="2"/>
        <v>-10000</v>
      </c>
    </row>
    <row r="75" spans="1:9" s="43" customFormat="1">
      <c r="A75" s="20"/>
      <c r="B75" s="14" t="s">
        <v>13</v>
      </c>
      <c r="C75" s="171">
        <f t="shared" si="2"/>
        <v>-10000</v>
      </c>
    </row>
    <row r="76" spans="1:9" s="43" customFormat="1">
      <c r="A76" s="21" t="s">
        <v>30</v>
      </c>
      <c r="B76" s="13" t="s">
        <v>12</v>
      </c>
      <c r="C76" s="171">
        <f>C87</f>
        <v>-10000</v>
      </c>
    </row>
    <row r="77" spans="1:9" s="43" customFormat="1">
      <c r="A77" s="20"/>
      <c r="B77" s="14" t="s">
        <v>13</v>
      </c>
      <c r="C77" s="171">
        <f>C88</f>
        <v>-10000</v>
      </c>
    </row>
    <row r="78" spans="1:9" s="94" customFormat="1" ht="12.75">
      <c r="A78" s="718" t="s">
        <v>75</v>
      </c>
      <c r="B78" s="719"/>
      <c r="C78" s="720"/>
    </row>
    <row r="79" spans="1:9" s="43" customFormat="1">
      <c r="A79" s="70" t="s">
        <v>32</v>
      </c>
      <c r="B79" s="55" t="s">
        <v>12</v>
      </c>
      <c r="C79" s="195">
        <f>C81</f>
        <v>-10000</v>
      </c>
      <c r="E79" s="205"/>
    </row>
    <row r="80" spans="1:9" s="43" customFormat="1">
      <c r="A80" s="10" t="s">
        <v>38</v>
      </c>
      <c r="B80" s="40" t="s">
        <v>13</v>
      </c>
      <c r="C80" s="195">
        <f>C82</f>
        <v>-10000</v>
      </c>
    </row>
    <row r="81" spans="1:28">
      <c r="A81" s="33" t="s">
        <v>29</v>
      </c>
      <c r="B81" s="5" t="s">
        <v>12</v>
      </c>
      <c r="C81" s="171">
        <f>C83</f>
        <v>-10000</v>
      </c>
    </row>
    <row r="82" spans="1:28">
      <c r="A82" s="10" t="s">
        <v>15</v>
      </c>
      <c r="B82" s="7" t="s">
        <v>13</v>
      </c>
      <c r="C82" s="171">
        <f>C84</f>
        <v>-10000</v>
      </c>
    </row>
    <row r="83" spans="1:28" s="43" customFormat="1">
      <c r="A83" s="12" t="s">
        <v>17</v>
      </c>
      <c r="B83" s="56" t="s">
        <v>12</v>
      </c>
      <c r="C83" s="171">
        <f t="shared" ref="C83:C86" si="3">C85</f>
        <v>-10000</v>
      </c>
    </row>
    <row r="84" spans="1:28" s="43" customFormat="1">
      <c r="A84" s="11"/>
      <c r="B84" s="40" t="s">
        <v>13</v>
      </c>
      <c r="C84" s="171">
        <f t="shared" si="3"/>
        <v>-10000</v>
      </c>
    </row>
    <row r="85" spans="1:28" s="43" customFormat="1">
      <c r="A85" s="20" t="s">
        <v>28</v>
      </c>
      <c r="B85" s="13" t="s">
        <v>12</v>
      </c>
      <c r="C85" s="171">
        <f t="shared" si="3"/>
        <v>-10000</v>
      </c>
    </row>
    <row r="86" spans="1:28" s="43" customFormat="1">
      <c r="A86" s="20"/>
      <c r="B86" s="14" t="s">
        <v>13</v>
      </c>
      <c r="C86" s="171">
        <f t="shared" si="3"/>
        <v>-10000</v>
      </c>
    </row>
    <row r="87" spans="1:28" s="43" customFormat="1">
      <c r="A87" s="21" t="s">
        <v>30</v>
      </c>
      <c r="B87" s="13" t="s">
        <v>12</v>
      </c>
      <c r="C87" s="171">
        <f>C89</f>
        <v>-10000</v>
      </c>
    </row>
    <row r="88" spans="1:28" s="43" customFormat="1">
      <c r="A88" s="20"/>
      <c r="B88" s="14" t="s">
        <v>13</v>
      </c>
      <c r="C88" s="171">
        <f>C90</f>
        <v>-10000</v>
      </c>
    </row>
    <row r="89" spans="1:28" s="62" customFormat="1">
      <c r="A89" s="61" t="s">
        <v>196</v>
      </c>
      <c r="B89" s="100" t="s">
        <v>12</v>
      </c>
      <c r="C89" s="195">
        <f>C91</f>
        <v>-10000</v>
      </c>
    </row>
    <row r="90" spans="1:28" s="62" customFormat="1">
      <c r="A90" s="32"/>
      <c r="B90" s="84" t="s">
        <v>13</v>
      </c>
      <c r="C90" s="195">
        <f>C92</f>
        <v>-10000</v>
      </c>
    </row>
    <row r="91" spans="1:28" s="94" customFormat="1" ht="45" customHeight="1">
      <c r="A91" s="454" t="s">
        <v>197</v>
      </c>
      <c r="B91" s="100" t="s">
        <v>12</v>
      </c>
      <c r="C91" s="171">
        <v>-10000</v>
      </c>
    </row>
    <row r="92" spans="1:28" s="94" customFormat="1">
      <c r="A92" s="141"/>
      <c r="B92" s="84" t="s">
        <v>13</v>
      </c>
      <c r="C92" s="171">
        <v>-10000</v>
      </c>
    </row>
    <row r="93" spans="1:28" ht="12.75">
      <c r="A93" s="698" t="s">
        <v>67</v>
      </c>
      <c r="B93" s="699"/>
      <c r="C93" s="700"/>
    </row>
    <row r="94" spans="1:28" s="258" customFormat="1" ht="15.75">
      <c r="A94" s="267" t="s">
        <v>11</v>
      </c>
      <c r="B94" s="268" t="s">
        <v>12</v>
      </c>
      <c r="C94" s="288">
        <f>C96+C106</f>
        <v>1247</v>
      </c>
      <c r="E94" s="63"/>
      <c r="F94" s="63"/>
      <c r="G94" s="63"/>
      <c r="H94" s="63"/>
      <c r="I94" s="63"/>
      <c r="J94" s="63"/>
      <c r="K94" s="63"/>
      <c r="L94" s="63"/>
      <c r="M94" s="63"/>
      <c r="N94" s="63"/>
      <c r="O94" s="63"/>
      <c r="P94" s="63"/>
      <c r="Q94" s="63"/>
      <c r="R94" s="63"/>
      <c r="S94" s="63"/>
      <c r="T94" s="63"/>
      <c r="U94" s="63"/>
      <c r="V94" s="63"/>
      <c r="W94" s="63"/>
      <c r="X94" s="63"/>
      <c r="Y94" s="63"/>
      <c r="Z94" s="63"/>
      <c r="AA94" s="63"/>
      <c r="AB94" s="63"/>
    </row>
    <row r="95" spans="1:28" ht="15">
      <c r="A95" s="32"/>
      <c r="B95" s="30" t="s">
        <v>13</v>
      </c>
      <c r="C95" s="199">
        <f>C97+C107</f>
        <v>1247</v>
      </c>
    </row>
    <row r="96" spans="1:28">
      <c r="A96" s="26" t="s">
        <v>14</v>
      </c>
      <c r="B96" s="13" t="s">
        <v>12</v>
      </c>
      <c r="C96" s="195">
        <f t="shared" ref="C96:C99" si="4">C98</f>
        <v>245</v>
      </c>
    </row>
    <row r="97" spans="1:28">
      <c r="A97" s="10" t="s">
        <v>15</v>
      </c>
      <c r="B97" s="14" t="s">
        <v>13</v>
      </c>
      <c r="C97" s="195">
        <f t="shared" si="4"/>
        <v>245</v>
      </c>
    </row>
    <row r="98" spans="1:28">
      <c r="A98" s="35" t="s">
        <v>17</v>
      </c>
      <c r="B98" s="6" t="s">
        <v>12</v>
      </c>
      <c r="C98" s="195">
        <f t="shared" si="4"/>
        <v>245</v>
      </c>
    </row>
    <row r="99" spans="1:28">
      <c r="A99" s="11"/>
      <c r="B99" s="7" t="s">
        <v>13</v>
      </c>
      <c r="C99" s="195">
        <f t="shared" si="4"/>
        <v>245</v>
      </c>
    </row>
    <row r="100" spans="1:28">
      <c r="A100" s="21" t="s">
        <v>18</v>
      </c>
      <c r="B100" s="5" t="s">
        <v>12</v>
      </c>
      <c r="C100" s="195">
        <f>C102+C104</f>
        <v>245</v>
      </c>
    </row>
    <row r="101" spans="1:28">
      <c r="A101" s="9"/>
      <c r="B101" s="7" t="s">
        <v>13</v>
      </c>
      <c r="C101" s="195">
        <f>C103+C105</f>
        <v>245</v>
      </c>
    </row>
    <row r="102" spans="1:28" s="43" customFormat="1">
      <c r="A102" s="27" t="s">
        <v>20</v>
      </c>
      <c r="B102" s="56" t="s">
        <v>12</v>
      </c>
      <c r="C102" s="195">
        <f>C130</f>
        <v>263</v>
      </c>
    </row>
    <row r="103" spans="1:28" s="43" customFormat="1">
      <c r="A103" s="10"/>
      <c r="B103" s="40" t="s">
        <v>13</v>
      </c>
      <c r="C103" s="195">
        <f>C131</f>
        <v>263</v>
      </c>
      <c r="N103" s="440"/>
    </row>
    <row r="104" spans="1:28" s="43" customFormat="1">
      <c r="A104" s="203" t="s">
        <v>22</v>
      </c>
      <c r="B104" s="56" t="s">
        <v>12</v>
      </c>
      <c r="C104" s="195">
        <f>C228+C266</f>
        <v>-18</v>
      </c>
    </row>
    <row r="105" spans="1:28" s="43" customFormat="1">
      <c r="A105" s="10"/>
      <c r="B105" s="40" t="s">
        <v>13</v>
      </c>
      <c r="C105" s="195">
        <f>C229+C267</f>
        <v>-18</v>
      </c>
      <c r="N105" s="440"/>
    </row>
    <row r="106" spans="1:28" s="258" customFormat="1" ht="15">
      <c r="A106" s="259" t="s">
        <v>24</v>
      </c>
      <c r="B106" s="260" t="s">
        <v>12</v>
      </c>
      <c r="C106" s="288">
        <f>C110+C112</f>
        <v>1002</v>
      </c>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row>
    <row r="107" spans="1:28" s="258" customFormat="1" ht="15">
      <c r="A107" s="254" t="s">
        <v>15</v>
      </c>
      <c r="B107" s="261" t="s">
        <v>13</v>
      </c>
      <c r="C107" s="288">
        <f>C111+C113</f>
        <v>1002</v>
      </c>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row>
    <row r="108" spans="1:28" s="258" customFormat="1" hidden="1">
      <c r="A108" s="262" t="s">
        <v>68</v>
      </c>
      <c r="B108" s="263" t="s">
        <v>12</v>
      </c>
      <c r="C108" s="290"/>
    </row>
    <row r="109" spans="1:28" s="258" customFormat="1" hidden="1">
      <c r="A109" s="264"/>
      <c r="B109" s="261" t="s">
        <v>13</v>
      </c>
      <c r="C109" s="290"/>
    </row>
    <row r="110" spans="1:28" ht="29.25" customHeight="1">
      <c r="A110" s="332" t="s">
        <v>68</v>
      </c>
      <c r="B110" s="56" t="s">
        <v>12</v>
      </c>
      <c r="C110" s="171">
        <f>C134</f>
        <v>65</v>
      </c>
    </row>
    <row r="111" spans="1:28" ht="18" customHeight="1">
      <c r="A111" s="11"/>
      <c r="B111" s="40" t="s">
        <v>13</v>
      </c>
      <c r="C111" s="171">
        <f>C135</f>
        <v>65</v>
      </c>
    </row>
    <row r="112" spans="1:28">
      <c r="A112" s="12" t="s">
        <v>17</v>
      </c>
      <c r="B112" s="6" t="s">
        <v>12</v>
      </c>
      <c r="C112" s="195">
        <f>C114</f>
        <v>937</v>
      </c>
    </row>
    <row r="113" spans="1:45">
      <c r="A113" s="11"/>
      <c r="B113" s="7" t="s">
        <v>13</v>
      </c>
      <c r="C113" s="195">
        <f>C115</f>
        <v>937</v>
      </c>
    </row>
    <row r="114" spans="1:45">
      <c r="A114" s="12" t="s">
        <v>18</v>
      </c>
      <c r="B114" s="5" t="s">
        <v>12</v>
      </c>
      <c r="C114" s="195">
        <f>C116+C118</f>
        <v>937</v>
      </c>
    </row>
    <row r="115" spans="1:45">
      <c r="A115" s="9"/>
      <c r="B115" s="7" t="s">
        <v>13</v>
      </c>
      <c r="C115" s="195">
        <f>C117+C119</f>
        <v>937</v>
      </c>
    </row>
    <row r="116" spans="1:45" s="43" customFormat="1">
      <c r="A116" s="27" t="s">
        <v>20</v>
      </c>
      <c r="B116" s="56" t="s">
        <v>12</v>
      </c>
      <c r="C116" s="195">
        <f>C140</f>
        <v>792</v>
      </c>
    </row>
    <row r="117" spans="1:45" s="43" customFormat="1">
      <c r="A117" s="10"/>
      <c r="B117" s="40" t="s">
        <v>13</v>
      </c>
      <c r="C117" s="195">
        <f>C141</f>
        <v>792</v>
      </c>
    </row>
    <row r="118" spans="1:45">
      <c r="A118" s="23" t="s">
        <v>22</v>
      </c>
      <c r="B118" s="6" t="s">
        <v>12</v>
      </c>
      <c r="C118" s="195">
        <f>C234+C274</f>
        <v>145</v>
      </c>
    </row>
    <row r="119" spans="1:45">
      <c r="A119" s="9"/>
      <c r="B119" s="7" t="s">
        <v>13</v>
      </c>
      <c r="C119" s="195">
        <f>C235+C275</f>
        <v>145</v>
      </c>
    </row>
    <row r="120" spans="1:45" ht="15">
      <c r="A120" s="46" t="s">
        <v>69</v>
      </c>
      <c r="B120" s="47"/>
      <c r="C120" s="301"/>
      <c r="D120" s="44"/>
      <c r="E120" s="62"/>
      <c r="F120" s="62"/>
      <c r="G120" s="62"/>
      <c r="H120" s="62"/>
      <c r="I120" s="62"/>
      <c r="J120" s="63"/>
      <c r="K120" s="94"/>
      <c r="L120" s="63"/>
      <c r="M120" s="63"/>
      <c r="N120" s="63"/>
      <c r="O120" s="63"/>
      <c r="P120" s="63"/>
      <c r="Q120" s="63"/>
      <c r="R120" s="63"/>
      <c r="S120" s="63"/>
      <c r="T120" s="63"/>
      <c r="U120" s="63"/>
      <c r="V120" s="63"/>
      <c r="W120" s="63"/>
      <c r="X120" s="63"/>
      <c r="Y120" s="63"/>
      <c r="Z120" s="63"/>
      <c r="AA120" s="63"/>
      <c r="AB120" s="63"/>
      <c r="AC120" s="63"/>
      <c r="AD120" s="63"/>
      <c r="AE120" s="63"/>
      <c r="AF120" s="63"/>
      <c r="AG120" s="63"/>
      <c r="AH120" s="63"/>
      <c r="AI120" s="63"/>
      <c r="AJ120" s="63"/>
      <c r="AK120" s="63"/>
      <c r="AL120" s="63"/>
      <c r="AM120" s="63"/>
      <c r="AN120" s="63"/>
      <c r="AO120" s="63"/>
      <c r="AP120" s="63"/>
      <c r="AQ120" s="63"/>
      <c r="AR120" s="63"/>
      <c r="AS120" s="63"/>
    </row>
    <row r="121" spans="1:45">
      <c r="A121" s="70" t="s">
        <v>32</v>
      </c>
      <c r="B121" s="130"/>
      <c r="C121" s="195"/>
      <c r="D121" s="44"/>
      <c r="E121" s="62"/>
      <c r="F121" s="62"/>
      <c r="G121" s="62"/>
      <c r="H121" s="62"/>
      <c r="I121" s="529"/>
      <c r="J121" s="63"/>
      <c r="K121" s="63"/>
      <c r="L121" s="63"/>
      <c r="M121" s="63"/>
      <c r="N121" s="63"/>
      <c r="O121" s="63"/>
      <c r="P121" s="63"/>
      <c r="Q121" s="63"/>
      <c r="R121" s="63"/>
      <c r="S121" s="63"/>
      <c r="T121" s="63"/>
      <c r="U121" s="63"/>
      <c r="V121" s="63"/>
      <c r="W121" s="63"/>
      <c r="X121" s="63"/>
      <c r="Y121" s="63"/>
      <c r="Z121" s="63"/>
      <c r="AA121" s="63"/>
      <c r="AB121" s="63"/>
      <c r="AC121" s="63"/>
      <c r="AD121" s="63"/>
      <c r="AE121" s="63"/>
      <c r="AF121" s="63"/>
      <c r="AG121" s="63"/>
      <c r="AH121" s="63"/>
      <c r="AI121" s="63"/>
      <c r="AJ121" s="63"/>
      <c r="AK121" s="63"/>
      <c r="AL121" s="63"/>
      <c r="AM121" s="63"/>
      <c r="AN121" s="63"/>
      <c r="AO121" s="63"/>
      <c r="AP121" s="63"/>
      <c r="AQ121" s="63"/>
      <c r="AR121" s="63"/>
      <c r="AS121" s="63"/>
    </row>
    <row r="122" spans="1:45" s="258" customFormat="1">
      <c r="A122" s="243" t="s">
        <v>11</v>
      </c>
      <c r="B122" s="100" t="s">
        <v>12</v>
      </c>
      <c r="C122" s="195">
        <f>C124+C132</f>
        <v>1120</v>
      </c>
      <c r="D122" s="257"/>
      <c r="E122" s="87"/>
      <c r="F122" s="87"/>
      <c r="G122" s="87"/>
      <c r="H122" s="87"/>
      <c r="I122" s="87"/>
      <c r="J122" s="63"/>
      <c r="K122" s="63"/>
      <c r="L122" s="63"/>
      <c r="M122" s="63"/>
      <c r="N122" s="63"/>
      <c r="O122" s="63"/>
      <c r="P122" s="63"/>
      <c r="Q122" s="63"/>
      <c r="R122" s="63"/>
      <c r="S122" s="63"/>
      <c r="T122" s="63"/>
      <c r="U122" s="63"/>
      <c r="V122" s="63"/>
      <c r="W122" s="63"/>
      <c r="X122" s="63"/>
      <c r="Y122" s="63"/>
      <c r="Z122" s="63"/>
      <c r="AA122" s="63"/>
      <c r="AB122" s="63"/>
      <c r="AC122" s="63"/>
      <c r="AD122" s="63"/>
      <c r="AE122" s="63"/>
      <c r="AF122" s="63"/>
      <c r="AG122" s="63"/>
      <c r="AH122" s="63"/>
      <c r="AI122" s="63"/>
      <c r="AJ122" s="63"/>
      <c r="AK122" s="63"/>
      <c r="AL122" s="63"/>
      <c r="AM122" s="63"/>
      <c r="AN122" s="63"/>
      <c r="AO122" s="63"/>
      <c r="AP122" s="63"/>
      <c r="AQ122" s="63"/>
      <c r="AR122" s="63"/>
      <c r="AS122" s="63"/>
    </row>
    <row r="123" spans="1:45">
      <c r="A123" s="10"/>
      <c r="B123" s="40" t="s">
        <v>13</v>
      </c>
      <c r="C123" s="195">
        <f>C125+C133</f>
        <v>1120</v>
      </c>
      <c r="D123" s="42"/>
      <c r="E123" s="42"/>
      <c r="F123" s="42"/>
      <c r="G123" s="42"/>
      <c r="H123" s="42"/>
      <c r="I123" s="42"/>
    </row>
    <row r="124" spans="1:45" ht="15">
      <c r="A124" s="128" t="s">
        <v>34</v>
      </c>
      <c r="B124" s="13" t="s">
        <v>12</v>
      </c>
      <c r="C124" s="178">
        <f t="shared" ref="C124:C127" si="5">C126</f>
        <v>263</v>
      </c>
    </row>
    <row r="125" spans="1:45" ht="15">
      <c r="A125" s="22" t="s">
        <v>35</v>
      </c>
      <c r="B125" s="14" t="s">
        <v>13</v>
      </c>
      <c r="C125" s="178">
        <f t="shared" si="5"/>
        <v>263</v>
      </c>
    </row>
    <row r="126" spans="1:45" s="43" customFormat="1">
      <c r="A126" s="12" t="s">
        <v>17</v>
      </c>
      <c r="B126" s="56" t="s">
        <v>12</v>
      </c>
      <c r="C126" s="195">
        <f t="shared" si="5"/>
        <v>263</v>
      </c>
      <c r="D126" s="42"/>
      <c r="E126" s="42"/>
      <c r="F126" s="42"/>
      <c r="G126" s="42"/>
      <c r="H126" s="42"/>
      <c r="I126" s="42"/>
    </row>
    <row r="127" spans="1:45" s="43" customFormat="1">
      <c r="A127" s="11"/>
      <c r="B127" s="40" t="s">
        <v>13</v>
      </c>
      <c r="C127" s="195">
        <f t="shared" si="5"/>
        <v>263</v>
      </c>
      <c r="D127" s="42"/>
      <c r="E127" s="42"/>
      <c r="F127" s="42"/>
      <c r="G127" s="42"/>
      <c r="H127" s="42"/>
      <c r="I127" s="42"/>
    </row>
    <row r="128" spans="1:45" s="43" customFormat="1">
      <c r="A128" s="35" t="s">
        <v>39</v>
      </c>
      <c r="B128" s="13" t="s">
        <v>12</v>
      </c>
      <c r="C128" s="195">
        <f>C130</f>
        <v>263</v>
      </c>
    </row>
    <row r="129" spans="1:14" s="43" customFormat="1">
      <c r="A129" s="10"/>
      <c r="B129" s="14" t="s">
        <v>13</v>
      </c>
      <c r="C129" s="195">
        <f>C131</f>
        <v>263</v>
      </c>
    </row>
    <row r="130" spans="1:14" s="43" customFormat="1">
      <c r="A130" s="27" t="s">
        <v>20</v>
      </c>
      <c r="B130" s="56" t="s">
        <v>12</v>
      </c>
      <c r="C130" s="195">
        <f>C151+C164+C212</f>
        <v>263</v>
      </c>
    </row>
    <row r="131" spans="1:14" s="43" customFormat="1">
      <c r="A131" s="10"/>
      <c r="B131" s="40" t="s">
        <v>13</v>
      </c>
      <c r="C131" s="195">
        <f>C152+C165+C213</f>
        <v>263</v>
      </c>
      <c r="N131" s="440"/>
    </row>
    <row r="132" spans="1:14" s="43" customFormat="1" ht="15">
      <c r="A132" s="26" t="s">
        <v>24</v>
      </c>
      <c r="B132" s="13" t="s">
        <v>12</v>
      </c>
      <c r="C132" s="199">
        <f>C134+C136</f>
        <v>857</v>
      </c>
    </row>
    <row r="133" spans="1:14" s="43" customFormat="1" ht="15">
      <c r="A133" s="10" t="s">
        <v>15</v>
      </c>
      <c r="B133" s="14" t="s">
        <v>13</v>
      </c>
      <c r="C133" s="199">
        <f>C135+C137</f>
        <v>857</v>
      </c>
    </row>
    <row r="134" spans="1:14" ht="29.25" customHeight="1">
      <c r="A134" s="332" t="s">
        <v>68</v>
      </c>
      <c r="B134" s="56" t="s">
        <v>12</v>
      </c>
      <c r="C134" s="171">
        <f>C175</f>
        <v>65</v>
      </c>
    </row>
    <row r="135" spans="1:14" ht="18" customHeight="1">
      <c r="A135" s="11"/>
      <c r="B135" s="40" t="s">
        <v>13</v>
      </c>
      <c r="C135" s="171">
        <f>C176</f>
        <v>65</v>
      </c>
    </row>
    <row r="136" spans="1:14" s="43" customFormat="1" ht="15">
      <c r="A136" s="12" t="s">
        <v>17</v>
      </c>
      <c r="B136" s="56" t="s">
        <v>12</v>
      </c>
      <c r="C136" s="178">
        <f t="shared" ref="C136:C139" si="6">C138</f>
        <v>792</v>
      </c>
      <c r="D136" s="42"/>
      <c r="E136" s="42"/>
      <c r="F136" s="42"/>
      <c r="G136" s="42"/>
      <c r="H136" s="42"/>
      <c r="I136" s="42"/>
    </row>
    <row r="137" spans="1:14" s="43" customFormat="1" ht="15">
      <c r="A137" s="11"/>
      <c r="B137" s="40" t="s">
        <v>13</v>
      </c>
      <c r="C137" s="178">
        <f t="shared" si="6"/>
        <v>792</v>
      </c>
      <c r="D137" s="42"/>
      <c r="E137" s="42"/>
      <c r="F137" s="42"/>
      <c r="G137" s="42"/>
      <c r="H137" s="42"/>
      <c r="I137" s="42"/>
    </row>
    <row r="138" spans="1:14" s="43" customFormat="1">
      <c r="A138" s="35" t="s">
        <v>39</v>
      </c>
      <c r="B138" s="13" t="s">
        <v>12</v>
      </c>
      <c r="C138" s="195">
        <f t="shared" si="6"/>
        <v>792</v>
      </c>
    </row>
    <row r="139" spans="1:14" s="43" customFormat="1">
      <c r="A139" s="10"/>
      <c r="B139" s="14" t="s">
        <v>13</v>
      </c>
      <c r="C139" s="195">
        <f t="shared" si="6"/>
        <v>792</v>
      </c>
      <c r="D139" s="45">
        <f>D141</f>
        <v>0</v>
      </c>
    </row>
    <row r="140" spans="1:14" s="43" customFormat="1">
      <c r="A140" s="27" t="s">
        <v>20</v>
      </c>
      <c r="B140" s="56" t="s">
        <v>12</v>
      </c>
      <c r="C140" s="195">
        <f>C187</f>
        <v>792</v>
      </c>
    </row>
    <row r="141" spans="1:14" s="43" customFormat="1">
      <c r="A141" s="10"/>
      <c r="B141" s="40" t="s">
        <v>13</v>
      </c>
      <c r="C141" s="195">
        <f>C188</f>
        <v>792</v>
      </c>
    </row>
    <row r="142" spans="1:14" ht="15">
      <c r="A142" s="153" t="s">
        <v>31</v>
      </c>
      <c r="B142" s="154"/>
      <c r="C142" s="294"/>
      <c r="D142" s="111"/>
      <c r="E142" s="112"/>
      <c r="F142" s="111"/>
      <c r="G142" s="111"/>
      <c r="H142" s="111"/>
      <c r="I142" s="111"/>
    </row>
    <row r="143" spans="1:14">
      <c r="A143" s="134" t="s">
        <v>32</v>
      </c>
      <c r="B143" s="55" t="s">
        <v>12</v>
      </c>
      <c r="C143" s="195">
        <f t="shared" ref="C143:C148" si="7">C145</f>
        <v>108</v>
      </c>
      <c r="D143" s="113"/>
      <c r="E143" s="113"/>
      <c r="F143" s="113"/>
      <c r="G143" s="113"/>
      <c r="H143" s="113"/>
      <c r="I143" s="113"/>
    </row>
    <row r="144" spans="1:14">
      <c r="A144" s="22" t="s">
        <v>33</v>
      </c>
      <c r="B144" s="14" t="s">
        <v>13</v>
      </c>
      <c r="C144" s="195">
        <f t="shared" si="7"/>
        <v>108</v>
      </c>
    </row>
    <row r="145" spans="1:14" ht="15">
      <c r="A145" s="128" t="s">
        <v>34</v>
      </c>
      <c r="B145" s="13" t="s">
        <v>12</v>
      </c>
      <c r="C145" s="178">
        <f t="shared" si="7"/>
        <v>108</v>
      </c>
    </row>
    <row r="146" spans="1:14" ht="15">
      <c r="A146" s="22" t="s">
        <v>35</v>
      </c>
      <c r="B146" s="14" t="s">
        <v>13</v>
      </c>
      <c r="C146" s="178">
        <f t="shared" si="7"/>
        <v>108</v>
      </c>
    </row>
    <row r="147" spans="1:14" s="43" customFormat="1">
      <c r="A147" s="12" t="s">
        <v>17</v>
      </c>
      <c r="B147" s="56" t="s">
        <v>12</v>
      </c>
      <c r="C147" s="195">
        <f t="shared" si="7"/>
        <v>108</v>
      </c>
      <c r="D147" s="42"/>
      <c r="E147" s="42"/>
      <c r="F147" s="42"/>
      <c r="G147" s="42"/>
      <c r="H147" s="42"/>
      <c r="I147" s="42"/>
    </row>
    <row r="148" spans="1:14" s="43" customFormat="1">
      <c r="A148" s="11"/>
      <c r="B148" s="40" t="s">
        <v>13</v>
      </c>
      <c r="C148" s="195">
        <f t="shared" si="7"/>
        <v>108</v>
      </c>
      <c r="D148" s="42"/>
      <c r="E148" s="42"/>
      <c r="F148" s="42"/>
      <c r="G148" s="42"/>
      <c r="H148" s="42"/>
      <c r="I148" s="42"/>
    </row>
    <row r="149" spans="1:14" s="43" customFormat="1">
      <c r="A149" s="35" t="s">
        <v>39</v>
      </c>
      <c r="B149" s="13" t="s">
        <v>12</v>
      </c>
      <c r="C149" s="195">
        <f>C151</f>
        <v>108</v>
      </c>
    </row>
    <row r="150" spans="1:14" s="43" customFormat="1">
      <c r="A150" s="10"/>
      <c r="B150" s="14" t="s">
        <v>13</v>
      </c>
      <c r="C150" s="195">
        <f>C152</f>
        <v>108</v>
      </c>
    </row>
    <row r="151" spans="1:14" s="43" customFormat="1">
      <c r="A151" s="27" t="s">
        <v>20</v>
      </c>
      <c r="B151" s="56" t="s">
        <v>12</v>
      </c>
      <c r="C151" s="195">
        <f>C153</f>
        <v>108</v>
      </c>
    </row>
    <row r="152" spans="1:14" s="43" customFormat="1">
      <c r="A152" s="10"/>
      <c r="B152" s="40" t="s">
        <v>13</v>
      </c>
      <c r="C152" s="195">
        <f>C154</f>
        <v>108</v>
      </c>
      <c r="N152" s="440"/>
    </row>
    <row r="153" spans="1:14" s="94" customFormat="1" ht="15">
      <c r="A153" s="587" t="s">
        <v>198</v>
      </c>
      <c r="B153" s="95" t="s">
        <v>12</v>
      </c>
      <c r="C153" s="171">
        <v>108</v>
      </c>
    </row>
    <row r="154" spans="1:14" s="94" customFormat="1">
      <c r="A154" s="141"/>
      <c r="B154" s="84" t="s">
        <v>13</v>
      </c>
      <c r="C154" s="171">
        <v>108</v>
      </c>
    </row>
    <row r="155" spans="1:14" ht="15">
      <c r="A155" s="153" t="s">
        <v>72</v>
      </c>
      <c r="B155" s="154"/>
      <c r="C155" s="294"/>
      <c r="D155" s="111"/>
      <c r="E155" s="112"/>
      <c r="F155" s="111"/>
      <c r="G155" s="111"/>
      <c r="H155" s="111"/>
      <c r="I155" s="111"/>
    </row>
    <row r="156" spans="1:14">
      <c r="A156" s="134" t="s">
        <v>32</v>
      </c>
      <c r="B156" s="55" t="s">
        <v>12</v>
      </c>
      <c r="C156" s="195">
        <f t="shared" ref="C156:C161" si="8">C158</f>
        <v>121</v>
      </c>
      <c r="D156" s="113"/>
      <c r="E156" s="113"/>
      <c r="F156" s="113"/>
      <c r="G156" s="113"/>
      <c r="H156" s="113"/>
      <c r="I156" s="113"/>
    </row>
    <row r="157" spans="1:14">
      <c r="A157" s="22" t="s">
        <v>33</v>
      </c>
      <c r="B157" s="14" t="s">
        <v>13</v>
      </c>
      <c r="C157" s="195">
        <f t="shared" si="8"/>
        <v>121</v>
      </c>
    </row>
    <row r="158" spans="1:14" ht="15">
      <c r="A158" s="128" t="s">
        <v>34</v>
      </c>
      <c r="B158" s="13" t="s">
        <v>12</v>
      </c>
      <c r="C158" s="178">
        <f t="shared" si="8"/>
        <v>121</v>
      </c>
    </row>
    <row r="159" spans="1:14" ht="15">
      <c r="A159" s="22" t="s">
        <v>35</v>
      </c>
      <c r="B159" s="14" t="s">
        <v>13</v>
      </c>
      <c r="C159" s="178">
        <f t="shared" si="8"/>
        <v>121</v>
      </c>
    </row>
    <row r="160" spans="1:14">
      <c r="A160" s="12" t="s">
        <v>17</v>
      </c>
      <c r="B160" s="6" t="s">
        <v>12</v>
      </c>
      <c r="C160" s="195">
        <f t="shared" si="8"/>
        <v>121</v>
      </c>
      <c r="D160" s="42"/>
      <c r="E160" s="42"/>
      <c r="F160" s="42"/>
      <c r="G160" s="42"/>
      <c r="H160" s="42"/>
      <c r="I160" s="42"/>
    </row>
    <row r="161" spans="1:9">
      <c r="A161" s="11"/>
      <c r="B161" s="7" t="s">
        <v>13</v>
      </c>
      <c r="C161" s="195">
        <f t="shared" si="8"/>
        <v>121</v>
      </c>
      <c r="D161" s="42"/>
      <c r="E161" s="42"/>
      <c r="F161" s="42"/>
      <c r="G161" s="42"/>
      <c r="H161" s="42"/>
      <c r="I161" s="42"/>
    </row>
    <row r="162" spans="1:9">
      <c r="A162" s="35" t="s">
        <v>39</v>
      </c>
      <c r="B162" s="13" t="s">
        <v>12</v>
      </c>
      <c r="C162" s="195">
        <f t="shared" ref="C162:C167" si="9">C164</f>
        <v>121</v>
      </c>
    </row>
    <row r="163" spans="1:9">
      <c r="A163" s="10"/>
      <c r="B163" s="14" t="s">
        <v>13</v>
      </c>
      <c r="C163" s="195">
        <f t="shared" si="9"/>
        <v>121</v>
      </c>
    </row>
    <row r="164" spans="1:9">
      <c r="A164" s="27" t="s">
        <v>20</v>
      </c>
      <c r="B164" s="6" t="s">
        <v>12</v>
      </c>
      <c r="C164" s="195">
        <f t="shared" si="9"/>
        <v>121</v>
      </c>
    </row>
    <row r="165" spans="1:9">
      <c r="A165" s="9"/>
      <c r="B165" s="7" t="s">
        <v>13</v>
      </c>
      <c r="C165" s="195">
        <f t="shared" si="9"/>
        <v>121</v>
      </c>
    </row>
    <row r="166" spans="1:9">
      <c r="A166" s="606" t="s">
        <v>73</v>
      </c>
      <c r="B166" s="6" t="s">
        <v>12</v>
      </c>
      <c r="C166" s="195">
        <f t="shared" si="9"/>
        <v>121</v>
      </c>
    </row>
    <row r="167" spans="1:9">
      <c r="A167" s="9"/>
      <c r="B167" s="7" t="s">
        <v>13</v>
      </c>
      <c r="C167" s="195">
        <f t="shared" si="9"/>
        <v>121</v>
      </c>
    </row>
    <row r="168" spans="1:9" s="94" customFormat="1" ht="15" customHeight="1">
      <c r="A168" s="609" t="s">
        <v>199</v>
      </c>
      <c r="B168" s="95" t="s">
        <v>12</v>
      </c>
      <c r="C168" s="171">
        <v>121</v>
      </c>
    </row>
    <row r="169" spans="1:9" s="94" customFormat="1">
      <c r="A169" s="141"/>
      <c r="B169" s="84" t="s">
        <v>13</v>
      </c>
      <c r="C169" s="171">
        <v>121</v>
      </c>
    </row>
    <row r="170" spans="1:9" s="43" customFormat="1" ht="12.75">
      <c r="A170" s="685" t="s">
        <v>75</v>
      </c>
      <c r="B170" s="686"/>
      <c r="C170" s="687"/>
    </row>
    <row r="171" spans="1:9" s="44" customFormat="1" ht="15">
      <c r="A171" s="60" t="s">
        <v>32</v>
      </c>
      <c r="B171" s="69" t="s">
        <v>12</v>
      </c>
      <c r="C171" s="199">
        <f t="shared" ref="C171:C184" si="10">C173</f>
        <v>857</v>
      </c>
      <c r="E171" s="62"/>
    </row>
    <row r="172" spans="1:9" s="44" customFormat="1" ht="15">
      <c r="A172" s="71" t="s">
        <v>38</v>
      </c>
      <c r="B172" s="72" t="s">
        <v>13</v>
      </c>
      <c r="C172" s="199">
        <f t="shared" si="10"/>
        <v>857</v>
      </c>
      <c r="E172" s="62"/>
    </row>
    <row r="173" spans="1:9" s="43" customFormat="1">
      <c r="A173" s="26" t="s">
        <v>24</v>
      </c>
      <c r="B173" s="13" t="s">
        <v>12</v>
      </c>
      <c r="C173" s="171">
        <f>C175+C183</f>
        <v>857</v>
      </c>
    </row>
    <row r="174" spans="1:9" s="43" customFormat="1">
      <c r="A174" s="10" t="s">
        <v>15</v>
      </c>
      <c r="B174" s="14" t="s">
        <v>13</v>
      </c>
      <c r="C174" s="171">
        <f>C176+C184</f>
        <v>857</v>
      </c>
    </row>
    <row r="175" spans="1:9" ht="29.25" customHeight="1">
      <c r="A175" s="332" t="s">
        <v>68</v>
      </c>
      <c r="B175" s="56" t="s">
        <v>12</v>
      </c>
      <c r="C175" s="171">
        <f>C177</f>
        <v>65</v>
      </c>
    </row>
    <row r="176" spans="1:9" ht="18" customHeight="1">
      <c r="A176" s="11"/>
      <c r="B176" s="40" t="s">
        <v>13</v>
      </c>
      <c r="C176" s="171">
        <f>C178</f>
        <v>65</v>
      </c>
    </row>
    <row r="177" spans="1:9" s="144" customFormat="1" ht="15">
      <c r="A177" s="223" t="s">
        <v>173</v>
      </c>
      <c r="B177" s="220" t="s">
        <v>12</v>
      </c>
      <c r="C177" s="178">
        <f>C179+C181</f>
        <v>65</v>
      </c>
    </row>
    <row r="178" spans="1:9" s="43" customFormat="1" ht="15">
      <c r="A178" s="10"/>
      <c r="B178" s="40" t="s">
        <v>13</v>
      </c>
      <c r="C178" s="178">
        <f>C180+C182</f>
        <v>65</v>
      </c>
    </row>
    <row r="179" spans="1:9" s="94" customFormat="1" ht="45">
      <c r="A179" s="617" t="s">
        <v>200</v>
      </c>
      <c r="B179" s="100" t="s">
        <v>12</v>
      </c>
      <c r="C179" s="171">
        <v>12</v>
      </c>
    </row>
    <row r="180" spans="1:9" s="94" customFormat="1">
      <c r="A180" s="141"/>
      <c r="B180" s="84" t="s">
        <v>13</v>
      </c>
      <c r="C180" s="171">
        <v>12</v>
      </c>
    </row>
    <row r="181" spans="1:9" s="94" customFormat="1" ht="32.25" customHeight="1">
      <c r="A181" s="618" t="s">
        <v>201</v>
      </c>
      <c r="B181" s="100" t="s">
        <v>12</v>
      </c>
      <c r="C181" s="171">
        <v>53</v>
      </c>
    </row>
    <row r="182" spans="1:9" s="94" customFormat="1">
      <c r="A182" s="141"/>
      <c r="B182" s="84" t="s">
        <v>13</v>
      </c>
      <c r="C182" s="171">
        <v>53</v>
      </c>
    </row>
    <row r="183" spans="1:9" s="43" customFormat="1" ht="15">
      <c r="A183" s="12" t="s">
        <v>17</v>
      </c>
      <c r="B183" s="56" t="s">
        <v>12</v>
      </c>
      <c r="C183" s="178">
        <f t="shared" si="10"/>
        <v>792</v>
      </c>
      <c r="D183" s="42"/>
      <c r="E183" s="42"/>
      <c r="F183" s="42"/>
      <c r="G183" s="42"/>
      <c r="H183" s="42"/>
      <c r="I183" s="42"/>
    </row>
    <row r="184" spans="1:9" s="43" customFormat="1" ht="15">
      <c r="A184" s="11"/>
      <c r="B184" s="40" t="s">
        <v>13</v>
      </c>
      <c r="C184" s="178">
        <f t="shared" si="10"/>
        <v>792</v>
      </c>
      <c r="D184" s="42"/>
      <c r="E184" s="42"/>
      <c r="F184" s="42"/>
      <c r="G184" s="42"/>
      <c r="H184" s="42"/>
      <c r="I184" s="42"/>
    </row>
    <row r="185" spans="1:9" s="43" customFormat="1">
      <c r="A185" s="35" t="s">
        <v>39</v>
      </c>
      <c r="B185" s="13" t="s">
        <v>12</v>
      </c>
      <c r="C185" s="195">
        <f>C187</f>
        <v>792</v>
      </c>
    </row>
    <row r="186" spans="1:9" s="43" customFormat="1">
      <c r="A186" s="10"/>
      <c r="B186" s="14" t="s">
        <v>13</v>
      </c>
      <c r="C186" s="195">
        <f>C188</f>
        <v>792</v>
      </c>
      <c r="D186" s="45">
        <f>D188</f>
        <v>0</v>
      </c>
    </row>
    <row r="187" spans="1:9" s="43" customFormat="1">
      <c r="A187" s="27" t="s">
        <v>20</v>
      </c>
      <c r="B187" s="56" t="s">
        <v>12</v>
      </c>
      <c r="C187" s="195">
        <f>C189+C195+C199</f>
        <v>792</v>
      </c>
    </row>
    <row r="188" spans="1:9" s="43" customFormat="1">
      <c r="A188" s="10"/>
      <c r="B188" s="40" t="s">
        <v>13</v>
      </c>
      <c r="C188" s="195">
        <f>C190+C196+C200</f>
        <v>792</v>
      </c>
    </row>
    <row r="189" spans="1:9" s="62" customFormat="1" ht="15">
      <c r="A189" s="213" t="s">
        <v>202</v>
      </c>
      <c r="B189" s="28" t="s">
        <v>12</v>
      </c>
      <c r="C189" s="178">
        <f>C191+C193</f>
        <v>702</v>
      </c>
    </row>
    <row r="190" spans="1:9" s="62" customFormat="1" ht="15">
      <c r="A190" s="32"/>
      <c r="B190" s="30" t="s">
        <v>13</v>
      </c>
      <c r="C190" s="178">
        <f>C192+C194</f>
        <v>702</v>
      </c>
    </row>
    <row r="191" spans="1:9" s="94" customFormat="1" ht="14.25" customHeight="1">
      <c r="A191" s="465" t="s">
        <v>203</v>
      </c>
      <c r="B191" s="100" t="s">
        <v>12</v>
      </c>
      <c r="C191" s="171">
        <v>586</v>
      </c>
    </row>
    <row r="192" spans="1:9" s="94" customFormat="1" ht="15.75">
      <c r="A192" s="610"/>
      <c r="B192" s="84" t="s">
        <v>13</v>
      </c>
      <c r="C192" s="171">
        <v>586</v>
      </c>
    </row>
    <row r="193" spans="1:9" s="94" customFormat="1" ht="30">
      <c r="A193" s="619" t="s">
        <v>204</v>
      </c>
      <c r="B193" s="100" t="s">
        <v>12</v>
      </c>
      <c r="C193" s="171">
        <v>116</v>
      </c>
    </row>
    <row r="194" spans="1:9" s="94" customFormat="1">
      <c r="A194" s="141"/>
      <c r="B194" s="84" t="s">
        <v>13</v>
      </c>
      <c r="C194" s="171">
        <v>116</v>
      </c>
    </row>
    <row r="195" spans="1:9" s="62" customFormat="1" ht="15">
      <c r="A195" s="611" t="s">
        <v>205</v>
      </c>
      <c r="B195" s="28" t="s">
        <v>12</v>
      </c>
      <c r="C195" s="178">
        <f>C197</f>
        <v>90</v>
      </c>
    </row>
    <row r="196" spans="1:9" s="62" customFormat="1" ht="15">
      <c r="A196" s="32"/>
      <c r="B196" s="30" t="s">
        <v>13</v>
      </c>
      <c r="C196" s="178">
        <f>C198</f>
        <v>90</v>
      </c>
    </row>
    <row r="197" spans="1:9" s="94" customFormat="1" ht="15.75">
      <c r="A197" s="443" t="s">
        <v>206</v>
      </c>
      <c r="B197" s="100" t="s">
        <v>12</v>
      </c>
      <c r="C197" s="171">
        <v>90</v>
      </c>
    </row>
    <row r="198" spans="1:9" s="94" customFormat="1">
      <c r="A198" s="594"/>
      <c r="B198" s="84" t="s">
        <v>13</v>
      </c>
      <c r="C198" s="171">
        <v>90</v>
      </c>
    </row>
    <row r="199" spans="1:9" s="43" customFormat="1" ht="15">
      <c r="A199" s="612" t="s">
        <v>207</v>
      </c>
      <c r="B199" s="55" t="s">
        <v>12</v>
      </c>
      <c r="C199" s="178">
        <f>C201+C203</f>
        <v>0</v>
      </c>
    </row>
    <row r="200" spans="1:9" s="43" customFormat="1" ht="15">
      <c r="A200" s="10"/>
      <c r="B200" s="40" t="s">
        <v>13</v>
      </c>
      <c r="C200" s="178">
        <f>C202+C204</f>
        <v>0</v>
      </c>
    </row>
    <row r="201" spans="1:9" s="94" customFormat="1" ht="15.75">
      <c r="A201" s="613" t="s">
        <v>208</v>
      </c>
      <c r="B201" s="100" t="s">
        <v>12</v>
      </c>
      <c r="C201" s="171">
        <v>17</v>
      </c>
    </row>
    <row r="202" spans="1:9" s="94" customFormat="1">
      <c r="A202" s="594"/>
      <c r="B202" s="84" t="s">
        <v>13</v>
      </c>
      <c r="C202" s="171">
        <v>17</v>
      </c>
    </row>
    <row r="203" spans="1:9" s="94" customFormat="1" ht="15.75">
      <c r="A203" s="465" t="s">
        <v>209</v>
      </c>
      <c r="B203" s="100" t="s">
        <v>12</v>
      </c>
      <c r="C203" s="171">
        <v>-17</v>
      </c>
    </row>
    <row r="204" spans="1:9" s="94" customFormat="1">
      <c r="A204" s="594"/>
      <c r="B204" s="84" t="s">
        <v>13</v>
      </c>
      <c r="C204" s="171">
        <v>-17</v>
      </c>
    </row>
    <row r="205" spans="1:9" ht="12.75">
      <c r="A205" s="696" t="s">
        <v>112</v>
      </c>
      <c r="B205" s="696"/>
      <c r="C205" s="696"/>
    </row>
    <row r="206" spans="1:9">
      <c r="A206" s="21" t="s">
        <v>32</v>
      </c>
      <c r="B206" s="13" t="s">
        <v>12</v>
      </c>
      <c r="C206" s="195">
        <f>C208</f>
        <v>34</v>
      </c>
      <c r="E206" s="63"/>
    </row>
    <row r="207" spans="1:9">
      <c r="A207" s="22" t="s">
        <v>38</v>
      </c>
      <c r="B207" s="14" t="s">
        <v>13</v>
      </c>
      <c r="C207" s="195">
        <f>C209</f>
        <v>34</v>
      </c>
      <c r="E207" s="63"/>
    </row>
    <row r="208" spans="1:9" s="63" customFormat="1" ht="15">
      <c r="A208" s="77" t="s">
        <v>27</v>
      </c>
      <c r="B208" s="139" t="s">
        <v>12</v>
      </c>
      <c r="C208" s="178">
        <f>C210</f>
        <v>34</v>
      </c>
      <c r="D208"/>
      <c r="E208"/>
      <c r="F208"/>
      <c r="G208"/>
      <c r="H208"/>
      <c r="I208"/>
    </row>
    <row r="209" spans="1:12" s="63" customFormat="1" ht="15">
      <c r="A209" s="64" t="s">
        <v>140</v>
      </c>
      <c r="B209" s="74" t="s">
        <v>13</v>
      </c>
      <c r="C209" s="178">
        <f>C211</f>
        <v>34</v>
      </c>
    </row>
    <row r="210" spans="1:12">
      <c r="A210" s="12" t="s">
        <v>17</v>
      </c>
      <c r="B210" s="6" t="s">
        <v>12</v>
      </c>
      <c r="C210" s="195">
        <f t="shared" ref="C210:C211" si="11">C212</f>
        <v>34</v>
      </c>
    </row>
    <row r="211" spans="1:12">
      <c r="A211" s="11"/>
      <c r="B211" s="7" t="s">
        <v>13</v>
      </c>
      <c r="C211" s="195">
        <f t="shared" si="11"/>
        <v>34</v>
      </c>
    </row>
    <row r="212" spans="1:12" s="63" customFormat="1">
      <c r="A212" s="25" t="s">
        <v>20</v>
      </c>
      <c r="B212" s="55" t="s">
        <v>12</v>
      </c>
      <c r="C212" s="195">
        <f>C214</f>
        <v>34</v>
      </c>
    </row>
    <row r="213" spans="1:12" s="63" customFormat="1">
      <c r="A213" s="147"/>
      <c r="B213" s="40" t="s">
        <v>13</v>
      </c>
      <c r="C213" s="195">
        <f>C215</f>
        <v>34</v>
      </c>
    </row>
    <row r="214" spans="1:12" s="94" customFormat="1" ht="30" customHeight="1">
      <c r="A214" s="607" t="s">
        <v>184</v>
      </c>
      <c r="B214" s="100" t="s">
        <v>12</v>
      </c>
      <c r="C214" s="195">
        <f>C216</f>
        <v>34</v>
      </c>
    </row>
    <row r="215" spans="1:12" s="94" customFormat="1" ht="15.75" customHeight="1">
      <c r="A215" s="141"/>
      <c r="B215" s="84" t="s">
        <v>13</v>
      </c>
      <c r="C215" s="195">
        <f>C217</f>
        <v>34</v>
      </c>
      <c r="L215" s="231"/>
    </row>
    <row r="216" spans="1:12" s="94" customFormat="1" ht="15.75" customHeight="1">
      <c r="A216" s="614" t="s">
        <v>210</v>
      </c>
      <c r="B216" s="100" t="s">
        <v>12</v>
      </c>
      <c r="C216" s="171">
        <v>34</v>
      </c>
    </row>
    <row r="217" spans="1:12" s="94" customFormat="1" ht="15.75" customHeight="1">
      <c r="A217" s="141"/>
      <c r="B217" s="84" t="s">
        <v>13</v>
      </c>
      <c r="C217" s="171">
        <v>34</v>
      </c>
    </row>
    <row r="218" spans="1:12" ht="16.5" customHeight="1">
      <c r="A218" s="717" t="s">
        <v>125</v>
      </c>
      <c r="B218" s="717"/>
      <c r="C218" s="717"/>
    </row>
    <row r="219" spans="1:12" ht="12.75">
      <c r="A219" s="707" t="s">
        <v>32</v>
      </c>
      <c r="B219" s="707"/>
      <c r="C219" s="707"/>
    </row>
    <row r="220" spans="1:12">
      <c r="A220" s="136" t="s">
        <v>60</v>
      </c>
      <c r="B220" s="5" t="s">
        <v>12</v>
      </c>
      <c r="C220" s="195">
        <f>C222+C230</f>
        <v>11</v>
      </c>
    </row>
    <row r="221" spans="1:12">
      <c r="A221" s="9"/>
      <c r="B221" s="7" t="s">
        <v>13</v>
      </c>
      <c r="C221" s="195">
        <f>C223+C231</f>
        <v>11</v>
      </c>
    </row>
    <row r="222" spans="1:12" ht="15">
      <c r="A222" s="104" t="s">
        <v>34</v>
      </c>
      <c r="B222" s="13" t="s">
        <v>12</v>
      </c>
      <c r="C222" s="178">
        <f t="shared" ref="C222:C227" si="12">C224</f>
        <v>-34</v>
      </c>
    </row>
    <row r="223" spans="1:12" ht="15">
      <c r="A223" s="10" t="s">
        <v>15</v>
      </c>
      <c r="B223" s="14" t="s">
        <v>13</v>
      </c>
      <c r="C223" s="178">
        <f t="shared" si="12"/>
        <v>-34</v>
      </c>
    </row>
    <row r="224" spans="1:12">
      <c r="A224" s="12" t="s">
        <v>17</v>
      </c>
      <c r="B224" s="6" t="s">
        <v>12</v>
      </c>
      <c r="C224" s="195">
        <f t="shared" si="12"/>
        <v>-34</v>
      </c>
    </row>
    <row r="225" spans="1:9">
      <c r="A225" s="11"/>
      <c r="B225" s="7" t="s">
        <v>13</v>
      </c>
      <c r="C225" s="195">
        <f t="shared" si="12"/>
        <v>-34</v>
      </c>
    </row>
    <row r="226" spans="1:9">
      <c r="A226" s="68" t="s">
        <v>39</v>
      </c>
      <c r="B226" s="13" t="s">
        <v>12</v>
      </c>
      <c r="C226" s="195">
        <f t="shared" si="12"/>
        <v>-34</v>
      </c>
    </row>
    <row r="227" spans="1:9">
      <c r="A227" s="23"/>
      <c r="B227" s="14" t="s">
        <v>13</v>
      </c>
      <c r="C227" s="195">
        <f t="shared" si="12"/>
        <v>-34</v>
      </c>
    </row>
    <row r="228" spans="1:9">
      <c r="A228" s="31" t="s">
        <v>22</v>
      </c>
      <c r="B228" s="13" t="s">
        <v>12</v>
      </c>
      <c r="C228" s="195">
        <f>C243</f>
        <v>-34</v>
      </c>
    </row>
    <row r="229" spans="1:9">
      <c r="A229" s="10"/>
      <c r="B229" s="14" t="s">
        <v>13</v>
      </c>
      <c r="C229" s="195">
        <f>C244</f>
        <v>-34</v>
      </c>
    </row>
    <row r="230" spans="1:9" s="94" customFormat="1">
      <c r="A230" s="77" t="s">
        <v>24</v>
      </c>
      <c r="B230" s="100" t="s">
        <v>12</v>
      </c>
      <c r="C230" s="171">
        <f t="shared" ref="C230:C231" si="13">C232</f>
        <v>45</v>
      </c>
    </row>
    <row r="231" spans="1:9" s="94" customFormat="1">
      <c r="A231" s="141" t="s">
        <v>15</v>
      </c>
      <c r="B231" s="84" t="s">
        <v>13</v>
      </c>
      <c r="C231" s="171">
        <f t="shared" si="13"/>
        <v>45</v>
      </c>
    </row>
    <row r="232" spans="1:9" s="94" customFormat="1">
      <c r="A232" s="227" t="s">
        <v>17</v>
      </c>
      <c r="B232" s="95" t="s">
        <v>12</v>
      </c>
      <c r="C232" s="171">
        <f>C234</f>
        <v>45</v>
      </c>
    </row>
    <row r="233" spans="1:9" s="94" customFormat="1">
      <c r="A233" s="79"/>
      <c r="B233" s="84" t="s">
        <v>13</v>
      </c>
      <c r="C233" s="171">
        <f>C235</f>
        <v>45</v>
      </c>
    </row>
    <row r="234" spans="1:9" s="94" customFormat="1" ht="16.5" customHeight="1">
      <c r="A234" s="608" t="s">
        <v>22</v>
      </c>
      <c r="B234" s="100" t="s">
        <v>12</v>
      </c>
      <c r="C234" s="171">
        <f>C253</f>
        <v>45</v>
      </c>
    </row>
    <row r="235" spans="1:9" s="94" customFormat="1">
      <c r="A235" s="141"/>
      <c r="B235" s="84" t="s">
        <v>13</v>
      </c>
      <c r="C235" s="171">
        <f>C254</f>
        <v>45</v>
      </c>
    </row>
    <row r="236" spans="1:9" ht="12.75">
      <c r="A236" s="696" t="s">
        <v>112</v>
      </c>
      <c r="B236" s="696"/>
      <c r="C236" s="696"/>
    </row>
    <row r="237" spans="1:9">
      <c r="A237" s="21" t="s">
        <v>32</v>
      </c>
      <c r="B237" s="13" t="s">
        <v>12</v>
      </c>
      <c r="C237" s="195">
        <f>C239+C249</f>
        <v>11</v>
      </c>
      <c r="E237" s="63"/>
    </row>
    <row r="238" spans="1:9">
      <c r="A238" s="22" t="s">
        <v>38</v>
      </c>
      <c r="B238" s="14" t="s">
        <v>13</v>
      </c>
      <c r="C238" s="195">
        <f>C240+C250</f>
        <v>11</v>
      </c>
      <c r="E238" s="63"/>
    </row>
    <row r="239" spans="1:9" s="63" customFormat="1" ht="15">
      <c r="A239" s="77" t="s">
        <v>27</v>
      </c>
      <c r="B239" s="139" t="s">
        <v>12</v>
      </c>
      <c r="C239" s="178">
        <f>C241</f>
        <v>-34</v>
      </c>
      <c r="D239"/>
      <c r="E239"/>
      <c r="F239"/>
      <c r="G239"/>
      <c r="H239"/>
      <c r="I239"/>
    </row>
    <row r="240" spans="1:9" s="63" customFormat="1" ht="15">
      <c r="A240" s="64" t="s">
        <v>140</v>
      </c>
      <c r="B240" s="74" t="s">
        <v>13</v>
      </c>
      <c r="C240" s="178">
        <f>C242</f>
        <v>-34</v>
      </c>
    </row>
    <row r="241" spans="1:12">
      <c r="A241" s="12" t="s">
        <v>17</v>
      </c>
      <c r="B241" s="6" t="s">
        <v>12</v>
      </c>
      <c r="C241" s="195">
        <f t="shared" ref="C241:C242" si="14">C243</f>
        <v>-34</v>
      </c>
    </row>
    <row r="242" spans="1:12">
      <c r="A242" s="11"/>
      <c r="B242" s="7" t="s">
        <v>13</v>
      </c>
      <c r="C242" s="195">
        <f t="shared" si="14"/>
        <v>-34</v>
      </c>
    </row>
    <row r="243" spans="1:12" s="63" customFormat="1">
      <c r="A243" s="151" t="s">
        <v>22</v>
      </c>
      <c r="B243" s="55" t="s">
        <v>12</v>
      </c>
      <c r="C243" s="195">
        <f>C245</f>
        <v>-34</v>
      </c>
    </row>
    <row r="244" spans="1:12" s="63" customFormat="1">
      <c r="A244" s="147"/>
      <c r="B244" s="40" t="s">
        <v>13</v>
      </c>
      <c r="C244" s="195">
        <f>C246</f>
        <v>-34</v>
      </c>
    </row>
    <row r="245" spans="1:12" s="94" customFormat="1" ht="30" customHeight="1">
      <c r="A245" s="607" t="s">
        <v>184</v>
      </c>
      <c r="B245" s="100" t="s">
        <v>12</v>
      </c>
      <c r="C245" s="195">
        <f>C247</f>
        <v>-34</v>
      </c>
    </row>
    <row r="246" spans="1:12" s="94" customFormat="1" ht="15.75" customHeight="1">
      <c r="A246" s="141"/>
      <c r="B246" s="84" t="s">
        <v>13</v>
      </c>
      <c r="C246" s="195">
        <f>C248</f>
        <v>-34</v>
      </c>
      <c r="L246" s="231"/>
    </row>
    <row r="247" spans="1:12" s="94" customFormat="1" ht="28.5" customHeight="1">
      <c r="A247" s="620" t="s">
        <v>211</v>
      </c>
      <c r="B247" s="100" t="s">
        <v>12</v>
      </c>
      <c r="C247" s="171">
        <v>-34</v>
      </c>
    </row>
    <row r="248" spans="1:12" s="94" customFormat="1" ht="18.75" customHeight="1">
      <c r="A248" s="141"/>
      <c r="B248" s="84" t="s">
        <v>13</v>
      </c>
      <c r="C248" s="171">
        <v>-34</v>
      </c>
    </row>
    <row r="249" spans="1:12" s="94" customFormat="1">
      <c r="A249" s="77" t="s">
        <v>24</v>
      </c>
      <c r="B249" s="100" t="s">
        <v>12</v>
      </c>
      <c r="C249" s="171">
        <f t="shared" ref="C249:C250" si="15">C251</f>
        <v>45</v>
      </c>
    </row>
    <row r="250" spans="1:12" s="94" customFormat="1">
      <c r="A250" s="141" t="s">
        <v>15</v>
      </c>
      <c r="B250" s="84" t="s">
        <v>13</v>
      </c>
      <c r="C250" s="171">
        <f t="shared" si="15"/>
        <v>45</v>
      </c>
    </row>
    <row r="251" spans="1:12" s="94" customFormat="1">
      <c r="A251" s="227" t="s">
        <v>17</v>
      </c>
      <c r="B251" s="95" t="s">
        <v>12</v>
      </c>
      <c r="C251" s="171">
        <f t="shared" ref="C251:C256" si="16">C253</f>
        <v>45</v>
      </c>
    </row>
    <row r="252" spans="1:12" s="94" customFormat="1">
      <c r="A252" s="79"/>
      <c r="B252" s="84" t="s">
        <v>13</v>
      </c>
      <c r="C252" s="171">
        <f t="shared" si="16"/>
        <v>45</v>
      </c>
    </row>
    <row r="253" spans="1:12" s="94" customFormat="1" ht="16.5" customHeight="1">
      <c r="A253" s="608" t="s">
        <v>22</v>
      </c>
      <c r="B253" s="100" t="s">
        <v>12</v>
      </c>
      <c r="C253" s="171">
        <f t="shared" si="16"/>
        <v>45</v>
      </c>
    </row>
    <row r="254" spans="1:12" s="94" customFormat="1">
      <c r="A254" s="141"/>
      <c r="B254" s="84" t="s">
        <v>13</v>
      </c>
      <c r="C254" s="171">
        <f t="shared" si="16"/>
        <v>45</v>
      </c>
    </row>
    <row r="255" spans="1:12" s="67" customFormat="1" ht="15">
      <c r="A255" s="162" t="s">
        <v>120</v>
      </c>
      <c r="B255" s="55" t="s">
        <v>12</v>
      </c>
      <c r="C255" s="178">
        <f t="shared" si="16"/>
        <v>45</v>
      </c>
    </row>
    <row r="256" spans="1:12" s="67" customFormat="1" ht="15">
      <c r="A256" s="104"/>
      <c r="B256" s="40" t="s">
        <v>13</v>
      </c>
      <c r="C256" s="178">
        <f t="shared" si="16"/>
        <v>45</v>
      </c>
    </row>
    <row r="257" spans="1:11" s="94" customFormat="1" ht="45">
      <c r="A257" s="615" t="s">
        <v>138</v>
      </c>
      <c r="B257" s="100" t="s">
        <v>12</v>
      </c>
      <c r="C257" s="171">
        <v>45</v>
      </c>
    </row>
    <row r="258" spans="1:11" s="94" customFormat="1">
      <c r="A258" s="141"/>
      <c r="B258" s="84" t="s">
        <v>13</v>
      </c>
      <c r="C258" s="171">
        <v>45</v>
      </c>
    </row>
    <row r="259" spans="1:11" ht="15">
      <c r="A259" s="90" t="s">
        <v>145</v>
      </c>
      <c r="B259" s="47"/>
      <c r="C259" s="301"/>
      <c r="D259" s="44"/>
      <c r="E259" s="44"/>
      <c r="F259" s="44"/>
      <c r="G259" s="44"/>
      <c r="H259" s="44"/>
      <c r="I259" s="44"/>
      <c r="K259" s="43"/>
    </row>
    <row r="260" spans="1:11">
      <c r="A260" s="70" t="s">
        <v>32</v>
      </c>
      <c r="B260" s="55" t="s">
        <v>12</v>
      </c>
      <c r="C260" s="195">
        <f>C262+C268</f>
        <v>116</v>
      </c>
      <c r="D260" s="44"/>
      <c r="E260" s="44"/>
      <c r="F260" s="44"/>
      <c r="G260" s="44"/>
      <c r="H260" s="44"/>
      <c r="I260" s="48"/>
    </row>
    <row r="261" spans="1:11">
      <c r="A261" s="10" t="s">
        <v>60</v>
      </c>
      <c r="B261" s="40" t="s">
        <v>13</v>
      </c>
      <c r="C261" s="195">
        <f>C263+C269</f>
        <v>116</v>
      </c>
      <c r="D261" s="42"/>
      <c r="E261" s="42"/>
      <c r="F261" s="42"/>
      <c r="G261" s="42"/>
      <c r="H261" s="42"/>
      <c r="I261" s="42"/>
    </row>
    <row r="262" spans="1:11" ht="15">
      <c r="A262" s="26" t="s">
        <v>27</v>
      </c>
      <c r="B262" s="56" t="s">
        <v>12</v>
      </c>
      <c r="C262" s="178">
        <f>C264</f>
        <v>16</v>
      </c>
      <c r="D262" s="42"/>
      <c r="E262" s="42"/>
      <c r="F262" s="42"/>
      <c r="G262" s="42"/>
      <c r="H262" s="42"/>
      <c r="I262" s="42"/>
    </row>
    <row r="263" spans="1:11" ht="15">
      <c r="A263" s="10" t="s">
        <v>140</v>
      </c>
      <c r="B263" s="40" t="s">
        <v>13</v>
      </c>
      <c r="C263" s="178">
        <f>C265</f>
        <v>16</v>
      </c>
      <c r="D263" s="42"/>
      <c r="E263" s="42"/>
      <c r="F263" s="42"/>
      <c r="G263" s="42"/>
      <c r="H263" s="42"/>
      <c r="I263" s="42"/>
    </row>
    <row r="264" spans="1:11">
      <c r="A264" s="12" t="s">
        <v>17</v>
      </c>
      <c r="B264" s="6" t="s">
        <v>12</v>
      </c>
      <c r="C264" s="195">
        <f>C266</f>
        <v>16</v>
      </c>
      <c r="D264" s="42"/>
      <c r="E264" s="42"/>
      <c r="F264" s="42"/>
      <c r="G264" s="42"/>
      <c r="H264" s="42"/>
      <c r="I264" s="42"/>
    </row>
    <row r="265" spans="1:11">
      <c r="A265" s="11"/>
      <c r="B265" s="7" t="s">
        <v>13</v>
      </c>
      <c r="C265" s="195">
        <f>C267</f>
        <v>16</v>
      </c>
      <c r="D265" s="42"/>
      <c r="E265" s="42"/>
      <c r="F265" s="42"/>
      <c r="G265" s="42"/>
      <c r="H265" s="42"/>
      <c r="I265" s="42"/>
    </row>
    <row r="266" spans="1:11">
      <c r="A266" s="12" t="s">
        <v>133</v>
      </c>
      <c r="B266" s="56" t="s">
        <v>12</v>
      </c>
      <c r="C266" s="195">
        <f>C285</f>
        <v>16</v>
      </c>
      <c r="D266" s="42"/>
      <c r="E266" s="42"/>
      <c r="F266" s="42"/>
      <c r="G266" s="42"/>
      <c r="H266" s="42"/>
      <c r="I266" s="42"/>
    </row>
    <row r="267" spans="1:11">
      <c r="A267" s="11"/>
      <c r="B267" s="40" t="s">
        <v>13</v>
      </c>
      <c r="C267" s="195">
        <f>C286</f>
        <v>16</v>
      </c>
      <c r="D267" s="42"/>
      <c r="E267" s="42"/>
      <c r="F267" s="42"/>
      <c r="G267" s="42"/>
      <c r="H267" s="42"/>
      <c r="I267" s="42"/>
    </row>
    <row r="268" spans="1:11" s="43" customFormat="1">
      <c r="A268" s="26" t="s">
        <v>24</v>
      </c>
      <c r="B268" s="13" t="s">
        <v>12</v>
      </c>
      <c r="C268" s="171">
        <f>C270</f>
        <v>100</v>
      </c>
    </row>
    <row r="269" spans="1:11" s="43" customFormat="1">
      <c r="A269" s="10" t="s">
        <v>15</v>
      </c>
      <c r="B269" s="14" t="s">
        <v>13</v>
      </c>
      <c r="C269" s="171">
        <f>C271</f>
        <v>100</v>
      </c>
    </row>
    <row r="270" spans="1:11" s="43" customFormat="1" ht="15">
      <c r="A270" s="12" t="s">
        <v>17</v>
      </c>
      <c r="B270" s="56" t="s">
        <v>12</v>
      </c>
      <c r="C270" s="178">
        <f t="shared" ref="C270:C271" si="17">C272</f>
        <v>100</v>
      </c>
      <c r="D270" s="42"/>
      <c r="E270" s="42"/>
      <c r="F270" s="42"/>
      <c r="G270" s="42"/>
      <c r="H270" s="42"/>
      <c r="I270" s="42"/>
    </row>
    <row r="271" spans="1:11" s="43" customFormat="1" ht="15">
      <c r="A271" s="11"/>
      <c r="B271" s="40" t="s">
        <v>13</v>
      </c>
      <c r="C271" s="178">
        <f t="shared" si="17"/>
        <v>100</v>
      </c>
      <c r="D271" s="42"/>
      <c r="E271" s="42"/>
      <c r="F271" s="42"/>
      <c r="G271" s="42"/>
      <c r="H271" s="42"/>
      <c r="I271" s="42"/>
    </row>
    <row r="272" spans="1:11" s="43" customFormat="1">
      <c r="A272" s="35" t="s">
        <v>39</v>
      </c>
      <c r="B272" s="13" t="s">
        <v>12</v>
      </c>
      <c r="C272" s="195">
        <f>C274</f>
        <v>100</v>
      </c>
    </row>
    <row r="273" spans="1:14" s="43" customFormat="1">
      <c r="A273" s="10"/>
      <c r="B273" s="14" t="s">
        <v>13</v>
      </c>
      <c r="C273" s="195">
        <f>C275</f>
        <v>100</v>
      </c>
      <c r="D273" s="45" t="e">
        <f>#REF!</f>
        <v>#REF!</v>
      </c>
    </row>
    <row r="274" spans="1:14" s="94" customFormat="1">
      <c r="A274" s="203" t="s">
        <v>22</v>
      </c>
      <c r="B274" s="95" t="s">
        <v>12</v>
      </c>
      <c r="C274" s="171">
        <f>C296</f>
        <v>100</v>
      </c>
    </row>
    <row r="275" spans="1:14" s="94" customFormat="1">
      <c r="A275" s="141"/>
      <c r="B275" s="84" t="s">
        <v>13</v>
      </c>
      <c r="C275" s="171">
        <f>C297</f>
        <v>100</v>
      </c>
    </row>
    <row r="276" spans="1:14" ht="15">
      <c r="A276" s="153" t="s">
        <v>31</v>
      </c>
      <c r="B276" s="154"/>
      <c r="C276" s="294"/>
      <c r="D276" s="111"/>
      <c r="E276" s="112"/>
      <c r="F276" s="111"/>
      <c r="G276" s="111"/>
      <c r="H276" s="111"/>
      <c r="I276" s="111"/>
    </row>
    <row r="277" spans="1:14">
      <c r="A277" s="134" t="s">
        <v>32</v>
      </c>
      <c r="B277" s="55" t="s">
        <v>12</v>
      </c>
      <c r="C277" s="195">
        <f t="shared" ref="C277:C282" si="18">C279</f>
        <v>16</v>
      </c>
      <c r="D277" s="113"/>
      <c r="E277" s="113"/>
      <c r="F277" s="113"/>
      <c r="G277" s="113"/>
      <c r="H277" s="113"/>
      <c r="I277" s="113"/>
    </row>
    <row r="278" spans="1:14">
      <c r="A278" s="22" t="s">
        <v>33</v>
      </c>
      <c r="B278" s="14" t="s">
        <v>13</v>
      </c>
      <c r="C278" s="195">
        <f t="shared" si="18"/>
        <v>16</v>
      </c>
    </row>
    <row r="279" spans="1:14" ht="15">
      <c r="A279" s="128" t="s">
        <v>34</v>
      </c>
      <c r="B279" s="13" t="s">
        <v>12</v>
      </c>
      <c r="C279" s="178">
        <f t="shared" si="18"/>
        <v>16</v>
      </c>
    </row>
    <row r="280" spans="1:14" ht="15">
      <c r="A280" s="22" t="s">
        <v>35</v>
      </c>
      <c r="B280" s="14" t="s">
        <v>13</v>
      </c>
      <c r="C280" s="178">
        <f t="shared" si="18"/>
        <v>16</v>
      </c>
    </row>
    <row r="281" spans="1:14" s="43" customFormat="1">
      <c r="A281" s="12" t="s">
        <v>17</v>
      </c>
      <c r="B281" s="56" t="s">
        <v>12</v>
      </c>
      <c r="C281" s="195">
        <f t="shared" si="18"/>
        <v>16</v>
      </c>
      <c r="D281" s="42"/>
      <c r="E281" s="42"/>
      <c r="F281" s="42"/>
      <c r="G281" s="42"/>
      <c r="H281" s="42"/>
      <c r="I281" s="42"/>
    </row>
    <row r="282" spans="1:14" s="43" customFormat="1">
      <c r="A282" s="11"/>
      <c r="B282" s="40" t="s">
        <v>13</v>
      </c>
      <c r="C282" s="195">
        <f t="shared" si="18"/>
        <v>16</v>
      </c>
      <c r="D282" s="42"/>
      <c r="E282" s="42"/>
      <c r="F282" s="42"/>
      <c r="G282" s="42"/>
      <c r="H282" s="42"/>
      <c r="I282" s="42"/>
    </row>
    <row r="283" spans="1:14" s="43" customFormat="1">
      <c r="A283" s="35" t="s">
        <v>39</v>
      </c>
      <c r="B283" s="13" t="s">
        <v>12</v>
      </c>
      <c r="C283" s="195">
        <f>C285</f>
        <v>16</v>
      </c>
    </row>
    <row r="284" spans="1:14" s="43" customFormat="1">
      <c r="A284" s="10"/>
      <c r="B284" s="14" t="s">
        <v>13</v>
      </c>
      <c r="C284" s="195">
        <f>C286</f>
        <v>16</v>
      </c>
    </row>
    <row r="285" spans="1:14" s="43" customFormat="1">
      <c r="A285" s="203" t="s">
        <v>22</v>
      </c>
      <c r="B285" s="56" t="s">
        <v>12</v>
      </c>
      <c r="C285" s="195">
        <f>C287</f>
        <v>16</v>
      </c>
    </row>
    <row r="286" spans="1:14" s="43" customFormat="1">
      <c r="A286" s="10"/>
      <c r="B286" s="40" t="s">
        <v>13</v>
      </c>
      <c r="C286" s="195">
        <f>C288</f>
        <v>16</v>
      </c>
      <c r="M286" s="440"/>
      <c r="N286" s="440"/>
    </row>
    <row r="287" spans="1:14" s="94" customFormat="1" ht="15.75">
      <c r="A287" s="616" t="s">
        <v>212</v>
      </c>
      <c r="B287" s="95" t="s">
        <v>12</v>
      </c>
      <c r="C287" s="171">
        <v>16</v>
      </c>
    </row>
    <row r="288" spans="1:14" s="94" customFormat="1">
      <c r="A288" s="141"/>
      <c r="B288" s="84" t="s">
        <v>13</v>
      </c>
      <c r="C288" s="171">
        <v>16</v>
      </c>
    </row>
    <row r="289" spans="1:9" ht="12.75">
      <c r="A289" s="696" t="s">
        <v>112</v>
      </c>
      <c r="B289" s="696"/>
      <c r="C289" s="696"/>
    </row>
    <row r="290" spans="1:9" s="63" customFormat="1">
      <c r="A290" s="132" t="s">
        <v>32</v>
      </c>
      <c r="B290" s="133" t="s">
        <v>12</v>
      </c>
      <c r="C290" s="171">
        <f>C292</f>
        <v>100</v>
      </c>
    </row>
    <row r="291" spans="1:9" s="63" customFormat="1">
      <c r="A291" s="76" t="s">
        <v>38</v>
      </c>
      <c r="B291" s="65" t="s">
        <v>13</v>
      </c>
      <c r="C291" s="171">
        <f>C293</f>
        <v>100</v>
      </c>
    </row>
    <row r="292" spans="1:9" s="94" customFormat="1">
      <c r="A292" s="77" t="s">
        <v>24</v>
      </c>
      <c r="B292" s="100" t="s">
        <v>12</v>
      </c>
      <c r="C292" s="171">
        <f t="shared" ref="C292:C293" si="19">C294</f>
        <v>100</v>
      </c>
    </row>
    <row r="293" spans="1:9" s="94" customFormat="1">
      <c r="A293" s="141" t="s">
        <v>15</v>
      </c>
      <c r="B293" s="84" t="s">
        <v>13</v>
      </c>
      <c r="C293" s="171">
        <f t="shared" si="19"/>
        <v>100</v>
      </c>
    </row>
    <row r="294" spans="1:9" s="94" customFormat="1">
      <c r="A294" s="227" t="s">
        <v>17</v>
      </c>
      <c r="B294" s="95" t="s">
        <v>12</v>
      </c>
      <c r="C294" s="171">
        <f t="shared" ref="C294:C299" si="20">C296</f>
        <v>100</v>
      </c>
    </row>
    <row r="295" spans="1:9" s="94" customFormat="1">
      <c r="A295" s="79"/>
      <c r="B295" s="84" t="s">
        <v>13</v>
      </c>
      <c r="C295" s="171">
        <f t="shared" si="20"/>
        <v>100</v>
      </c>
    </row>
    <row r="296" spans="1:9" s="94" customFormat="1" ht="16.5" customHeight="1">
      <c r="A296" s="608" t="s">
        <v>22</v>
      </c>
      <c r="B296" s="100" t="s">
        <v>12</v>
      </c>
      <c r="C296" s="171">
        <f t="shared" si="20"/>
        <v>100</v>
      </c>
    </row>
    <row r="297" spans="1:9" s="94" customFormat="1">
      <c r="A297" s="141"/>
      <c r="B297" s="84" t="s">
        <v>13</v>
      </c>
      <c r="C297" s="171">
        <f t="shared" si="20"/>
        <v>100</v>
      </c>
    </row>
    <row r="298" spans="1:9" s="67" customFormat="1" ht="15">
      <c r="A298" s="162" t="s">
        <v>120</v>
      </c>
      <c r="B298" s="55" t="s">
        <v>12</v>
      </c>
      <c r="C298" s="178">
        <f t="shared" si="20"/>
        <v>100</v>
      </c>
    </row>
    <row r="299" spans="1:9" s="67" customFormat="1" ht="15">
      <c r="A299" s="104"/>
      <c r="B299" s="40" t="s">
        <v>13</v>
      </c>
      <c r="C299" s="178">
        <f t="shared" si="20"/>
        <v>100</v>
      </c>
    </row>
    <row r="300" spans="1:9" s="94" customFormat="1" ht="15">
      <c r="A300" s="495" t="s">
        <v>213</v>
      </c>
      <c r="B300" s="100" t="s">
        <v>12</v>
      </c>
      <c r="C300" s="171">
        <v>100</v>
      </c>
    </row>
    <row r="301" spans="1:9" s="94" customFormat="1">
      <c r="A301" s="141"/>
      <c r="B301" s="84" t="s">
        <v>13</v>
      </c>
      <c r="C301" s="171">
        <v>100</v>
      </c>
    </row>
    <row r="302" spans="1:9" s="15" customFormat="1">
      <c r="B302" s="175"/>
      <c r="C302" s="307"/>
      <c r="D302" s="41"/>
      <c r="E302" s="41"/>
      <c r="F302" s="41"/>
      <c r="G302" s="41"/>
      <c r="H302" s="41"/>
      <c r="I302" s="41"/>
    </row>
    <row r="303" spans="1:9" ht="15.75" customHeight="1">
      <c r="A303" s="714"/>
      <c r="B303" s="715"/>
      <c r="C303" s="715"/>
    </row>
    <row r="304" spans="1:9" ht="15.75" customHeight="1">
      <c r="A304" s="688"/>
      <c r="B304" s="716"/>
      <c r="C304" s="716"/>
    </row>
    <row r="305" spans="1:53">
      <c r="A305" s="167"/>
      <c r="B305" s="168"/>
      <c r="C305" s="308"/>
    </row>
    <row r="306" spans="1:53">
      <c r="A306" s="167"/>
      <c r="B306" s="168"/>
      <c r="C306" s="308"/>
    </row>
    <row r="307" spans="1:53">
      <c r="A307" s="167"/>
      <c r="B307" s="168"/>
      <c r="C307" s="308"/>
    </row>
    <row r="308" spans="1:53">
      <c r="A308" s="43"/>
    </row>
    <row r="309" spans="1:53">
      <c r="A309" s="43"/>
    </row>
    <row r="310" spans="1:53" s="1" customFormat="1">
      <c r="A310" s="43"/>
      <c r="C310" s="286"/>
      <c r="D310"/>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row>
    <row r="317" spans="1:53" s="1" customFormat="1">
      <c r="A317" s="15"/>
      <c r="C317" s="286"/>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row>
    <row r="318" spans="1:53" s="1" customFormat="1">
      <c r="A318" s="15"/>
      <c r="C318" s="286"/>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row>
  </sheetData>
  <mergeCells count="15">
    <mergeCell ref="A205:C205"/>
    <mergeCell ref="A303:C303"/>
    <mergeCell ref="A304:C304"/>
    <mergeCell ref="A218:C218"/>
    <mergeCell ref="A219:C219"/>
    <mergeCell ref="A236:C236"/>
    <mergeCell ref="A289:C289"/>
    <mergeCell ref="A170:C170"/>
    <mergeCell ref="A1:C1"/>
    <mergeCell ref="A2:C2"/>
    <mergeCell ref="A6:C6"/>
    <mergeCell ref="C8:C10"/>
    <mergeCell ref="A93:C93"/>
    <mergeCell ref="A78:C78"/>
    <mergeCell ref="A57:C57"/>
  </mergeCells>
  <pageMargins left="0.70866141732283472" right="0.70866141732283472" top="0.55118110236220474" bottom="0.55118110236220474" header="0.31496062992125984" footer="0.31496062992125984"/>
  <pageSetup paperSize="9" scale="95" orientation="portrait" r:id="rId1"/>
  <headerFooter>
    <oddFoote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E1B7D-4D07-40DB-95B6-7E559DE94CBE}">
  <dimension ref="A1:BA252"/>
  <sheetViews>
    <sheetView topLeftCell="A87" zoomScaleNormal="100" workbookViewId="0">
      <selection activeCell="K105" sqref="K105"/>
    </sheetView>
  </sheetViews>
  <sheetFormatPr defaultRowHeight="14.25"/>
  <cols>
    <col min="1" max="1" width="61.28515625" customWidth="1"/>
    <col min="2" max="2" width="6.85546875" style="1" customWidth="1"/>
    <col min="3" max="3" width="17" style="286" customWidth="1"/>
    <col min="4" max="4" width="0" hidden="1" customWidth="1"/>
    <col min="6" max="9" width="0" hidden="1" customWidth="1"/>
  </cols>
  <sheetData>
    <row r="1" spans="1:11" ht="18.75" customHeight="1">
      <c r="A1" s="688" t="s">
        <v>0</v>
      </c>
      <c r="B1" s="689"/>
      <c r="C1" s="689"/>
    </row>
    <row r="2" spans="1:11" ht="12.75">
      <c r="A2" s="731" t="s">
        <v>1</v>
      </c>
      <c r="B2" s="732"/>
      <c r="C2" s="732"/>
    </row>
    <row r="3" spans="1:11">
      <c r="A3" s="107" t="s">
        <v>2</v>
      </c>
    </row>
    <row r="4" spans="1:11">
      <c r="A4" t="s">
        <v>3</v>
      </c>
    </row>
    <row r="7" spans="1:11" ht="29.25" customHeight="1">
      <c r="A7" s="690" t="s">
        <v>4</v>
      </c>
      <c r="B7" s="690"/>
      <c r="C7" s="690"/>
    </row>
    <row r="8" spans="1:11" ht="16.5" customHeight="1">
      <c r="B8" s="2"/>
      <c r="C8" s="287" t="s">
        <v>5</v>
      </c>
    </row>
    <row r="9" spans="1:11" ht="12.75">
      <c r="A9" s="8" t="s">
        <v>6</v>
      </c>
      <c r="B9" s="5" t="s">
        <v>7</v>
      </c>
      <c r="C9" s="691" t="s">
        <v>8</v>
      </c>
    </row>
    <row r="10" spans="1:11" ht="12.75">
      <c r="A10" s="3" t="s">
        <v>9</v>
      </c>
      <c r="B10" s="6"/>
      <c r="C10" s="692"/>
    </row>
    <row r="11" spans="1:11" ht="12.75">
      <c r="A11" s="3" t="s">
        <v>10</v>
      </c>
      <c r="B11" s="6"/>
      <c r="C11" s="693"/>
    </row>
    <row r="12" spans="1:11">
      <c r="A12" s="4">
        <v>0</v>
      </c>
      <c r="B12" s="4">
        <v>1</v>
      </c>
      <c r="C12" s="194">
        <v>2</v>
      </c>
    </row>
    <row r="13" spans="1:11" ht="15.75">
      <c r="A13" s="34" t="s">
        <v>11</v>
      </c>
      <c r="B13" s="17" t="s">
        <v>12</v>
      </c>
      <c r="C13" s="288">
        <f>C15+C25</f>
        <v>-87</v>
      </c>
      <c r="K13" s="131"/>
    </row>
    <row r="14" spans="1:11" ht="15">
      <c r="A14" s="16"/>
      <c r="B14" s="18" t="s">
        <v>13</v>
      </c>
      <c r="C14" s="288">
        <f>C16+C26</f>
        <v>-87</v>
      </c>
    </row>
    <row r="15" spans="1:11" ht="15">
      <c r="A15" s="26" t="s">
        <v>14</v>
      </c>
      <c r="B15" s="13" t="s">
        <v>12</v>
      </c>
      <c r="C15" s="178">
        <f>C17</f>
        <v>167</v>
      </c>
    </row>
    <row r="16" spans="1:11" ht="15">
      <c r="A16" s="10" t="s">
        <v>15</v>
      </c>
      <c r="B16" s="14" t="s">
        <v>13</v>
      </c>
      <c r="C16" s="178">
        <f>C18</f>
        <v>167</v>
      </c>
    </row>
    <row r="17" spans="1:28">
      <c r="A17" s="12" t="s">
        <v>17</v>
      </c>
      <c r="B17" s="5" t="s">
        <v>12</v>
      </c>
      <c r="C17" s="195">
        <f t="shared" ref="C17:C18" si="0">C19</f>
        <v>167</v>
      </c>
    </row>
    <row r="18" spans="1:28">
      <c r="A18" s="11"/>
      <c r="B18" s="7" t="s">
        <v>13</v>
      </c>
      <c r="C18" s="195">
        <f t="shared" si="0"/>
        <v>167</v>
      </c>
    </row>
    <row r="19" spans="1:28">
      <c r="A19" s="21" t="s">
        <v>18</v>
      </c>
      <c r="B19" s="5" t="s">
        <v>12</v>
      </c>
      <c r="C19" s="195">
        <f>C21+C23</f>
        <v>167</v>
      </c>
    </row>
    <row r="20" spans="1:28">
      <c r="A20" s="22"/>
      <c r="B20" s="40" t="s">
        <v>13</v>
      </c>
      <c r="C20" s="195">
        <f>C22+C24</f>
        <v>167</v>
      </c>
    </row>
    <row r="21" spans="1:28" s="43" customFormat="1">
      <c r="A21" s="27" t="s">
        <v>20</v>
      </c>
      <c r="B21" s="56" t="s">
        <v>12</v>
      </c>
      <c r="C21" s="195">
        <f>C47</f>
        <v>40</v>
      </c>
    </row>
    <row r="22" spans="1:28" s="43" customFormat="1">
      <c r="A22" s="10"/>
      <c r="B22" s="40" t="s">
        <v>13</v>
      </c>
      <c r="C22" s="195">
        <f>C48</f>
        <v>40</v>
      </c>
      <c r="N22" s="440"/>
    </row>
    <row r="23" spans="1:28" s="43" customFormat="1">
      <c r="A23" s="203" t="s">
        <v>22</v>
      </c>
      <c r="B23" s="56" t="s">
        <v>12</v>
      </c>
      <c r="C23" s="195">
        <f>C49</f>
        <v>127</v>
      </c>
    </row>
    <row r="24" spans="1:28" s="43" customFormat="1">
      <c r="A24" s="10"/>
      <c r="B24" s="40" t="s">
        <v>13</v>
      </c>
      <c r="C24" s="195">
        <f>C50</f>
        <v>127</v>
      </c>
      <c r="N24" s="440"/>
    </row>
    <row r="25" spans="1:28" s="258" customFormat="1" ht="15">
      <c r="A25" s="269" t="s">
        <v>24</v>
      </c>
      <c r="B25" s="260" t="s">
        <v>12</v>
      </c>
      <c r="C25" s="288">
        <f>C28+C30</f>
        <v>-254</v>
      </c>
      <c r="E25" s="63"/>
      <c r="F25" s="63"/>
      <c r="G25" s="63"/>
      <c r="H25" s="63"/>
      <c r="I25" s="63"/>
      <c r="J25" s="63"/>
      <c r="K25" s="63"/>
      <c r="L25" s="63"/>
      <c r="M25" s="63"/>
      <c r="N25" s="63"/>
      <c r="O25" s="63"/>
      <c r="P25" s="63"/>
      <c r="Q25" s="63"/>
      <c r="R25" s="63"/>
      <c r="S25" s="63"/>
      <c r="T25" s="63"/>
      <c r="U25" s="63"/>
      <c r="V25" s="63"/>
      <c r="W25" s="63"/>
      <c r="X25" s="63"/>
      <c r="Y25" s="63"/>
      <c r="Z25" s="63"/>
      <c r="AA25" s="63"/>
      <c r="AB25" s="63"/>
    </row>
    <row r="26" spans="1:28" s="258" customFormat="1" ht="15">
      <c r="A26" s="270" t="s">
        <v>15</v>
      </c>
      <c r="B26" s="261" t="s">
        <v>13</v>
      </c>
      <c r="C26" s="288">
        <f>C29+C31</f>
        <v>-254</v>
      </c>
      <c r="E26" s="63"/>
      <c r="F26" s="63"/>
      <c r="G26" s="63"/>
      <c r="H26" s="63"/>
      <c r="I26" s="63"/>
      <c r="J26" s="63"/>
      <c r="K26" s="63"/>
      <c r="L26" s="63"/>
      <c r="M26" s="63"/>
      <c r="N26" s="63"/>
      <c r="O26" s="63"/>
      <c r="P26" s="63"/>
      <c r="Q26" s="63"/>
      <c r="R26" s="63"/>
      <c r="S26" s="63"/>
      <c r="T26" s="63"/>
      <c r="U26" s="63"/>
      <c r="V26" s="63"/>
      <c r="W26" s="63"/>
      <c r="X26" s="63"/>
      <c r="Y26" s="63"/>
      <c r="Z26" s="63"/>
      <c r="AA26" s="63"/>
      <c r="AB26" s="63"/>
    </row>
    <row r="27" spans="1:28" s="258" customFormat="1" hidden="1">
      <c r="A27" s="264"/>
      <c r="B27" s="261" t="s">
        <v>13</v>
      </c>
      <c r="C27" s="290"/>
    </row>
    <row r="28" spans="1:28" s="43" customFormat="1" ht="25.5">
      <c r="A28" s="166" t="s">
        <v>166</v>
      </c>
      <c r="B28" s="55" t="s">
        <v>12</v>
      </c>
      <c r="C28" s="195">
        <f>C55</f>
        <v>-276</v>
      </c>
    </row>
    <row r="29" spans="1:28" s="43" customFormat="1">
      <c r="A29" s="11"/>
      <c r="B29" s="40" t="s">
        <v>13</v>
      </c>
      <c r="C29" s="195">
        <f>C56</f>
        <v>-276</v>
      </c>
    </row>
    <row r="30" spans="1:28">
      <c r="A30" s="12" t="s">
        <v>17</v>
      </c>
      <c r="B30" s="6" t="s">
        <v>12</v>
      </c>
      <c r="C30" s="195">
        <f>C32</f>
        <v>22</v>
      </c>
    </row>
    <row r="31" spans="1:28">
      <c r="A31" s="11"/>
      <c r="B31" s="7" t="s">
        <v>13</v>
      </c>
      <c r="C31" s="195">
        <f>C33</f>
        <v>22</v>
      </c>
    </row>
    <row r="32" spans="1:28">
      <c r="A32" s="12" t="s">
        <v>18</v>
      </c>
      <c r="B32" s="5" t="s">
        <v>12</v>
      </c>
      <c r="C32" s="195">
        <f>C34+C36</f>
        <v>22</v>
      </c>
    </row>
    <row r="33" spans="1:28">
      <c r="A33" s="9"/>
      <c r="B33" s="7" t="s">
        <v>13</v>
      </c>
      <c r="C33" s="195">
        <f>C35+C37</f>
        <v>22</v>
      </c>
    </row>
    <row r="34" spans="1:28" s="43" customFormat="1">
      <c r="A34" s="25" t="s">
        <v>20</v>
      </c>
      <c r="B34" s="13" t="s">
        <v>12</v>
      </c>
      <c r="C34" s="195">
        <f>C61</f>
        <v>11</v>
      </c>
      <c r="D34" s="41"/>
      <c r="E34" s="41"/>
      <c r="F34" s="41"/>
      <c r="G34" s="41"/>
      <c r="H34" s="41"/>
      <c r="I34" s="41"/>
    </row>
    <row r="35" spans="1:28" s="43" customFormat="1">
      <c r="A35" s="10"/>
      <c r="B35" s="14" t="s">
        <v>13</v>
      </c>
      <c r="C35" s="195">
        <f>C62</f>
        <v>11</v>
      </c>
      <c r="D35" s="41"/>
      <c r="E35" s="41"/>
      <c r="F35" s="41"/>
      <c r="G35" s="41"/>
      <c r="H35" s="41"/>
      <c r="I35" s="41"/>
    </row>
    <row r="36" spans="1:28">
      <c r="A36" s="23" t="s">
        <v>22</v>
      </c>
      <c r="B36" s="6" t="s">
        <v>12</v>
      </c>
      <c r="C36" s="195">
        <f>C63</f>
        <v>11</v>
      </c>
    </row>
    <row r="37" spans="1:28" ht="14.25" customHeight="1">
      <c r="A37" s="9"/>
      <c r="B37" s="7" t="s">
        <v>13</v>
      </c>
      <c r="C37" s="195">
        <f>C64</f>
        <v>11</v>
      </c>
    </row>
    <row r="38" spans="1:28" ht="12.75">
      <c r="A38" s="698" t="s">
        <v>67</v>
      </c>
      <c r="B38" s="699"/>
      <c r="C38" s="700"/>
    </row>
    <row r="39" spans="1:28" s="258" customFormat="1" ht="15.75">
      <c r="A39" s="267" t="s">
        <v>11</v>
      </c>
      <c r="B39" s="268" t="s">
        <v>12</v>
      </c>
      <c r="C39" s="288">
        <f>C41+C51</f>
        <v>-87</v>
      </c>
      <c r="E39" s="63"/>
      <c r="F39" s="63"/>
      <c r="G39" s="63"/>
      <c r="H39" s="63"/>
      <c r="I39" s="63"/>
      <c r="J39" s="63"/>
      <c r="K39" s="63"/>
      <c r="L39" s="63"/>
      <c r="M39" s="63"/>
      <c r="N39" s="63"/>
      <c r="O39" s="63"/>
      <c r="P39" s="63"/>
      <c r="Q39" s="63"/>
      <c r="R39" s="63"/>
      <c r="S39" s="63"/>
      <c r="T39" s="63"/>
      <c r="U39" s="63"/>
      <c r="V39" s="63"/>
      <c r="W39" s="63"/>
      <c r="X39" s="63"/>
      <c r="Y39" s="63"/>
      <c r="Z39" s="63"/>
      <c r="AA39" s="63"/>
      <c r="AB39" s="63"/>
    </row>
    <row r="40" spans="1:28" ht="15">
      <c r="A40" s="32"/>
      <c r="B40" s="30" t="s">
        <v>13</v>
      </c>
      <c r="C40" s="199">
        <f>C42+C52</f>
        <v>-87</v>
      </c>
    </row>
    <row r="41" spans="1:28">
      <c r="A41" s="26" t="s">
        <v>14</v>
      </c>
      <c r="B41" s="13" t="s">
        <v>12</v>
      </c>
      <c r="C41" s="195">
        <f t="shared" ref="C41:C44" si="1">C43</f>
        <v>167</v>
      </c>
    </row>
    <row r="42" spans="1:28">
      <c r="A42" s="10" t="s">
        <v>15</v>
      </c>
      <c r="B42" s="14" t="s">
        <v>13</v>
      </c>
      <c r="C42" s="195">
        <f t="shared" si="1"/>
        <v>167</v>
      </c>
    </row>
    <row r="43" spans="1:28">
      <c r="A43" s="35" t="s">
        <v>17</v>
      </c>
      <c r="B43" s="6" t="s">
        <v>12</v>
      </c>
      <c r="C43" s="195">
        <f t="shared" si="1"/>
        <v>167</v>
      </c>
    </row>
    <row r="44" spans="1:28">
      <c r="A44" s="11"/>
      <c r="B44" s="7" t="s">
        <v>13</v>
      </c>
      <c r="C44" s="195">
        <f t="shared" si="1"/>
        <v>167</v>
      </c>
    </row>
    <row r="45" spans="1:28">
      <c r="A45" s="21" t="s">
        <v>18</v>
      </c>
      <c r="B45" s="5" t="s">
        <v>12</v>
      </c>
      <c r="C45" s="195">
        <f>C47+C49</f>
        <v>167</v>
      </c>
    </row>
    <row r="46" spans="1:28">
      <c r="A46" s="9"/>
      <c r="B46" s="7" t="s">
        <v>13</v>
      </c>
      <c r="C46" s="195">
        <f>C48+C50</f>
        <v>167</v>
      </c>
    </row>
    <row r="47" spans="1:28" s="43" customFormat="1">
      <c r="A47" s="27" t="s">
        <v>20</v>
      </c>
      <c r="B47" s="56" t="s">
        <v>12</v>
      </c>
      <c r="C47" s="195">
        <f>C75</f>
        <v>40</v>
      </c>
    </row>
    <row r="48" spans="1:28" s="43" customFormat="1">
      <c r="A48" s="10"/>
      <c r="B48" s="40" t="s">
        <v>13</v>
      </c>
      <c r="C48" s="195">
        <f>C76</f>
        <v>40</v>
      </c>
      <c r="N48" s="440"/>
    </row>
    <row r="49" spans="1:28" s="43" customFormat="1">
      <c r="A49" s="203" t="s">
        <v>22</v>
      </c>
      <c r="B49" s="56" t="s">
        <v>12</v>
      </c>
      <c r="C49" s="195">
        <f>C77+C159+C198</f>
        <v>127</v>
      </c>
    </row>
    <row r="50" spans="1:28" s="43" customFormat="1">
      <c r="A50" s="10"/>
      <c r="B50" s="40" t="s">
        <v>13</v>
      </c>
      <c r="C50" s="195">
        <f>C78+C160+C199</f>
        <v>127</v>
      </c>
      <c r="N50" s="440"/>
    </row>
    <row r="51" spans="1:28" s="258" customFormat="1" ht="15">
      <c r="A51" s="259" t="s">
        <v>24</v>
      </c>
      <c r="B51" s="260" t="s">
        <v>12</v>
      </c>
      <c r="C51" s="288">
        <f>C55+C57</f>
        <v>-254</v>
      </c>
      <c r="E51" s="63"/>
      <c r="F51" s="63"/>
      <c r="G51" s="63"/>
      <c r="H51" s="63"/>
      <c r="I51" s="63"/>
      <c r="J51" s="63"/>
      <c r="K51" s="63"/>
      <c r="L51" s="63"/>
      <c r="M51" s="63"/>
      <c r="N51" s="63"/>
      <c r="O51" s="63"/>
      <c r="P51" s="63"/>
      <c r="Q51" s="63"/>
      <c r="R51" s="63"/>
      <c r="S51" s="63"/>
      <c r="T51" s="63"/>
      <c r="U51" s="63"/>
      <c r="V51" s="63"/>
      <c r="W51" s="63"/>
      <c r="X51" s="63"/>
      <c r="Y51" s="63"/>
      <c r="Z51" s="63"/>
      <c r="AA51" s="63"/>
      <c r="AB51" s="63"/>
    </row>
    <row r="52" spans="1:28" s="258" customFormat="1" ht="15">
      <c r="A52" s="254" t="s">
        <v>15</v>
      </c>
      <c r="B52" s="261" t="s">
        <v>13</v>
      </c>
      <c r="C52" s="288">
        <f>C56+C58</f>
        <v>-254</v>
      </c>
      <c r="E52" s="63"/>
      <c r="F52" s="63"/>
      <c r="G52" s="63"/>
      <c r="H52" s="63"/>
      <c r="I52" s="63"/>
      <c r="J52" s="63"/>
      <c r="K52" s="63"/>
      <c r="L52" s="63"/>
      <c r="M52" s="63"/>
      <c r="N52" s="63"/>
      <c r="O52" s="63"/>
      <c r="P52" s="63"/>
      <c r="Q52" s="63"/>
      <c r="R52" s="63"/>
      <c r="S52" s="63"/>
      <c r="T52" s="63"/>
      <c r="U52" s="63"/>
      <c r="V52" s="63"/>
      <c r="W52" s="63"/>
      <c r="X52" s="63"/>
      <c r="Y52" s="63"/>
      <c r="Z52" s="63"/>
      <c r="AA52" s="63"/>
      <c r="AB52" s="63"/>
    </row>
    <row r="53" spans="1:28" s="258" customFormat="1" hidden="1">
      <c r="A53" s="262" t="s">
        <v>68</v>
      </c>
      <c r="B53" s="263" t="s">
        <v>12</v>
      </c>
      <c r="C53" s="290"/>
    </row>
    <row r="54" spans="1:28" s="258" customFormat="1" hidden="1">
      <c r="A54" s="264"/>
      <c r="B54" s="261" t="s">
        <v>13</v>
      </c>
      <c r="C54" s="290"/>
    </row>
    <row r="55" spans="1:28" s="43" customFormat="1" ht="25.5">
      <c r="A55" s="166" t="s">
        <v>166</v>
      </c>
      <c r="B55" s="55" t="s">
        <v>12</v>
      </c>
      <c r="C55" s="195">
        <f>C81</f>
        <v>-276</v>
      </c>
    </row>
    <row r="56" spans="1:28" s="43" customFormat="1">
      <c r="A56" s="11"/>
      <c r="B56" s="40" t="s">
        <v>13</v>
      </c>
      <c r="C56" s="195">
        <f>C82</f>
        <v>-276</v>
      </c>
    </row>
    <row r="57" spans="1:28">
      <c r="A57" s="12" t="s">
        <v>17</v>
      </c>
      <c r="B57" s="6" t="s">
        <v>12</v>
      </c>
      <c r="C57" s="195">
        <f>C59</f>
        <v>22</v>
      </c>
    </row>
    <row r="58" spans="1:28">
      <c r="A58" s="11"/>
      <c r="B58" s="7" t="s">
        <v>13</v>
      </c>
      <c r="C58" s="195">
        <f>C60</f>
        <v>22</v>
      </c>
    </row>
    <row r="59" spans="1:28">
      <c r="A59" s="12" t="s">
        <v>18</v>
      </c>
      <c r="B59" s="5" t="s">
        <v>12</v>
      </c>
      <c r="C59" s="195">
        <f>C61+C63</f>
        <v>22</v>
      </c>
    </row>
    <row r="60" spans="1:28">
      <c r="A60" s="9"/>
      <c r="B60" s="7" t="s">
        <v>13</v>
      </c>
      <c r="C60" s="195">
        <f>C62+C64</f>
        <v>22</v>
      </c>
    </row>
    <row r="61" spans="1:28" s="43" customFormat="1">
      <c r="A61" s="27" t="s">
        <v>20</v>
      </c>
      <c r="B61" s="56" t="s">
        <v>12</v>
      </c>
      <c r="C61" s="195">
        <f>C87</f>
        <v>11</v>
      </c>
    </row>
    <row r="62" spans="1:28" s="43" customFormat="1">
      <c r="A62" s="10"/>
      <c r="B62" s="40" t="s">
        <v>13</v>
      </c>
      <c r="C62" s="195">
        <f>C88</f>
        <v>11</v>
      </c>
    </row>
    <row r="63" spans="1:28">
      <c r="A63" s="23" t="s">
        <v>22</v>
      </c>
      <c r="B63" s="6" t="s">
        <v>12</v>
      </c>
      <c r="C63" s="195">
        <f>C206</f>
        <v>11</v>
      </c>
    </row>
    <row r="64" spans="1:28">
      <c r="A64" s="9"/>
      <c r="B64" s="7" t="s">
        <v>13</v>
      </c>
      <c r="C64" s="195">
        <f>C207</f>
        <v>11</v>
      </c>
    </row>
    <row r="65" spans="1:45" ht="15">
      <c r="A65" s="46" t="s">
        <v>69</v>
      </c>
      <c r="B65" s="47"/>
      <c r="C65" s="301"/>
      <c r="D65" s="44"/>
      <c r="E65" s="62"/>
      <c r="F65" s="62"/>
      <c r="G65" s="62"/>
      <c r="H65" s="62"/>
      <c r="I65" s="62"/>
      <c r="J65" s="63"/>
      <c r="K65" s="94"/>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row>
    <row r="66" spans="1:45">
      <c r="A66" s="70" t="s">
        <v>32</v>
      </c>
      <c r="B66" s="130"/>
      <c r="C66" s="195"/>
      <c r="D66" s="44"/>
      <c r="E66" s="62"/>
      <c r="F66" s="62"/>
      <c r="G66" s="62"/>
      <c r="H66" s="62"/>
      <c r="I66" s="529"/>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row>
    <row r="67" spans="1:45" s="258" customFormat="1">
      <c r="A67" s="256" t="s">
        <v>11</v>
      </c>
      <c r="B67" s="252" t="s">
        <v>12</v>
      </c>
      <c r="C67" s="195">
        <f>C69+C79</f>
        <v>-224</v>
      </c>
      <c r="D67" s="257"/>
      <c r="E67" s="87"/>
      <c r="F67" s="87"/>
      <c r="G67" s="87"/>
      <c r="H67" s="87"/>
      <c r="I67" s="87"/>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row>
    <row r="68" spans="1:45">
      <c r="A68" s="10"/>
      <c r="B68" s="40" t="s">
        <v>13</v>
      </c>
      <c r="C68" s="195">
        <f>C70+C80</f>
        <v>-224</v>
      </c>
      <c r="D68" s="42"/>
      <c r="E68" s="42"/>
      <c r="F68" s="42"/>
      <c r="G68" s="42"/>
      <c r="H68" s="42"/>
      <c r="I68" s="42"/>
    </row>
    <row r="69" spans="1:45" ht="15">
      <c r="A69" s="128" t="s">
        <v>34</v>
      </c>
      <c r="B69" s="13" t="s">
        <v>12</v>
      </c>
      <c r="C69" s="178">
        <f t="shared" ref="C69:C72" si="2">C71</f>
        <v>41</v>
      </c>
    </row>
    <row r="70" spans="1:45" ht="15">
      <c r="A70" s="22" t="s">
        <v>35</v>
      </c>
      <c r="B70" s="14" t="s">
        <v>13</v>
      </c>
      <c r="C70" s="178">
        <f t="shared" si="2"/>
        <v>41</v>
      </c>
    </row>
    <row r="71" spans="1:45" s="43" customFormat="1">
      <c r="A71" s="12" t="s">
        <v>17</v>
      </c>
      <c r="B71" s="56" t="s">
        <v>12</v>
      </c>
      <c r="C71" s="195">
        <f t="shared" si="2"/>
        <v>41</v>
      </c>
      <c r="D71" s="42"/>
      <c r="E71" s="42"/>
      <c r="F71" s="42"/>
      <c r="G71" s="42"/>
      <c r="H71" s="42"/>
      <c r="I71" s="42"/>
    </row>
    <row r="72" spans="1:45" s="43" customFormat="1">
      <c r="A72" s="11"/>
      <c r="B72" s="40" t="s">
        <v>13</v>
      </c>
      <c r="C72" s="195">
        <f t="shared" si="2"/>
        <v>41</v>
      </c>
      <c r="D72" s="42"/>
      <c r="E72" s="42"/>
      <c r="F72" s="42"/>
      <c r="G72" s="42"/>
      <c r="H72" s="42"/>
      <c r="I72" s="42"/>
    </row>
    <row r="73" spans="1:45" s="43" customFormat="1">
      <c r="A73" s="35" t="s">
        <v>39</v>
      </c>
      <c r="B73" s="13" t="s">
        <v>12</v>
      </c>
      <c r="C73" s="195">
        <f>C75+C77</f>
        <v>41</v>
      </c>
    </row>
    <row r="74" spans="1:45" s="43" customFormat="1">
      <c r="A74" s="10"/>
      <c r="B74" s="14" t="s">
        <v>13</v>
      </c>
      <c r="C74" s="195">
        <f>C76+C78</f>
        <v>41</v>
      </c>
    </row>
    <row r="75" spans="1:45" s="43" customFormat="1">
      <c r="A75" s="27" t="s">
        <v>20</v>
      </c>
      <c r="B75" s="56" t="s">
        <v>12</v>
      </c>
      <c r="C75" s="195">
        <f>C98</f>
        <v>40</v>
      </c>
    </row>
    <row r="76" spans="1:45" s="43" customFormat="1">
      <c r="A76" s="10"/>
      <c r="B76" s="40" t="s">
        <v>13</v>
      </c>
      <c r="C76" s="195">
        <f>C99</f>
        <v>40</v>
      </c>
      <c r="N76" s="440"/>
    </row>
    <row r="77" spans="1:45" s="43" customFormat="1">
      <c r="A77" s="203" t="s">
        <v>22</v>
      </c>
      <c r="B77" s="56" t="s">
        <v>12</v>
      </c>
      <c r="C77" s="195">
        <f>C108</f>
        <v>1</v>
      </c>
    </row>
    <row r="78" spans="1:45" s="43" customFormat="1">
      <c r="A78" s="10"/>
      <c r="B78" s="40" t="s">
        <v>13</v>
      </c>
      <c r="C78" s="195">
        <f>C109</f>
        <v>1</v>
      </c>
      <c r="N78" s="440"/>
    </row>
    <row r="79" spans="1:45" s="43" customFormat="1" ht="15">
      <c r="A79" s="26" t="s">
        <v>24</v>
      </c>
      <c r="B79" s="13" t="s">
        <v>12</v>
      </c>
      <c r="C79" s="199">
        <f>C81+C83</f>
        <v>-265</v>
      </c>
    </row>
    <row r="80" spans="1:45" s="43" customFormat="1" ht="15">
      <c r="A80" s="10" t="s">
        <v>15</v>
      </c>
      <c r="B80" s="14" t="s">
        <v>13</v>
      </c>
      <c r="C80" s="199">
        <f>C82+C84</f>
        <v>-265</v>
      </c>
    </row>
    <row r="81" spans="1:9" s="43" customFormat="1" ht="25.5">
      <c r="A81" s="166" t="s">
        <v>166</v>
      </c>
      <c r="B81" s="55" t="s">
        <v>12</v>
      </c>
      <c r="C81" s="195">
        <f>C117</f>
        <v>-276</v>
      </c>
    </row>
    <row r="82" spans="1:9" s="43" customFormat="1">
      <c r="A82" s="11"/>
      <c r="B82" s="40" t="s">
        <v>13</v>
      </c>
      <c r="C82" s="195">
        <f>C118</f>
        <v>-276</v>
      </c>
    </row>
    <row r="83" spans="1:9" s="43" customFormat="1" ht="15">
      <c r="A83" s="12" t="s">
        <v>17</v>
      </c>
      <c r="B83" s="56" t="s">
        <v>12</v>
      </c>
      <c r="C83" s="178">
        <f>C85</f>
        <v>11</v>
      </c>
      <c r="D83" s="42"/>
      <c r="E83" s="42"/>
      <c r="F83" s="42"/>
      <c r="G83" s="42"/>
      <c r="H83" s="42"/>
      <c r="I83" s="42"/>
    </row>
    <row r="84" spans="1:9" s="43" customFormat="1" ht="15">
      <c r="A84" s="11"/>
      <c r="B84" s="40" t="s">
        <v>13</v>
      </c>
      <c r="C84" s="178">
        <f>C86</f>
        <v>11</v>
      </c>
      <c r="D84" s="42"/>
      <c r="E84" s="42"/>
      <c r="F84" s="42"/>
      <c r="G84" s="42"/>
      <c r="H84" s="42"/>
      <c r="I84" s="42"/>
    </row>
    <row r="85" spans="1:9" s="43" customFormat="1">
      <c r="A85" s="35" t="s">
        <v>39</v>
      </c>
      <c r="B85" s="13" t="s">
        <v>12</v>
      </c>
      <c r="C85" s="195">
        <f>C87</f>
        <v>11</v>
      </c>
    </row>
    <row r="86" spans="1:9" s="43" customFormat="1">
      <c r="A86" s="10"/>
      <c r="B86" s="14" t="s">
        <v>13</v>
      </c>
      <c r="C86" s="195">
        <f>C88</f>
        <v>11</v>
      </c>
      <c r="D86" s="45">
        <f>D88</f>
        <v>0</v>
      </c>
    </row>
    <row r="87" spans="1:9" s="43" customFormat="1">
      <c r="A87" s="27" t="s">
        <v>20</v>
      </c>
      <c r="B87" s="56" t="s">
        <v>12</v>
      </c>
      <c r="C87" s="195">
        <f>C127</f>
        <v>11</v>
      </c>
    </row>
    <row r="88" spans="1:9" s="43" customFormat="1">
      <c r="A88" s="10"/>
      <c r="B88" s="40" t="s">
        <v>13</v>
      </c>
      <c r="C88" s="195">
        <f>C128</f>
        <v>11</v>
      </c>
    </row>
    <row r="89" spans="1:9" ht="15">
      <c r="A89" s="153" t="s">
        <v>31</v>
      </c>
      <c r="B89" s="154"/>
      <c r="C89" s="294"/>
      <c r="D89" s="111"/>
      <c r="E89" s="112"/>
      <c r="F89" s="111"/>
      <c r="G89" s="111"/>
      <c r="H89" s="111"/>
      <c r="I89" s="111"/>
    </row>
    <row r="90" spans="1:9">
      <c r="A90" s="134" t="s">
        <v>32</v>
      </c>
      <c r="B90" s="55" t="s">
        <v>12</v>
      </c>
      <c r="C90" s="195">
        <f t="shared" ref="C90:C95" si="3">C92</f>
        <v>41</v>
      </c>
      <c r="D90" s="113"/>
      <c r="E90" s="113"/>
      <c r="F90" s="113"/>
      <c r="G90" s="113"/>
      <c r="H90" s="113"/>
      <c r="I90" s="113"/>
    </row>
    <row r="91" spans="1:9">
      <c r="A91" s="22" t="s">
        <v>33</v>
      </c>
      <c r="B91" s="14" t="s">
        <v>13</v>
      </c>
      <c r="C91" s="195">
        <f t="shared" si="3"/>
        <v>41</v>
      </c>
    </row>
    <row r="92" spans="1:9" ht="15">
      <c r="A92" s="128" t="s">
        <v>34</v>
      </c>
      <c r="B92" s="13" t="s">
        <v>12</v>
      </c>
      <c r="C92" s="178">
        <f t="shared" si="3"/>
        <v>41</v>
      </c>
    </row>
    <row r="93" spans="1:9" ht="15">
      <c r="A93" s="22" t="s">
        <v>35</v>
      </c>
      <c r="B93" s="14" t="s">
        <v>13</v>
      </c>
      <c r="C93" s="178">
        <f t="shared" si="3"/>
        <v>41</v>
      </c>
    </row>
    <row r="94" spans="1:9" s="43" customFormat="1">
      <c r="A94" s="12" t="s">
        <v>17</v>
      </c>
      <c r="B94" s="56" t="s">
        <v>12</v>
      </c>
      <c r="C94" s="195">
        <f t="shared" si="3"/>
        <v>41</v>
      </c>
      <c r="D94" s="42"/>
      <c r="E94" s="42"/>
      <c r="F94" s="42"/>
      <c r="G94" s="42"/>
      <c r="H94" s="42"/>
      <c r="I94" s="42"/>
    </row>
    <row r="95" spans="1:9" s="43" customFormat="1">
      <c r="A95" s="11"/>
      <c r="B95" s="40" t="s">
        <v>13</v>
      </c>
      <c r="C95" s="195">
        <f t="shared" si="3"/>
        <v>41</v>
      </c>
      <c r="D95" s="42"/>
      <c r="E95" s="42"/>
      <c r="F95" s="42"/>
      <c r="G95" s="42"/>
      <c r="H95" s="42"/>
      <c r="I95" s="42"/>
    </row>
    <row r="96" spans="1:9" s="43" customFormat="1">
      <c r="A96" s="35" t="s">
        <v>39</v>
      </c>
      <c r="B96" s="13" t="s">
        <v>12</v>
      </c>
      <c r="C96" s="195">
        <f>C98+C108</f>
        <v>41</v>
      </c>
    </row>
    <row r="97" spans="1:14" s="43" customFormat="1">
      <c r="A97" s="10"/>
      <c r="B97" s="14" t="s">
        <v>13</v>
      </c>
      <c r="C97" s="195">
        <f>C99+C109</f>
        <v>41</v>
      </c>
    </row>
    <row r="98" spans="1:14" s="43" customFormat="1">
      <c r="A98" s="27" t="s">
        <v>20</v>
      </c>
      <c r="B98" s="56" t="s">
        <v>12</v>
      </c>
      <c r="C98" s="195">
        <f>C100+C102+C104+C106</f>
        <v>40</v>
      </c>
    </row>
    <row r="99" spans="1:14" s="43" customFormat="1">
      <c r="A99" s="10"/>
      <c r="B99" s="40" t="s">
        <v>13</v>
      </c>
      <c r="C99" s="195">
        <f>C101+C103+C105+C107</f>
        <v>40</v>
      </c>
      <c r="N99" s="440"/>
    </row>
    <row r="100" spans="1:14" s="88" customFormat="1" ht="15">
      <c r="A100" s="587" t="s">
        <v>71</v>
      </c>
      <c r="B100" s="95" t="s">
        <v>12</v>
      </c>
      <c r="C100" s="171">
        <v>3</v>
      </c>
    </row>
    <row r="101" spans="1:14" s="94" customFormat="1">
      <c r="A101" s="141"/>
      <c r="B101" s="84" t="s">
        <v>13</v>
      </c>
      <c r="C101" s="171">
        <v>3</v>
      </c>
    </row>
    <row r="102" spans="1:14" s="88" customFormat="1" ht="15">
      <c r="A102" s="587" t="s">
        <v>169</v>
      </c>
      <c r="B102" s="95" t="s">
        <v>12</v>
      </c>
      <c r="C102" s="171">
        <v>13</v>
      </c>
    </row>
    <row r="103" spans="1:14" s="94" customFormat="1">
      <c r="A103" s="141"/>
      <c r="B103" s="84" t="s">
        <v>13</v>
      </c>
      <c r="C103" s="171">
        <v>13</v>
      </c>
    </row>
    <row r="104" spans="1:14" s="88" customFormat="1" ht="15">
      <c r="A104" s="457" t="s">
        <v>214</v>
      </c>
      <c r="B104" s="95" t="s">
        <v>12</v>
      </c>
      <c r="C104" s="171">
        <v>9</v>
      </c>
    </row>
    <row r="105" spans="1:14" s="94" customFormat="1">
      <c r="A105" s="141"/>
      <c r="B105" s="84" t="s">
        <v>13</v>
      </c>
      <c r="C105" s="171">
        <v>9</v>
      </c>
    </row>
    <row r="106" spans="1:14" s="88" customFormat="1" ht="15.75">
      <c r="A106" s="593" t="s">
        <v>215</v>
      </c>
      <c r="B106" s="95" t="s">
        <v>12</v>
      </c>
      <c r="C106" s="171">
        <v>15</v>
      </c>
    </row>
    <row r="107" spans="1:14" s="94" customFormat="1">
      <c r="A107" s="141"/>
      <c r="B107" s="84" t="s">
        <v>13</v>
      </c>
      <c r="C107" s="171">
        <v>15</v>
      </c>
    </row>
    <row r="108" spans="1:14" s="43" customFormat="1">
      <c r="A108" s="203" t="s">
        <v>22</v>
      </c>
      <c r="B108" s="56" t="s">
        <v>12</v>
      </c>
      <c r="C108" s="195">
        <f>C110</f>
        <v>1</v>
      </c>
    </row>
    <row r="109" spans="1:14" s="43" customFormat="1">
      <c r="A109" s="10"/>
      <c r="B109" s="40" t="s">
        <v>13</v>
      </c>
      <c r="C109" s="195">
        <f>C111</f>
        <v>1</v>
      </c>
      <c r="N109" s="440"/>
    </row>
    <row r="110" spans="1:14" s="88" customFormat="1" ht="15">
      <c r="A110" s="457" t="s">
        <v>216</v>
      </c>
      <c r="B110" s="95" t="s">
        <v>12</v>
      </c>
      <c r="C110" s="171">
        <v>1</v>
      </c>
    </row>
    <row r="111" spans="1:14" s="94" customFormat="1">
      <c r="A111" s="141"/>
      <c r="B111" s="84" t="s">
        <v>13</v>
      </c>
      <c r="C111" s="171">
        <v>1</v>
      </c>
    </row>
    <row r="112" spans="1:14" s="43" customFormat="1" ht="12.75">
      <c r="A112" s="685" t="s">
        <v>75</v>
      </c>
      <c r="B112" s="686"/>
      <c r="C112" s="687"/>
    </row>
    <row r="113" spans="1:9" s="44" customFormat="1" ht="15">
      <c r="A113" s="60" t="s">
        <v>32</v>
      </c>
      <c r="B113" s="69" t="s">
        <v>12</v>
      </c>
      <c r="C113" s="199">
        <f t="shared" ref="C113:C124" si="4">C115</f>
        <v>-265</v>
      </c>
      <c r="E113" s="62"/>
    </row>
    <row r="114" spans="1:9" s="44" customFormat="1" ht="15">
      <c r="A114" s="71" t="s">
        <v>38</v>
      </c>
      <c r="B114" s="72" t="s">
        <v>13</v>
      </c>
      <c r="C114" s="199">
        <f t="shared" si="4"/>
        <v>-265</v>
      </c>
      <c r="E114" s="62"/>
    </row>
    <row r="115" spans="1:9" s="43" customFormat="1">
      <c r="A115" s="26" t="s">
        <v>24</v>
      </c>
      <c r="B115" s="13" t="s">
        <v>12</v>
      </c>
      <c r="C115" s="171">
        <f>C117+C123</f>
        <v>-265</v>
      </c>
    </row>
    <row r="116" spans="1:9" s="43" customFormat="1">
      <c r="A116" s="10" t="s">
        <v>15</v>
      </c>
      <c r="B116" s="14" t="s">
        <v>13</v>
      </c>
      <c r="C116" s="171">
        <f>C118+C124</f>
        <v>-265</v>
      </c>
    </row>
    <row r="117" spans="1:9" s="43" customFormat="1" ht="25.5">
      <c r="A117" s="166" t="s">
        <v>166</v>
      </c>
      <c r="B117" s="55" t="s">
        <v>12</v>
      </c>
      <c r="C117" s="195">
        <f>C119</f>
        <v>-276</v>
      </c>
    </row>
    <row r="118" spans="1:9" s="43" customFormat="1">
      <c r="A118" s="11"/>
      <c r="B118" s="40" t="s">
        <v>13</v>
      </c>
      <c r="C118" s="195">
        <f>C120</f>
        <v>-276</v>
      </c>
    </row>
    <row r="119" spans="1:9" s="144" customFormat="1" ht="15">
      <c r="A119" s="354" t="s">
        <v>171</v>
      </c>
      <c r="B119" s="220" t="s">
        <v>12</v>
      </c>
      <c r="C119" s="178">
        <f>C121</f>
        <v>-276</v>
      </c>
    </row>
    <row r="120" spans="1:9" s="43" customFormat="1" ht="15">
      <c r="A120" s="10"/>
      <c r="B120" s="40" t="s">
        <v>13</v>
      </c>
      <c r="C120" s="178">
        <f>C122</f>
        <v>-276</v>
      </c>
    </row>
    <row r="121" spans="1:9" s="88" customFormat="1" ht="25.5">
      <c r="A121" s="462" t="s">
        <v>172</v>
      </c>
      <c r="B121" s="100" t="s">
        <v>12</v>
      </c>
      <c r="C121" s="171">
        <v>-276</v>
      </c>
    </row>
    <row r="122" spans="1:9" s="94" customFormat="1">
      <c r="A122" s="141"/>
      <c r="B122" s="84" t="s">
        <v>13</v>
      </c>
      <c r="C122" s="171">
        <v>-276</v>
      </c>
    </row>
    <row r="123" spans="1:9" s="43" customFormat="1" ht="15">
      <c r="A123" s="12" t="s">
        <v>17</v>
      </c>
      <c r="B123" s="56" t="s">
        <v>12</v>
      </c>
      <c r="C123" s="178">
        <f t="shared" si="4"/>
        <v>11</v>
      </c>
      <c r="D123" s="42"/>
      <c r="E123" s="42"/>
      <c r="F123" s="42"/>
      <c r="G123" s="42"/>
      <c r="H123" s="42"/>
      <c r="I123" s="42"/>
    </row>
    <row r="124" spans="1:9" s="43" customFormat="1" ht="15">
      <c r="A124" s="11"/>
      <c r="B124" s="40" t="s">
        <v>13</v>
      </c>
      <c r="C124" s="178">
        <f t="shared" si="4"/>
        <v>11</v>
      </c>
      <c r="D124" s="42"/>
      <c r="E124" s="42"/>
      <c r="F124" s="42"/>
      <c r="G124" s="42"/>
      <c r="H124" s="42"/>
      <c r="I124" s="42"/>
    </row>
    <row r="125" spans="1:9" s="43" customFormat="1">
      <c r="A125" s="35" t="s">
        <v>39</v>
      </c>
      <c r="B125" s="13" t="s">
        <v>12</v>
      </c>
      <c r="C125" s="195">
        <f>C127</f>
        <v>11</v>
      </c>
    </row>
    <row r="126" spans="1:9" s="43" customFormat="1">
      <c r="A126" s="10"/>
      <c r="B126" s="14" t="s">
        <v>13</v>
      </c>
      <c r="C126" s="195">
        <f>C128</f>
        <v>11</v>
      </c>
      <c r="D126" s="45">
        <f>D128</f>
        <v>0</v>
      </c>
    </row>
    <row r="127" spans="1:9" s="43" customFormat="1">
      <c r="A127" s="27" t="s">
        <v>20</v>
      </c>
      <c r="B127" s="56" t="s">
        <v>12</v>
      </c>
      <c r="C127" s="195">
        <f>C129+C133+C139</f>
        <v>11</v>
      </c>
    </row>
    <row r="128" spans="1:9" s="43" customFormat="1">
      <c r="A128" s="10"/>
      <c r="B128" s="40" t="s">
        <v>13</v>
      </c>
      <c r="C128" s="195">
        <f>C130+C134+C140</f>
        <v>11</v>
      </c>
    </row>
    <row r="129" spans="1:4" s="62" customFormat="1" ht="29.25">
      <c r="A129" s="500" t="s">
        <v>150</v>
      </c>
      <c r="B129" s="28" t="s">
        <v>12</v>
      </c>
      <c r="C129" s="199">
        <f>C131</f>
        <v>-11</v>
      </c>
    </row>
    <row r="130" spans="1:4" s="62" customFormat="1" ht="15">
      <c r="A130" s="32"/>
      <c r="B130" s="30" t="s">
        <v>13</v>
      </c>
      <c r="C130" s="199">
        <f>C132</f>
        <v>-11</v>
      </c>
      <c r="D130" s="29" t="e">
        <f>D132+#REF!+#REF!+#REF!+#REF!+#REF!+#REF!+#REF!+#REF!+#REF!+#REF!</f>
        <v>#REF!</v>
      </c>
    </row>
    <row r="131" spans="1:4" s="88" customFormat="1" ht="15.75" customHeight="1">
      <c r="A131" s="588" t="s">
        <v>82</v>
      </c>
      <c r="B131" s="100" t="s">
        <v>12</v>
      </c>
      <c r="C131" s="171">
        <v>-11</v>
      </c>
    </row>
    <row r="132" spans="1:4" s="94" customFormat="1">
      <c r="A132" s="141"/>
      <c r="B132" s="84" t="s">
        <v>13</v>
      </c>
      <c r="C132" s="171">
        <v>-11</v>
      </c>
    </row>
    <row r="133" spans="1:4" s="62" customFormat="1" ht="15">
      <c r="A133" s="604" t="s">
        <v>217</v>
      </c>
      <c r="B133" s="28" t="s">
        <v>12</v>
      </c>
      <c r="C133" s="178">
        <f>C135+C137</f>
        <v>22</v>
      </c>
    </row>
    <row r="134" spans="1:4" s="62" customFormat="1" ht="15">
      <c r="A134" s="32"/>
      <c r="B134" s="30" t="s">
        <v>13</v>
      </c>
      <c r="C134" s="178">
        <f>C136+C138</f>
        <v>22</v>
      </c>
    </row>
    <row r="135" spans="1:4" s="88" customFormat="1">
      <c r="A135" s="721" t="s">
        <v>218</v>
      </c>
      <c r="B135" s="100" t="s">
        <v>12</v>
      </c>
      <c r="C135" s="171">
        <v>14.5</v>
      </c>
    </row>
    <row r="136" spans="1:4" s="94" customFormat="1">
      <c r="A136" s="722"/>
      <c r="B136" s="84" t="s">
        <v>13</v>
      </c>
      <c r="C136" s="171">
        <v>14.5</v>
      </c>
    </row>
    <row r="137" spans="1:4" s="94" customFormat="1" ht="15.75">
      <c r="A137" s="589" t="s">
        <v>170</v>
      </c>
      <c r="B137" s="100" t="s">
        <v>12</v>
      </c>
      <c r="C137" s="171">
        <v>7.5</v>
      </c>
    </row>
    <row r="138" spans="1:4" s="94" customFormat="1">
      <c r="A138" s="141"/>
      <c r="B138" s="84" t="s">
        <v>13</v>
      </c>
      <c r="C138" s="171">
        <v>7.5</v>
      </c>
    </row>
    <row r="139" spans="1:4" s="62" customFormat="1" ht="15">
      <c r="A139" s="208" t="s">
        <v>207</v>
      </c>
      <c r="B139" s="28" t="s">
        <v>12</v>
      </c>
      <c r="C139" s="178">
        <f>C141+C143+C145+C147</f>
        <v>0</v>
      </c>
    </row>
    <row r="140" spans="1:4" s="62" customFormat="1" ht="15">
      <c r="A140" s="32"/>
      <c r="B140" s="30" t="s">
        <v>13</v>
      </c>
      <c r="C140" s="178">
        <f>C142+C144+C146+C148</f>
        <v>0</v>
      </c>
    </row>
    <row r="141" spans="1:4" s="88" customFormat="1" ht="15.75">
      <c r="A141" s="605" t="s">
        <v>219</v>
      </c>
      <c r="B141" s="100" t="s">
        <v>12</v>
      </c>
      <c r="C141" s="171">
        <v>-330</v>
      </c>
    </row>
    <row r="142" spans="1:4" s="94" customFormat="1">
      <c r="A142" s="594"/>
      <c r="B142" s="84" t="s">
        <v>13</v>
      </c>
      <c r="C142" s="171">
        <v>-330</v>
      </c>
    </row>
    <row r="143" spans="1:4" s="94" customFormat="1" ht="15.75">
      <c r="A143" s="605" t="s">
        <v>209</v>
      </c>
      <c r="B143" s="100" t="s">
        <v>12</v>
      </c>
      <c r="C143" s="171">
        <v>230</v>
      </c>
    </row>
    <row r="144" spans="1:4" s="94" customFormat="1">
      <c r="A144" s="141"/>
      <c r="B144" s="84" t="s">
        <v>13</v>
      </c>
      <c r="C144" s="171">
        <v>230</v>
      </c>
    </row>
    <row r="145" spans="1:3" s="88" customFormat="1" ht="15.75">
      <c r="A145" s="605" t="s">
        <v>220</v>
      </c>
      <c r="B145" s="100" t="s">
        <v>12</v>
      </c>
      <c r="C145" s="171">
        <v>-330</v>
      </c>
    </row>
    <row r="146" spans="1:3" s="94" customFormat="1">
      <c r="A146" s="594"/>
      <c r="B146" s="84" t="s">
        <v>13</v>
      </c>
      <c r="C146" s="171">
        <v>-330</v>
      </c>
    </row>
    <row r="147" spans="1:3" s="94" customFormat="1" ht="15.75">
      <c r="A147" s="605" t="s">
        <v>221</v>
      </c>
      <c r="B147" s="100" t="s">
        <v>12</v>
      </c>
      <c r="C147" s="171">
        <v>430</v>
      </c>
    </row>
    <row r="148" spans="1:3" s="94" customFormat="1">
      <c r="A148" s="141"/>
      <c r="B148" s="84" t="s">
        <v>13</v>
      </c>
      <c r="C148" s="171">
        <v>430</v>
      </c>
    </row>
    <row r="149" spans="1:3" ht="16.5" customHeight="1">
      <c r="A149" s="717" t="s">
        <v>125</v>
      </c>
      <c r="B149" s="717"/>
      <c r="C149" s="717"/>
    </row>
    <row r="150" spans="1:3" ht="12.75">
      <c r="A150" s="707" t="s">
        <v>32</v>
      </c>
      <c r="B150" s="707"/>
      <c r="C150" s="707"/>
    </row>
    <row r="151" spans="1:3">
      <c r="A151" s="136" t="s">
        <v>60</v>
      </c>
      <c r="B151" s="5" t="s">
        <v>12</v>
      </c>
      <c r="C151" s="195">
        <f>C153</f>
        <v>52</v>
      </c>
    </row>
    <row r="152" spans="1:3">
      <c r="A152" s="9"/>
      <c r="B152" s="7" t="s">
        <v>13</v>
      </c>
      <c r="C152" s="195">
        <f>C154</f>
        <v>52</v>
      </c>
    </row>
    <row r="153" spans="1:3" ht="15">
      <c r="A153" s="104" t="s">
        <v>34</v>
      </c>
      <c r="B153" s="13" t="s">
        <v>12</v>
      </c>
      <c r="C153" s="178">
        <f t="shared" ref="C153:C158" si="5">C155</f>
        <v>52</v>
      </c>
    </row>
    <row r="154" spans="1:3" ht="15">
      <c r="A154" s="10" t="s">
        <v>15</v>
      </c>
      <c r="B154" s="14" t="s">
        <v>13</v>
      </c>
      <c r="C154" s="178">
        <f t="shared" si="5"/>
        <v>52</v>
      </c>
    </row>
    <row r="155" spans="1:3">
      <c r="A155" s="12" t="s">
        <v>17</v>
      </c>
      <c r="B155" s="6" t="s">
        <v>12</v>
      </c>
      <c r="C155" s="195">
        <f t="shared" si="5"/>
        <v>52</v>
      </c>
    </row>
    <row r="156" spans="1:3">
      <c r="A156" s="11"/>
      <c r="B156" s="7" t="s">
        <v>13</v>
      </c>
      <c r="C156" s="195">
        <f t="shared" si="5"/>
        <v>52</v>
      </c>
    </row>
    <row r="157" spans="1:3">
      <c r="A157" s="68" t="s">
        <v>39</v>
      </c>
      <c r="B157" s="13" t="s">
        <v>12</v>
      </c>
      <c r="C157" s="195">
        <f t="shared" si="5"/>
        <v>52</v>
      </c>
    </row>
    <row r="158" spans="1:3">
      <c r="A158" s="23"/>
      <c r="B158" s="14" t="s">
        <v>13</v>
      </c>
      <c r="C158" s="195">
        <f t="shared" si="5"/>
        <v>52</v>
      </c>
    </row>
    <row r="159" spans="1:3">
      <c r="A159" s="31" t="s">
        <v>22</v>
      </c>
      <c r="B159" s="13" t="s">
        <v>12</v>
      </c>
      <c r="C159" s="195">
        <f>C170+C183</f>
        <v>52</v>
      </c>
    </row>
    <row r="160" spans="1:3">
      <c r="A160" s="10"/>
      <c r="B160" s="14" t="s">
        <v>13</v>
      </c>
      <c r="C160" s="195">
        <f>C171+C184</f>
        <v>52</v>
      </c>
    </row>
    <row r="161" spans="1:9" ht="15">
      <c r="A161" s="153" t="s">
        <v>31</v>
      </c>
      <c r="B161" s="154"/>
      <c r="C161" s="294"/>
      <c r="D161" s="111"/>
      <c r="E161" s="112"/>
      <c r="F161" s="111"/>
      <c r="G161" s="111"/>
      <c r="H161" s="111"/>
      <c r="I161" s="111"/>
    </row>
    <row r="162" spans="1:9">
      <c r="A162" s="134" t="s">
        <v>32</v>
      </c>
      <c r="B162" s="55" t="s">
        <v>12</v>
      </c>
      <c r="C162" s="195">
        <f t="shared" ref="C162:C169" si="6">C164</f>
        <v>15</v>
      </c>
      <c r="D162" s="113"/>
      <c r="E162" s="113"/>
      <c r="F162" s="113"/>
      <c r="G162" s="113"/>
      <c r="H162" s="113"/>
      <c r="I162" s="113"/>
    </row>
    <row r="163" spans="1:9">
      <c r="A163" s="22" t="s">
        <v>33</v>
      </c>
      <c r="B163" s="14" t="s">
        <v>13</v>
      </c>
      <c r="C163" s="195">
        <f t="shared" si="6"/>
        <v>15</v>
      </c>
    </row>
    <row r="164" spans="1:9" ht="15">
      <c r="A164" s="128" t="s">
        <v>34</v>
      </c>
      <c r="B164" s="13" t="s">
        <v>12</v>
      </c>
      <c r="C164" s="178">
        <f t="shared" si="6"/>
        <v>15</v>
      </c>
    </row>
    <row r="165" spans="1:9" ht="15">
      <c r="A165" s="22" t="s">
        <v>35</v>
      </c>
      <c r="B165" s="14" t="s">
        <v>13</v>
      </c>
      <c r="C165" s="178">
        <f t="shared" si="6"/>
        <v>15</v>
      </c>
    </row>
    <row r="166" spans="1:9">
      <c r="A166" s="12" t="s">
        <v>17</v>
      </c>
      <c r="B166" s="6" t="s">
        <v>12</v>
      </c>
      <c r="C166" s="195">
        <f t="shared" si="6"/>
        <v>15</v>
      </c>
      <c r="D166" s="42"/>
      <c r="E166" s="42"/>
      <c r="F166" s="42"/>
      <c r="G166" s="42"/>
      <c r="H166" s="42"/>
      <c r="I166" s="42"/>
    </row>
    <row r="167" spans="1:9">
      <c r="A167" s="11"/>
      <c r="B167" s="7" t="s">
        <v>13</v>
      </c>
      <c r="C167" s="195">
        <f t="shared" si="6"/>
        <v>15</v>
      </c>
      <c r="D167" s="42"/>
      <c r="E167" s="42"/>
      <c r="F167" s="42"/>
      <c r="G167" s="42"/>
      <c r="H167" s="42"/>
      <c r="I167" s="42"/>
    </row>
    <row r="168" spans="1:9">
      <c r="A168" s="35" t="s">
        <v>39</v>
      </c>
      <c r="B168" s="13" t="s">
        <v>12</v>
      </c>
      <c r="C168" s="195">
        <f t="shared" si="6"/>
        <v>15</v>
      </c>
    </row>
    <row r="169" spans="1:9">
      <c r="A169" s="10"/>
      <c r="B169" s="14" t="s">
        <v>13</v>
      </c>
      <c r="C169" s="195">
        <f t="shared" si="6"/>
        <v>15</v>
      </c>
    </row>
    <row r="170" spans="1:9">
      <c r="A170" s="31" t="s">
        <v>22</v>
      </c>
      <c r="B170" s="13" t="s">
        <v>12</v>
      </c>
      <c r="C170" s="195">
        <f>C172+C174</f>
        <v>15</v>
      </c>
    </row>
    <row r="171" spans="1:9">
      <c r="A171" s="10"/>
      <c r="B171" s="14" t="s">
        <v>13</v>
      </c>
      <c r="C171" s="195">
        <f>C173+C175</f>
        <v>15</v>
      </c>
    </row>
    <row r="172" spans="1:9" s="88" customFormat="1" ht="141" customHeight="1">
      <c r="A172" s="531" t="s">
        <v>222</v>
      </c>
      <c r="B172" s="100" t="s">
        <v>12</v>
      </c>
      <c r="C172" s="171">
        <v>-315</v>
      </c>
    </row>
    <row r="173" spans="1:9" s="94" customFormat="1">
      <c r="A173" s="141"/>
      <c r="B173" s="84" t="s">
        <v>13</v>
      </c>
      <c r="C173" s="195">
        <v>-315</v>
      </c>
    </row>
    <row r="174" spans="1:9" s="88" customFormat="1" ht="141" customHeight="1">
      <c r="A174" s="590" t="s">
        <v>223</v>
      </c>
      <c r="B174" s="100" t="s">
        <v>12</v>
      </c>
      <c r="C174" s="171">
        <v>330</v>
      </c>
    </row>
    <row r="175" spans="1:9" s="94" customFormat="1">
      <c r="A175" s="141"/>
      <c r="B175" s="84" t="s">
        <v>13</v>
      </c>
      <c r="C175" s="195">
        <v>330</v>
      </c>
    </row>
    <row r="176" spans="1:9" ht="12.75">
      <c r="A176" s="696" t="s">
        <v>112</v>
      </c>
      <c r="B176" s="696"/>
      <c r="C176" s="696"/>
    </row>
    <row r="177" spans="1:12">
      <c r="A177" s="21" t="s">
        <v>32</v>
      </c>
      <c r="B177" s="13" t="s">
        <v>12</v>
      </c>
      <c r="C177" s="195">
        <f>C179</f>
        <v>37</v>
      </c>
      <c r="E177" s="63"/>
    </row>
    <row r="178" spans="1:12">
      <c r="A178" s="22" t="s">
        <v>38</v>
      </c>
      <c r="B178" s="14" t="s">
        <v>13</v>
      </c>
      <c r="C178" s="195">
        <f>C180</f>
        <v>37</v>
      </c>
      <c r="E178" s="63"/>
    </row>
    <row r="179" spans="1:12" s="63" customFormat="1" ht="15">
      <c r="A179" s="77" t="s">
        <v>27</v>
      </c>
      <c r="B179" s="139" t="s">
        <v>12</v>
      </c>
      <c r="C179" s="178">
        <f>C181</f>
        <v>37</v>
      </c>
      <c r="D179"/>
      <c r="E179"/>
      <c r="F179"/>
      <c r="G179"/>
      <c r="H179"/>
      <c r="I179"/>
    </row>
    <row r="180" spans="1:12" s="63" customFormat="1" ht="15">
      <c r="A180" s="64" t="s">
        <v>140</v>
      </c>
      <c r="B180" s="74" t="s">
        <v>13</v>
      </c>
      <c r="C180" s="178">
        <f>C182</f>
        <v>37</v>
      </c>
    </row>
    <row r="181" spans="1:12">
      <c r="A181" s="12" t="s">
        <v>17</v>
      </c>
      <c r="B181" s="6" t="s">
        <v>12</v>
      </c>
      <c r="C181" s="195">
        <f t="shared" ref="C181:C182" si="7">C183</f>
        <v>37</v>
      </c>
    </row>
    <row r="182" spans="1:12">
      <c r="A182" s="11"/>
      <c r="B182" s="7" t="s">
        <v>13</v>
      </c>
      <c r="C182" s="195">
        <f t="shared" si="7"/>
        <v>37</v>
      </c>
    </row>
    <row r="183" spans="1:12" s="63" customFormat="1">
      <c r="A183" s="151" t="s">
        <v>22</v>
      </c>
      <c r="B183" s="55" t="s">
        <v>12</v>
      </c>
      <c r="C183" s="195">
        <f>C185</f>
        <v>37</v>
      </c>
    </row>
    <row r="184" spans="1:12" s="63" customFormat="1">
      <c r="A184" s="147"/>
      <c r="B184" s="40" t="s">
        <v>13</v>
      </c>
      <c r="C184" s="195">
        <f>C186</f>
        <v>37</v>
      </c>
    </row>
    <row r="185" spans="1:12" s="94" customFormat="1" ht="15.75" customHeight="1">
      <c r="A185" s="498" t="s">
        <v>40</v>
      </c>
      <c r="B185" s="100" t="s">
        <v>12</v>
      </c>
      <c r="C185" s="195">
        <f>C187+C189</f>
        <v>37</v>
      </c>
    </row>
    <row r="186" spans="1:12" s="94" customFormat="1" ht="15.75" customHeight="1">
      <c r="A186" s="141"/>
      <c r="B186" s="84" t="s">
        <v>13</v>
      </c>
      <c r="C186" s="195">
        <f>C188+C190</f>
        <v>37</v>
      </c>
      <c r="L186" s="231"/>
    </row>
    <row r="187" spans="1:12" s="88" customFormat="1" ht="28.5" customHeight="1">
      <c r="A187" s="591" t="s">
        <v>224</v>
      </c>
      <c r="B187" s="100" t="s">
        <v>12</v>
      </c>
      <c r="C187" s="171">
        <v>24</v>
      </c>
    </row>
    <row r="188" spans="1:12" s="94" customFormat="1" ht="18.75" customHeight="1">
      <c r="A188" s="141"/>
      <c r="B188" s="84" t="s">
        <v>13</v>
      </c>
      <c r="C188" s="171">
        <v>24</v>
      </c>
    </row>
    <row r="189" spans="1:12" s="88" customFormat="1" ht="30" customHeight="1">
      <c r="A189" s="592" t="s">
        <v>225</v>
      </c>
      <c r="B189" s="100" t="s">
        <v>12</v>
      </c>
      <c r="C189" s="171">
        <v>13</v>
      </c>
    </row>
    <row r="190" spans="1:12" s="94" customFormat="1" ht="18.75" customHeight="1">
      <c r="A190" s="141"/>
      <c r="B190" s="84" t="s">
        <v>13</v>
      </c>
      <c r="C190" s="171">
        <v>13</v>
      </c>
    </row>
    <row r="191" spans="1:12" ht="15">
      <c r="A191" s="90" t="s">
        <v>145</v>
      </c>
      <c r="B191" s="47"/>
      <c r="C191" s="301"/>
      <c r="D191" s="44"/>
      <c r="E191" s="44"/>
      <c r="F191" s="44"/>
      <c r="G191" s="44"/>
      <c r="H191" s="44"/>
      <c r="I191" s="44"/>
      <c r="K191" s="43"/>
    </row>
    <row r="192" spans="1:12">
      <c r="A192" s="70" t="s">
        <v>32</v>
      </c>
      <c r="B192" s="55" t="s">
        <v>12</v>
      </c>
      <c r="C192" s="195">
        <f>C194+C200</f>
        <v>85</v>
      </c>
      <c r="D192" s="44"/>
      <c r="E192" s="44"/>
      <c r="F192" s="44"/>
      <c r="G192" s="44"/>
      <c r="H192" s="44"/>
      <c r="I192" s="48"/>
    </row>
    <row r="193" spans="1:9">
      <c r="A193" s="10" t="s">
        <v>60</v>
      </c>
      <c r="B193" s="40" t="s">
        <v>13</v>
      </c>
      <c r="C193" s="195">
        <f>C195+C201</f>
        <v>85</v>
      </c>
      <c r="D193" s="42"/>
      <c r="E193" s="42"/>
      <c r="F193" s="42"/>
      <c r="G193" s="42"/>
      <c r="H193" s="42"/>
      <c r="I193" s="42"/>
    </row>
    <row r="194" spans="1:9" ht="15">
      <c r="A194" s="26" t="s">
        <v>27</v>
      </c>
      <c r="B194" s="56" t="s">
        <v>12</v>
      </c>
      <c r="C194" s="178">
        <f>C196</f>
        <v>74</v>
      </c>
      <c r="D194" s="42"/>
      <c r="E194" s="42"/>
      <c r="F194" s="42"/>
      <c r="G194" s="42"/>
      <c r="H194" s="42"/>
      <c r="I194" s="42"/>
    </row>
    <row r="195" spans="1:9" ht="15">
      <c r="A195" s="10" t="s">
        <v>140</v>
      </c>
      <c r="B195" s="40" t="s">
        <v>13</v>
      </c>
      <c r="C195" s="178">
        <f>C197</f>
        <v>74</v>
      </c>
      <c r="D195" s="42"/>
      <c r="E195" s="42"/>
      <c r="F195" s="42"/>
      <c r="G195" s="42"/>
      <c r="H195" s="42"/>
      <c r="I195" s="42"/>
    </row>
    <row r="196" spans="1:9">
      <c r="A196" s="12" t="s">
        <v>17</v>
      </c>
      <c r="B196" s="6" t="s">
        <v>12</v>
      </c>
      <c r="C196" s="195">
        <f>C198</f>
        <v>74</v>
      </c>
      <c r="D196" s="42"/>
      <c r="E196" s="42"/>
      <c r="F196" s="42"/>
      <c r="G196" s="42"/>
      <c r="H196" s="42"/>
      <c r="I196" s="42"/>
    </row>
    <row r="197" spans="1:9">
      <c r="A197" s="11"/>
      <c r="B197" s="7" t="s">
        <v>13</v>
      </c>
      <c r="C197" s="195">
        <f>C199</f>
        <v>74</v>
      </c>
      <c r="D197" s="42"/>
      <c r="E197" s="42"/>
      <c r="F197" s="42"/>
      <c r="G197" s="42"/>
      <c r="H197" s="42"/>
      <c r="I197" s="42"/>
    </row>
    <row r="198" spans="1:9">
      <c r="A198" s="12" t="s">
        <v>133</v>
      </c>
      <c r="B198" s="56" t="s">
        <v>12</v>
      </c>
      <c r="C198" s="195">
        <f>C230</f>
        <v>74</v>
      </c>
      <c r="D198" s="42"/>
      <c r="E198" s="42"/>
      <c r="F198" s="42"/>
      <c r="G198" s="42"/>
      <c r="H198" s="42"/>
      <c r="I198" s="42"/>
    </row>
    <row r="199" spans="1:9">
      <c r="A199" s="11"/>
      <c r="B199" s="40" t="s">
        <v>13</v>
      </c>
      <c r="C199" s="195">
        <f>C231</f>
        <v>74</v>
      </c>
      <c r="D199" s="42"/>
      <c r="E199" s="42"/>
      <c r="F199" s="42"/>
      <c r="G199" s="42"/>
      <c r="H199" s="42"/>
      <c r="I199" s="42"/>
    </row>
    <row r="200" spans="1:9" s="43" customFormat="1">
      <c r="A200" s="26" t="s">
        <v>24</v>
      </c>
      <c r="B200" s="13" t="s">
        <v>12</v>
      </c>
      <c r="C200" s="171">
        <f>C202</f>
        <v>11</v>
      </c>
    </row>
    <row r="201" spans="1:9" s="43" customFormat="1">
      <c r="A201" s="10" t="s">
        <v>15</v>
      </c>
      <c r="B201" s="14" t="s">
        <v>13</v>
      </c>
      <c r="C201" s="171">
        <f>C203</f>
        <v>11</v>
      </c>
    </row>
    <row r="202" spans="1:9" s="43" customFormat="1" ht="15">
      <c r="A202" s="12" t="s">
        <v>17</v>
      </c>
      <c r="B202" s="56" t="s">
        <v>12</v>
      </c>
      <c r="C202" s="178">
        <f t="shared" ref="C202:C203" si="8">C204</f>
        <v>11</v>
      </c>
      <c r="D202" s="42"/>
      <c r="E202" s="42"/>
      <c r="F202" s="42"/>
      <c r="G202" s="42"/>
      <c r="H202" s="42"/>
      <c r="I202" s="42"/>
    </row>
    <row r="203" spans="1:9" s="43" customFormat="1" ht="15">
      <c r="A203" s="11"/>
      <c r="B203" s="40" t="s">
        <v>13</v>
      </c>
      <c r="C203" s="178">
        <f t="shared" si="8"/>
        <v>11</v>
      </c>
      <c r="D203" s="42"/>
      <c r="E203" s="42"/>
      <c r="F203" s="42"/>
      <c r="G203" s="42"/>
      <c r="H203" s="42"/>
      <c r="I203" s="42"/>
    </row>
    <row r="204" spans="1:9" s="43" customFormat="1">
      <c r="A204" s="35" t="s">
        <v>39</v>
      </c>
      <c r="B204" s="13" t="s">
        <v>12</v>
      </c>
      <c r="C204" s="195">
        <f>C206</f>
        <v>11</v>
      </c>
    </row>
    <row r="205" spans="1:9" s="43" customFormat="1">
      <c r="A205" s="10"/>
      <c r="B205" s="14" t="s">
        <v>13</v>
      </c>
      <c r="C205" s="195">
        <f>C207</f>
        <v>11</v>
      </c>
      <c r="D205" s="45">
        <f>D213</f>
        <v>0</v>
      </c>
    </row>
    <row r="206" spans="1:9" s="94" customFormat="1">
      <c r="A206" s="203" t="s">
        <v>22</v>
      </c>
      <c r="B206" s="95" t="s">
        <v>12</v>
      </c>
      <c r="C206" s="171">
        <f>C217</f>
        <v>11</v>
      </c>
    </row>
    <row r="207" spans="1:9" s="94" customFormat="1">
      <c r="A207" s="141"/>
      <c r="B207" s="84" t="s">
        <v>13</v>
      </c>
      <c r="C207" s="171">
        <f>C218</f>
        <v>11</v>
      </c>
    </row>
    <row r="208" spans="1:9" s="43" customFormat="1" ht="12.75">
      <c r="A208" s="685" t="s">
        <v>75</v>
      </c>
      <c r="B208" s="686"/>
      <c r="C208" s="687"/>
    </row>
    <row r="209" spans="1:9" s="44" customFormat="1" ht="15">
      <c r="A209" s="60" t="s">
        <v>32</v>
      </c>
      <c r="B209" s="69" t="s">
        <v>12</v>
      </c>
      <c r="C209" s="199">
        <f t="shared" ref="C209:C210" si="9">C211</f>
        <v>11</v>
      </c>
      <c r="E209" s="62"/>
    </row>
    <row r="210" spans="1:9" s="44" customFormat="1" ht="15">
      <c r="A210" s="71" t="s">
        <v>38</v>
      </c>
      <c r="B210" s="72" t="s">
        <v>13</v>
      </c>
      <c r="C210" s="199">
        <f t="shared" si="9"/>
        <v>11</v>
      </c>
      <c r="E210" s="62"/>
    </row>
    <row r="211" spans="1:9" s="43" customFormat="1">
      <c r="A211" s="26" t="s">
        <v>24</v>
      </c>
      <c r="B211" s="13" t="s">
        <v>12</v>
      </c>
      <c r="C211" s="171">
        <f>C213</f>
        <v>11</v>
      </c>
    </row>
    <row r="212" spans="1:9" s="43" customFormat="1">
      <c r="A212" s="10" t="s">
        <v>15</v>
      </c>
      <c r="B212" s="14" t="s">
        <v>13</v>
      </c>
      <c r="C212" s="171">
        <f>C214</f>
        <v>11</v>
      </c>
    </row>
    <row r="213" spans="1:9" s="43" customFormat="1" ht="15">
      <c r="A213" s="12" t="s">
        <v>17</v>
      </c>
      <c r="B213" s="56" t="s">
        <v>12</v>
      </c>
      <c r="C213" s="178">
        <f t="shared" ref="C213:C214" si="10">C215</f>
        <v>11</v>
      </c>
      <c r="D213" s="42"/>
      <c r="E213" s="42"/>
      <c r="F213" s="42"/>
      <c r="G213" s="42"/>
      <c r="H213" s="42"/>
      <c r="I213" s="42"/>
    </row>
    <row r="214" spans="1:9" s="43" customFormat="1" ht="15">
      <c r="A214" s="11"/>
      <c r="B214" s="40" t="s">
        <v>13</v>
      </c>
      <c r="C214" s="178">
        <f t="shared" si="10"/>
        <v>11</v>
      </c>
      <c r="D214" s="42"/>
      <c r="E214" s="42"/>
      <c r="F214" s="42"/>
      <c r="G214" s="42"/>
      <c r="H214" s="42"/>
      <c r="I214" s="42"/>
    </row>
    <row r="215" spans="1:9" s="43" customFormat="1">
      <c r="A215" s="35" t="s">
        <v>39</v>
      </c>
      <c r="B215" s="13" t="s">
        <v>12</v>
      </c>
      <c r="C215" s="195">
        <f>C219</f>
        <v>11</v>
      </c>
    </row>
    <row r="216" spans="1:9" s="43" customFormat="1">
      <c r="A216" s="10"/>
      <c r="B216" s="14" t="s">
        <v>13</v>
      </c>
      <c r="C216" s="195">
        <f>C220</f>
        <v>11</v>
      </c>
      <c r="D216" s="45">
        <f>D224</f>
        <v>0</v>
      </c>
    </row>
    <row r="217" spans="1:9" s="94" customFormat="1">
      <c r="A217" s="203" t="s">
        <v>22</v>
      </c>
      <c r="B217" s="95" t="s">
        <v>12</v>
      </c>
      <c r="C217" s="171">
        <f>C219</f>
        <v>11</v>
      </c>
    </row>
    <row r="218" spans="1:9" s="94" customFormat="1">
      <c r="A218" s="141"/>
      <c r="B218" s="84" t="s">
        <v>13</v>
      </c>
      <c r="C218" s="171">
        <f>C220</f>
        <v>11</v>
      </c>
    </row>
    <row r="219" spans="1:9" s="62" customFormat="1" ht="29.25">
      <c r="A219" s="500" t="s">
        <v>165</v>
      </c>
      <c r="B219" s="28" t="s">
        <v>12</v>
      </c>
      <c r="C219" s="199">
        <f>C221</f>
        <v>11</v>
      </c>
    </row>
    <row r="220" spans="1:9" s="62" customFormat="1" ht="15">
      <c r="A220" s="32"/>
      <c r="B220" s="30" t="s">
        <v>13</v>
      </c>
      <c r="C220" s="199">
        <f>C222</f>
        <v>11</v>
      </c>
      <c r="D220" s="29" t="e">
        <f>D222+#REF!+#REF!+#REF!+#REF!+#REF!+#REF!+#REF!+#REF!+#REF!+#REF!</f>
        <v>#REF!</v>
      </c>
    </row>
    <row r="221" spans="1:9" s="88" customFormat="1" ht="17.25" customHeight="1">
      <c r="A221" s="447" t="s">
        <v>226</v>
      </c>
      <c r="B221" s="100" t="s">
        <v>12</v>
      </c>
      <c r="C221" s="171">
        <v>11</v>
      </c>
    </row>
    <row r="222" spans="1:9" s="94" customFormat="1">
      <c r="A222" s="141"/>
      <c r="B222" s="84" t="s">
        <v>13</v>
      </c>
      <c r="C222" s="171">
        <v>11</v>
      </c>
    </row>
    <row r="223" spans="1:9" ht="12.75">
      <c r="A223" s="696" t="s">
        <v>112</v>
      </c>
      <c r="B223" s="696"/>
      <c r="C223" s="696"/>
    </row>
    <row r="224" spans="1:9" s="63" customFormat="1">
      <c r="A224" s="132" t="s">
        <v>32</v>
      </c>
      <c r="B224" s="133" t="s">
        <v>12</v>
      </c>
      <c r="C224" s="171">
        <f>C226</f>
        <v>74</v>
      </c>
    </row>
    <row r="225" spans="1:9" s="63" customFormat="1">
      <c r="A225" s="76" t="s">
        <v>38</v>
      </c>
      <c r="B225" s="65" t="s">
        <v>13</v>
      </c>
      <c r="C225" s="171">
        <f>C227</f>
        <v>74</v>
      </c>
    </row>
    <row r="226" spans="1:9" s="94" customFormat="1">
      <c r="A226" s="104" t="s">
        <v>34</v>
      </c>
      <c r="B226" s="100" t="s">
        <v>12</v>
      </c>
      <c r="C226" s="171">
        <f t="shared" ref="C226:C227" si="11">C228</f>
        <v>74</v>
      </c>
    </row>
    <row r="227" spans="1:9" s="94" customFormat="1">
      <c r="A227" s="141" t="s">
        <v>15</v>
      </c>
      <c r="B227" s="84" t="s">
        <v>13</v>
      </c>
      <c r="C227" s="171">
        <f t="shared" si="11"/>
        <v>74</v>
      </c>
    </row>
    <row r="228" spans="1:9" s="94" customFormat="1">
      <c r="A228" s="227" t="s">
        <v>17</v>
      </c>
      <c r="B228" s="95" t="s">
        <v>12</v>
      </c>
      <c r="C228" s="171">
        <f>C230+C242</f>
        <v>74</v>
      </c>
    </row>
    <row r="229" spans="1:9" s="94" customFormat="1">
      <c r="A229" s="79"/>
      <c r="B229" s="84" t="s">
        <v>13</v>
      </c>
      <c r="C229" s="171">
        <f>C231+C243</f>
        <v>74</v>
      </c>
    </row>
    <row r="230" spans="1:9" s="94" customFormat="1" ht="16.5" customHeight="1">
      <c r="A230" s="586" t="s">
        <v>133</v>
      </c>
      <c r="B230" s="100" t="s">
        <v>12</v>
      </c>
      <c r="C230" s="171">
        <f>C232+C238</f>
        <v>74</v>
      </c>
    </row>
    <row r="231" spans="1:9" s="94" customFormat="1">
      <c r="A231" s="141"/>
      <c r="B231" s="84" t="s">
        <v>13</v>
      </c>
      <c r="C231" s="171">
        <f>C233+C239</f>
        <v>74</v>
      </c>
    </row>
    <row r="232" spans="1:9" s="67" customFormat="1" ht="21" customHeight="1">
      <c r="A232" s="498" t="s">
        <v>40</v>
      </c>
      <c r="B232" s="55" t="s">
        <v>12</v>
      </c>
      <c r="C232" s="178">
        <f>C234</f>
        <v>74</v>
      </c>
    </row>
    <row r="233" spans="1:9" s="67" customFormat="1" ht="15">
      <c r="A233" s="104"/>
      <c r="B233" s="40" t="s">
        <v>13</v>
      </c>
      <c r="C233" s="178">
        <f>C235</f>
        <v>74</v>
      </c>
    </row>
    <row r="234" spans="1:9" s="88" customFormat="1" ht="30">
      <c r="A234" s="592" t="s">
        <v>227</v>
      </c>
      <c r="B234" s="100" t="s">
        <v>12</v>
      </c>
      <c r="C234" s="171">
        <v>74</v>
      </c>
    </row>
    <row r="235" spans="1:9" s="94" customFormat="1">
      <c r="A235" s="200"/>
      <c r="B235" s="84" t="s">
        <v>13</v>
      </c>
      <c r="C235" s="171">
        <v>74</v>
      </c>
    </row>
    <row r="236" spans="1:9" s="15" customFormat="1">
      <c r="B236" s="175"/>
      <c r="C236" s="307"/>
      <c r="D236" s="41"/>
      <c r="E236" s="41"/>
      <c r="F236" s="41"/>
      <c r="G236" s="41"/>
      <c r="H236" s="41"/>
      <c r="I236" s="41"/>
    </row>
    <row r="237" spans="1:9" ht="15.75" customHeight="1">
      <c r="A237" s="714"/>
      <c r="B237" s="715"/>
      <c r="C237" s="715"/>
    </row>
    <row r="238" spans="1:9" ht="15.75" customHeight="1">
      <c r="A238" s="688"/>
      <c r="B238" s="716"/>
      <c r="C238" s="716"/>
    </row>
    <row r="239" spans="1:9">
      <c r="A239" s="167"/>
      <c r="B239" s="168"/>
      <c r="C239" s="308"/>
    </row>
    <row r="240" spans="1:9">
      <c r="A240" s="167"/>
      <c r="B240" s="168"/>
      <c r="C240" s="308"/>
    </row>
    <row r="241" spans="1:53">
      <c r="A241" s="167"/>
      <c r="B241" s="168"/>
      <c r="C241" s="308"/>
    </row>
    <row r="242" spans="1:53">
      <c r="A242" s="43"/>
    </row>
    <row r="243" spans="1:53">
      <c r="A243" s="43"/>
    </row>
    <row r="244" spans="1:53" s="1" customFormat="1">
      <c r="A244" s="43"/>
      <c r="C244" s="286"/>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row>
    <row r="251" spans="1:53" s="1" customFormat="1">
      <c r="A251" s="15"/>
      <c r="C251" s="286"/>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row>
    <row r="252" spans="1:53" s="1" customFormat="1">
      <c r="A252" s="15"/>
      <c r="C252" s="286"/>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row>
  </sheetData>
  <mergeCells count="14">
    <mergeCell ref="A112:C112"/>
    <mergeCell ref="A1:C1"/>
    <mergeCell ref="A2:C2"/>
    <mergeCell ref="A7:C7"/>
    <mergeCell ref="C9:C11"/>
    <mergeCell ref="A38:C38"/>
    <mergeCell ref="A237:C237"/>
    <mergeCell ref="A238:C238"/>
    <mergeCell ref="A135:A136"/>
    <mergeCell ref="A149:C149"/>
    <mergeCell ref="A150:C150"/>
    <mergeCell ref="A176:C176"/>
    <mergeCell ref="A208:C208"/>
    <mergeCell ref="A223:C223"/>
  </mergeCells>
  <pageMargins left="0.70866141732283472" right="0.70866141732283472" top="0.55118110236220474" bottom="0.55118110236220474" header="0.31496062992125984" footer="0.31496062992125984"/>
  <pageSetup paperSize="9" scale="95" orientation="portrait" r:id="rId1"/>
  <headerFooter>
    <oddFoote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08A13-4E86-47A6-A355-07FD275052D9}">
  <dimension ref="A1:BA244"/>
  <sheetViews>
    <sheetView topLeftCell="A83" zoomScaleNormal="100" workbookViewId="0">
      <selection activeCell="C88" sqref="C88"/>
    </sheetView>
  </sheetViews>
  <sheetFormatPr defaultRowHeight="14.25"/>
  <cols>
    <col min="1" max="1" width="61.28515625" customWidth="1"/>
    <col min="2" max="2" width="6.85546875" style="1" customWidth="1"/>
    <col min="3" max="3" width="17" style="286" customWidth="1"/>
    <col min="4" max="4" width="0" hidden="1" customWidth="1"/>
    <col min="6" max="9" width="0" hidden="1" customWidth="1"/>
  </cols>
  <sheetData>
    <row r="1" spans="1:11" ht="18.75" customHeight="1">
      <c r="A1" s="688" t="s">
        <v>0</v>
      </c>
      <c r="B1" s="689"/>
      <c r="C1" s="689"/>
    </row>
    <row r="2" spans="1:11" ht="12.75">
      <c r="A2" s="731" t="s">
        <v>1</v>
      </c>
      <c r="B2" s="732"/>
      <c r="C2" s="732"/>
    </row>
    <row r="3" spans="1:11">
      <c r="A3" s="107" t="s">
        <v>2</v>
      </c>
    </row>
    <row r="4" spans="1:11">
      <c r="A4" t="s">
        <v>3</v>
      </c>
    </row>
    <row r="7" spans="1:11" ht="29.25" customHeight="1">
      <c r="A7" s="690" t="s">
        <v>4</v>
      </c>
      <c r="B7" s="690"/>
      <c r="C7" s="690"/>
    </row>
    <row r="8" spans="1:11" ht="16.5" customHeight="1">
      <c r="B8" s="2"/>
      <c r="C8" s="287" t="s">
        <v>5</v>
      </c>
    </row>
    <row r="9" spans="1:11" ht="12.75">
      <c r="A9" s="8" t="s">
        <v>6</v>
      </c>
      <c r="B9" s="5" t="s">
        <v>7</v>
      </c>
      <c r="C9" s="691" t="s">
        <v>8</v>
      </c>
    </row>
    <row r="10" spans="1:11" ht="12.75">
      <c r="A10" s="3" t="s">
        <v>9</v>
      </c>
      <c r="B10" s="6"/>
      <c r="C10" s="692"/>
    </row>
    <row r="11" spans="1:11" ht="12.75">
      <c r="A11" s="3" t="s">
        <v>10</v>
      </c>
      <c r="B11" s="6"/>
      <c r="C11" s="693"/>
    </row>
    <row r="12" spans="1:11">
      <c r="A12" s="4">
        <v>0</v>
      </c>
      <c r="B12" s="4">
        <v>1</v>
      </c>
      <c r="C12" s="194">
        <v>2</v>
      </c>
    </row>
    <row r="13" spans="1:11" ht="15.75">
      <c r="A13" s="34" t="s">
        <v>11</v>
      </c>
      <c r="B13" s="17" t="s">
        <v>12</v>
      </c>
      <c r="C13" s="288">
        <f>C15+C25</f>
        <v>-87</v>
      </c>
      <c r="K13" s="131"/>
    </row>
    <row r="14" spans="1:11" ht="15">
      <c r="A14" s="16"/>
      <c r="B14" s="18" t="s">
        <v>13</v>
      </c>
      <c r="C14" s="288">
        <f>C16+C26</f>
        <v>-87</v>
      </c>
    </row>
    <row r="15" spans="1:11" ht="15">
      <c r="A15" s="26" t="s">
        <v>14</v>
      </c>
      <c r="B15" s="13" t="s">
        <v>12</v>
      </c>
      <c r="C15" s="178">
        <f>C17</f>
        <v>167</v>
      </c>
    </row>
    <row r="16" spans="1:11" ht="15">
      <c r="A16" s="10" t="s">
        <v>15</v>
      </c>
      <c r="B16" s="14" t="s">
        <v>13</v>
      </c>
      <c r="C16" s="178">
        <f>C18</f>
        <v>167</v>
      </c>
    </row>
    <row r="17" spans="1:28">
      <c r="A17" s="12" t="s">
        <v>17</v>
      </c>
      <c r="B17" s="5" t="s">
        <v>12</v>
      </c>
      <c r="C17" s="195">
        <f t="shared" ref="C17:C18" si="0">C19</f>
        <v>167</v>
      </c>
    </row>
    <row r="18" spans="1:28">
      <c r="A18" s="11"/>
      <c r="B18" s="7" t="s">
        <v>13</v>
      </c>
      <c r="C18" s="195">
        <f t="shared" si="0"/>
        <v>167</v>
      </c>
    </row>
    <row r="19" spans="1:28">
      <c r="A19" s="21" t="s">
        <v>18</v>
      </c>
      <c r="B19" s="5" t="s">
        <v>12</v>
      </c>
      <c r="C19" s="195">
        <f>C21+C23</f>
        <v>167</v>
      </c>
    </row>
    <row r="20" spans="1:28">
      <c r="A20" s="22"/>
      <c r="B20" s="40" t="s">
        <v>13</v>
      </c>
      <c r="C20" s="195">
        <f>C22+C24</f>
        <v>167</v>
      </c>
    </row>
    <row r="21" spans="1:28" s="43" customFormat="1">
      <c r="A21" s="27" t="s">
        <v>20</v>
      </c>
      <c r="B21" s="56" t="s">
        <v>12</v>
      </c>
      <c r="C21" s="195">
        <f>C47</f>
        <v>40</v>
      </c>
    </row>
    <row r="22" spans="1:28" s="43" customFormat="1">
      <c r="A22" s="10"/>
      <c r="B22" s="40" t="s">
        <v>13</v>
      </c>
      <c r="C22" s="195">
        <f>C48</f>
        <v>40</v>
      </c>
      <c r="N22" s="440"/>
    </row>
    <row r="23" spans="1:28" s="43" customFormat="1">
      <c r="A23" s="203" t="s">
        <v>22</v>
      </c>
      <c r="B23" s="56" t="s">
        <v>12</v>
      </c>
      <c r="C23" s="195">
        <f>C49</f>
        <v>127</v>
      </c>
    </row>
    <row r="24" spans="1:28" s="43" customFormat="1">
      <c r="A24" s="10"/>
      <c r="B24" s="40" t="s">
        <v>13</v>
      </c>
      <c r="C24" s="195">
        <f>C50</f>
        <v>127</v>
      </c>
      <c r="N24" s="440"/>
    </row>
    <row r="25" spans="1:28" s="258" customFormat="1" ht="15">
      <c r="A25" s="269" t="s">
        <v>24</v>
      </c>
      <c r="B25" s="260" t="s">
        <v>12</v>
      </c>
      <c r="C25" s="288">
        <f>C28+C30</f>
        <v>-254</v>
      </c>
      <c r="E25" s="63"/>
      <c r="F25" s="63"/>
      <c r="G25" s="63"/>
      <c r="H25" s="63"/>
      <c r="I25" s="63"/>
      <c r="J25" s="63"/>
      <c r="K25" s="63"/>
      <c r="L25" s="63"/>
      <c r="M25" s="63"/>
      <c r="N25" s="63"/>
      <c r="O25" s="63"/>
      <c r="P25" s="63"/>
      <c r="Q25" s="63"/>
      <c r="R25" s="63"/>
      <c r="S25" s="63"/>
      <c r="T25" s="63"/>
      <c r="U25" s="63"/>
      <c r="V25" s="63"/>
      <c r="W25" s="63"/>
      <c r="X25" s="63"/>
      <c r="Y25" s="63"/>
      <c r="Z25" s="63"/>
      <c r="AA25" s="63"/>
      <c r="AB25" s="63"/>
    </row>
    <row r="26" spans="1:28" s="258" customFormat="1" ht="15">
      <c r="A26" s="270" t="s">
        <v>15</v>
      </c>
      <c r="B26" s="261" t="s">
        <v>13</v>
      </c>
      <c r="C26" s="288">
        <f>C29+C31</f>
        <v>-254</v>
      </c>
      <c r="E26" s="63"/>
      <c r="F26" s="63"/>
      <c r="G26" s="63"/>
      <c r="H26" s="63"/>
      <c r="I26" s="63"/>
      <c r="J26" s="63"/>
      <c r="K26" s="63"/>
      <c r="L26" s="63"/>
      <c r="M26" s="63"/>
      <c r="N26" s="63"/>
      <c r="O26" s="63"/>
      <c r="P26" s="63"/>
      <c r="Q26" s="63"/>
      <c r="R26" s="63"/>
      <c r="S26" s="63"/>
      <c r="T26" s="63"/>
      <c r="U26" s="63"/>
      <c r="V26" s="63"/>
      <c r="W26" s="63"/>
      <c r="X26" s="63"/>
      <c r="Y26" s="63"/>
      <c r="Z26" s="63"/>
      <c r="AA26" s="63"/>
      <c r="AB26" s="63"/>
    </row>
    <row r="27" spans="1:28" s="258" customFormat="1" hidden="1">
      <c r="A27" s="264"/>
      <c r="B27" s="261" t="s">
        <v>13</v>
      </c>
      <c r="C27" s="290"/>
    </row>
    <row r="28" spans="1:28" s="43" customFormat="1" ht="25.5">
      <c r="A28" s="166" t="s">
        <v>166</v>
      </c>
      <c r="B28" s="55" t="s">
        <v>12</v>
      </c>
      <c r="C28" s="195">
        <f>C55</f>
        <v>-276</v>
      </c>
    </row>
    <row r="29" spans="1:28" s="43" customFormat="1">
      <c r="A29" s="11"/>
      <c r="B29" s="40" t="s">
        <v>13</v>
      </c>
      <c r="C29" s="195">
        <f>C56</f>
        <v>-276</v>
      </c>
    </row>
    <row r="30" spans="1:28">
      <c r="A30" s="12" t="s">
        <v>17</v>
      </c>
      <c r="B30" s="6" t="s">
        <v>12</v>
      </c>
      <c r="C30" s="195">
        <f>C32</f>
        <v>22</v>
      </c>
    </row>
    <row r="31" spans="1:28">
      <c r="A31" s="11"/>
      <c r="B31" s="7" t="s">
        <v>13</v>
      </c>
      <c r="C31" s="195">
        <f>C33</f>
        <v>22</v>
      </c>
    </row>
    <row r="32" spans="1:28">
      <c r="A32" s="12" t="s">
        <v>18</v>
      </c>
      <c r="B32" s="5" t="s">
        <v>12</v>
      </c>
      <c r="C32" s="195">
        <f>C34+C36</f>
        <v>22</v>
      </c>
    </row>
    <row r="33" spans="1:28">
      <c r="A33" s="9"/>
      <c r="B33" s="7" t="s">
        <v>13</v>
      </c>
      <c r="C33" s="195">
        <f>C35+C37</f>
        <v>22</v>
      </c>
    </row>
    <row r="34" spans="1:28" s="43" customFormat="1">
      <c r="A34" s="25" t="s">
        <v>20</v>
      </c>
      <c r="B34" s="13" t="s">
        <v>12</v>
      </c>
      <c r="C34" s="195">
        <f>C61</f>
        <v>11</v>
      </c>
      <c r="D34" s="41"/>
      <c r="E34" s="41"/>
      <c r="F34" s="41"/>
      <c r="G34" s="41"/>
      <c r="H34" s="41"/>
      <c r="I34" s="41"/>
    </row>
    <row r="35" spans="1:28" s="43" customFormat="1">
      <c r="A35" s="10"/>
      <c r="B35" s="14" t="s">
        <v>13</v>
      </c>
      <c r="C35" s="195">
        <f>C62</f>
        <v>11</v>
      </c>
      <c r="D35" s="41"/>
      <c r="E35" s="41"/>
      <c r="F35" s="41"/>
      <c r="G35" s="41"/>
      <c r="H35" s="41"/>
      <c r="I35" s="41"/>
    </row>
    <row r="36" spans="1:28">
      <c r="A36" s="23" t="s">
        <v>22</v>
      </c>
      <c r="B36" s="6" t="s">
        <v>12</v>
      </c>
      <c r="C36" s="195">
        <f>C63</f>
        <v>11</v>
      </c>
    </row>
    <row r="37" spans="1:28" ht="14.25" customHeight="1">
      <c r="A37" s="9"/>
      <c r="B37" s="7" t="s">
        <v>13</v>
      </c>
      <c r="C37" s="195">
        <f>C64</f>
        <v>11</v>
      </c>
    </row>
    <row r="38" spans="1:28" ht="12.75">
      <c r="A38" s="698" t="s">
        <v>67</v>
      </c>
      <c r="B38" s="699"/>
      <c r="C38" s="700"/>
    </row>
    <row r="39" spans="1:28" s="258" customFormat="1" ht="15.75">
      <c r="A39" s="267" t="s">
        <v>11</v>
      </c>
      <c r="B39" s="268" t="s">
        <v>12</v>
      </c>
      <c r="C39" s="288">
        <f>C41+C51</f>
        <v>-87</v>
      </c>
      <c r="E39" s="63"/>
      <c r="F39" s="63"/>
      <c r="G39" s="63"/>
      <c r="H39" s="63"/>
      <c r="I39" s="63"/>
      <c r="J39" s="63"/>
      <c r="K39" s="63"/>
      <c r="L39" s="63"/>
      <c r="M39" s="63"/>
      <c r="N39" s="63"/>
      <c r="O39" s="63"/>
      <c r="P39" s="63"/>
      <c r="Q39" s="63"/>
      <c r="R39" s="63"/>
      <c r="S39" s="63"/>
      <c r="T39" s="63"/>
      <c r="U39" s="63"/>
      <c r="V39" s="63"/>
      <c r="W39" s="63"/>
      <c r="X39" s="63"/>
      <c r="Y39" s="63"/>
      <c r="Z39" s="63"/>
      <c r="AA39" s="63"/>
      <c r="AB39" s="63"/>
    </row>
    <row r="40" spans="1:28" ht="15">
      <c r="A40" s="32"/>
      <c r="B40" s="30" t="s">
        <v>13</v>
      </c>
      <c r="C40" s="199">
        <f>C42+C52</f>
        <v>-87</v>
      </c>
    </row>
    <row r="41" spans="1:28">
      <c r="A41" s="26" t="s">
        <v>14</v>
      </c>
      <c r="B41" s="13" t="s">
        <v>12</v>
      </c>
      <c r="C41" s="195">
        <f t="shared" ref="C41:C44" si="1">C43</f>
        <v>167</v>
      </c>
    </row>
    <row r="42" spans="1:28">
      <c r="A42" s="10" t="s">
        <v>15</v>
      </c>
      <c r="B42" s="14" t="s">
        <v>13</v>
      </c>
      <c r="C42" s="195">
        <f t="shared" si="1"/>
        <v>167</v>
      </c>
    </row>
    <row r="43" spans="1:28">
      <c r="A43" s="35" t="s">
        <v>17</v>
      </c>
      <c r="B43" s="6" t="s">
        <v>12</v>
      </c>
      <c r="C43" s="195">
        <f t="shared" si="1"/>
        <v>167</v>
      </c>
    </row>
    <row r="44" spans="1:28">
      <c r="A44" s="11"/>
      <c r="B44" s="7" t="s">
        <v>13</v>
      </c>
      <c r="C44" s="195">
        <f t="shared" si="1"/>
        <v>167</v>
      </c>
    </row>
    <row r="45" spans="1:28">
      <c r="A45" s="21" t="s">
        <v>18</v>
      </c>
      <c r="B45" s="5" t="s">
        <v>12</v>
      </c>
      <c r="C45" s="195">
        <f>C47+C49</f>
        <v>167</v>
      </c>
    </row>
    <row r="46" spans="1:28">
      <c r="A46" s="9"/>
      <c r="B46" s="7" t="s">
        <v>13</v>
      </c>
      <c r="C46" s="195">
        <f>C48+C50</f>
        <v>167</v>
      </c>
    </row>
    <row r="47" spans="1:28" s="43" customFormat="1">
      <c r="A47" s="27" t="s">
        <v>20</v>
      </c>
      <c r="B47" s="56" t="s">
        <v>12</v>
      </c>
      <c r="C47" s="195">
        <f>C75</f>
        <v>40</v>
      </c>
    </row>
    <row r="48" spans="1:28" s="43" customFormat="1">
      <c r="A48" s="10"/>
      <c r="B48" s="40" t="s">
        <v>13</v>
      </c>
      <c r="C48" s="195">
        <f>C76</f>
        <v>40</v>
      </c>
      <c r="N48" s="440"/>
    </row>
    <row r="49" spans="1:28" s="43" customFormat="1">
      <c r="A49" s="203" t="s">
        <v>22</v>
      </c>
      <c r="B49" s="56" t="s">
        <v>12</v>
      </c>
      <c r="C49" s="195">
        <f>C77+C151+C190</f>
        <v>127</v>
      </c>
    </row>
    <row r="50" spans="1:28" s="43" customFormat="1">
      <c r="A50" s="10"/>
      <c r="B50" s="40" t="s">
        <v>13</v>
      </c>
      <c r="C50" s="195">
        <f>C78+C152+C191</f>
        <v>127</v>
      </c>
      <c r="N50" s="440"/>
    </row>
    <row r="51" spans="1:28" s="258" customFormat="1" ht="15">
      <c r="A51" s="259" t="s">
        <v>24</v>
      </c>
      <c r="B51" s="260" t="s">
        <v>12</v>
      </c>
      <c r="C51" s="288">
        <f>C55+C57</f>
        <v>-254</v>
      </c>
      <c r="E51" s="63"/>
      <c r="F51" s="63"/>
      <c r="G51" s="63"/>
      <c r="H51" s="63"/>
      <c r="I51" s="63"/>
      <c r="J51" s="63"/>
      <c r="K51" s="63"/>
      <c r="L51" s="63"/>
      <c r="M51" s="63"/>
      <c r="N51" s="63"/>
      <c r="O51" s="63"/>
      <c r="P51" s="63"/>
      <c r="Q51" s="63"/>
      <c r="R51" s="63"/>
      <c r="S51" s="63"/>
      <c r="T51" s="63"/>
      <c r="U51" s="63"/>
      <c r="V51" s="63"/>
      <c r="W51" s="63"/>
      <c r="X51" s="63"/>
      <c r="Y51" s="63"/>
      <c r="Z51" s="63"/>
      <c r="AA51" s="63"/>
      <c r="AB51" s="63"/>
    </row>
    <row r="52" spans="1:28" s="258" customFormat="1" ht="15">
      <c r="A52" s="254" t="s">
        <v>15</v>
      </c>
      <c r="B52" s="261" t="s">
        <v>13</v>
      </c>
      <c r="C52" s="288">
        <f>C56+C58</f>
        <v>-254</v>
      </c>
      <c r="E52" s="63"/>
      <c r="F52" s="63"/>
      <c r="G52" s="63"/>
      <c r="H52" s="63"/>
      <c r="I52" s="63"/>
      <c r="J52" s="63"/>
      <c r="K52" s="63"/>
      <c r="L52" s="63"/>
      <c r="M52" s="63"/>
      <c r="N52" s="63"/>
      <c r="O52" s="63"/>
      <c r="P52" s="63"/>
      <c r="Q52" s="63"/>
      <c r="R52" s="63"/>
      <c r="S52" s="63"/>
      <c r="T52" s="63"/>
      <c r="U52" s="63"/>
      <c r="V52" s="63"/>
      <c r="W52" s="63"/>
      <c r="X52" s="63"/>
      <c r="Y52" s="63"/>
      <c r="Z52" s="63"/>
      <c r="AA52" s="63"/>
      <c r="AB52" s="63"/>
    </row>
    <row r="53" spans="1:28" s="258" customFormat="1" hidden="1">
      <c r="A53" s="262" t="s">
        <v>68</v>
      </c>
      <c r="B53" s="263" t="s">
        <v>12</v>
      </c>
      <c r="C53" s="290"/>
    </row>
    <row r="54" spans="1:28" s="258" customFormat="1" hidden="1">
      <c r="A54" s="264"/>
      <c r="B54" s="261" t="s">
        <v>13</v>
      </c>
      <c r="C54" s="290"/>
    </row>
    <row r="55" spans="1:28" s="43" customFormat="1" ht="25.5">
      <c r="A55" s="166" t="s">
        <v>166</v>
      </c>
      <c r="B55" s="55" t="s">
        <v>12</v>
      </c>
      <c r="C55" s="195">
        <f>C81</f>
        <v>-276</v>
      </c>
    </row>
    <row r="56" spans="1:28" s="43" customFormat="1">
      <c r="A56" s="11"/>
      <c r="B56" s="40" t="s">
        <v>13</v>
      </c>
      <c r="C56" s="195">
        <f>C82</f>
        <v>-276</v>
      </c>
    </row>
    <row r="57" spans="1:28">
      <c r="A57" s="12" t="s">
        <v>17</v>
      </c>
      <c r="B57" s="6" t="s">
        <v>12</v>
      </c>
      <c r="C57" s="195">
        <f>C59</f>
        <v>22</v>
      </c>
    </row>
    <row r="58" spans="1:28">
      <c r="A58" s="11"/>
      <c r="B58" s="7" t="s">
        <v>13</v>
      </c>
      <c r="C58" s="195">
        <f>C60</f>
        <v>22</v>
      </c>
    </row>
    <row r="59" spans="1:28">
      <c r="A59" s="12" t="s">
        <v>18</v>
      </c>
      <c r="B59" s="5" t="s">
        <v>12</v>
      </c>
      <c r="C59" s="195">
        <f>C61+C63</f>
        <v>22</v>
      </c>
    </row>
    <row r="60" spans="1:28">
      <c r="A60" s="9"/>
      <c r="B60" s="7" t="s">
        <v>13</v>
      </c>
      <c r="C60" s="195">
        <f>C62+C64</f>
        <v>22</v>
      </c>
    </row>
    <row r="61" spans="1:28" s="43" customFormat="1">
      <c r="A61" s="27" t="s">
        <v>20</v>
      </c>
      <c r="B61" s="56" t="s">
        <v>12</v>
      </c>
      <c r="C61" s="195">
        <f>C87</f>
        <v>11</v>
      </c>
    </row>
    <row r="62" spans="1:28" s="43" customFormat="1">
      <c r="A62" s="10"/>
      <c r="B62" s="40" t="s">
        <v>13</v>
      </c>
      <c r="C62" s="195">
        <f>C88</f>
        <v>11</v>
      </c>
    </row>
    <row r="63" spans="1:28">
      <c r="A63" s="23" t="s">
        <v>22</v>
      </c>
      <c r="B63" s="6" t="s">
        <v>12</v>
      </c>
      <c r="C63" s="195">
        <f>C89</f>
        <v>11</v>
      </c>
    </row>
    <row r="64" spans="1:28">
      <c r="A64" s="9"/>
      <c r="B64" s="7" t="s">
        <v>13</v>
      </c>
      <c r="C64" s="195">
        <f>C90</f>
        <v>11</v>
      </c>
    </row>
    <row r="65" spans="1:45" ht="15">
      <c r="A65" s="46" t="s">
        <v>69</v>
      </c>
      <c r="B65" s="47"/>
      <c r="C65" s="301"/>
      <c r="D65" s="44"/>
      <c r="E65" s="62"/>
      <c r="F65" s="62"/>
      <c r="G65" s="62"/>
      <c r="H65" s="62"/>
      <c r="I65" s="62"/>
      <c r="J65" s="63"/>
      <c r="K65" s="94"/>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row>
    <row r="66" spans="1:45">
      <c r="A66" s="70" t="s">
        <v>32</v>
      </c>
      <c r="B66" s="130"/>
      <c r="C66" s="195"/>
      <c r="D66" s="44"/>
      <c r="E66" s="62"/>
      <c r="F66" s="62"/>
      <c r="G66" s="62"/>
      <c r="H66" s="62"/>
      <c r="I66" s="529"/>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row>
    <row r="67" spans="1:45" s="258" customFormat="1">
      <c r="A67" s="256" t="s">
        <v>11</v>
      </c>
      <c r="B67" s="252" t="s">
        <v>12</v>
      </c>
      <c r="C67" s="195">
        <f>C69+C79</f>
        <v>-213</v>
      </c>
      <c r="D67" s="257"/>
      <c r="E67" s="87"/>
      <c r="F67" s="87"/>
      <c r="G67" s="87"/>
      <c r="H67" s="87"/>
      <c r="I67" s="87"/>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row>
    <row r="68" spans="1:45">
      <c r="A68" s="10"/>
      <c r="B68" s="40" t="s">
        <v>13</v>
      </c>
      <c r="C68" s="195">
        <f>C70+C80</f>
        <v>-213</v>
      </c>
      <c r="D68" s="42"/>
      <c r="E68" s="42"/>
      <c r="F68" s="42"/>
      <c r="G68" s="42"/>
      <c r="H68" s="42"/>
      <c r="I68" s="42"/>
    </row>
    <row r="69" spans="1:45" ht="15">
      <c r="A69" s="128" t="s">
        <v>34</v>
      </c>
      <c r="B69" s="13" t="s">
        <v>12</v>
      </c>
      <c r="C69" s="178">
        <f t="shared" ref="C69:C72" si="2">C71</f>
        <v>41</v>
      </c>
    </row>
    <row r="70" spans="1:45" ht="15">
      <c r="A70" s="22" t="s">
        <v>35</v>
      </c>
      <c r="B70" s="14" t="s">
        <v>13</v>
      </c>
      <c r="C70" s="178">
        <f t="shared" si="2"/>
        <v>41</v>
      </c>
    </row>
    <row r="71" spans="1:45" s="43" customFormat="1">
      <c r="A71" s="12" t="s">
        <v>17</v>
      </c>
      <c r="B71" s="56" t="s">
        <v>12</v>
      </c>
      <c r="C71" s="195">
        <f t="shared" si="2"/>
        <v>41</v>
      </c>
      <c r="D71" s="42"/>
      <c r="E71" s="42"/>
      <c r="F71" s="42"/>
      <c r="G71" s="42"/>
      <c r="H71" s="42"/>
      <c r="I71" s="42"/>
    </row>
    <row r="72" spans="1:45" s="43" customFormat="1">
      <c r="A72" s="11"/>
      <c r="B72" s="40" t="s">
        <v>13</v>
      </c>
      <c r="C72" s="195">
        <f t="shared" si="2"/>
        <v>41</v>
      </c>
      <c r="D72" s="42"/>
      <c r="E72" s="42"/>
      <c r="F72" s="42"/>
      <c r="G72" s="42"/>
      <c r="H72" s="42"/>
      <c r="I72" s="42"/>
    </row>
    <row r="73" spans="1:45" s="43" customFormat="1">
      <c r="A73" s="35" t="s">
        <v>39</v>
      </c>
      <c r="B73" s="13" t="s">
        <v>12</v>
      </c>
      <c r="C73" s="195">
        <f>C75+C77</f>
        <v>41</v>
      </c>
    </row>
    <row r="74" spans="1:45" s="43" customFormat="1">
      <c r="A74" s="10"/>
      <c r="B74" s="14" t="s">
        <v>13</v>
      </c>
      <c r="C74" s="195">
        <f>C76+C78</f>
        <v>41</v>
      </c>
    </row>
    <row r="75" spans="1:45" s="43" customFormat="1">
      <c r="A75" s="27" t="s">
        <v>20</v>
      </c>
      <c r="B75" s="56" t="s">
        <v>12</v>
      </c>
      <c r="C75" s="195">
        <f>C100</f>
        <v>40</v>
      </c>
    </row>
    <row r="76" spans="1:45" s="43" customFormat="1">
      <c r="A76" s="10"/>
      <c r="B76" s="40" t="s">
        <v>13</v>
      </c>
      <c r="C76" s="195">
        <f>C101</f>
        <v>40</v>
      </c>
      <c r="N76" s="440"/>
    </row>
    <row r="77" spans="1:45" s="43" customFormat="1">
      <c r="A77" s="203" t="s">
        <v>22</v>
      </c>
      <c r="B77" s="56" t="s">
        <v>12</v>
      </c>
      <c r="C77" s="195">
        <f>C110</f>
        <v>1</v>
      </c>
    </row>
    <row r="78" spans="1:45" s="43" customFormat="1">
      <c r="A78" s="10"/>
      <c r="B78" s="40" t="s">
        <v>13</v>
      </c>
      <c r="C78" s="195">
        <f>C111</f>
        <v>1</v>
      </c>
      <c r="N78" s="440"/>
    </row>
    <row r="79" spans="1:45" s="43" customFormat="1" ht="15">
      <c r="A79" s="26" t="s">
        <v>24</v>
      </c>
      <c r="B79" s="13" t="s">
        <v>12</v>
      </c>
      <c r="C79" s="199">
        <f>C81+C83</f>
        <v>-254</v>
      </c>
    </row>
    <row r="80" spans="1:45" s="43" customFormat="1" ht="15">
      <c r="A80" s="10" t="s">
        <v>15</v>
      </c>
      <c r="B80" s="14" t="s">
        <v>13</v>
      </c>
      <c r="C80" s="199">
        <f>C82+C84</f>
        <v>-254</v>
      </c>
    </row>
    <row r="81" spans="1:14" s="43" customFormat="1" ht="25.5">
      <c r="A81" s="166" t="s">
        <v>166</v>
      </c>
      <c r="B81" s="55" t="s">
        <v>12</v>
      </c>
      <c r="C81" s="195">
        <f>C119</f>
        <v>-276</v>
      </c>
    </row>
    <row r="82" spans="1:14" s="43" customFormat="1">
      <c r="A82" s="11"/>
      <c r="B82" s="40" t="s">
        <v>13</v>
      </c>
      <c r="C82" s="195">
        <f>C120</f>
        <v>-276</v>
      </c>
    </row>
    <row r="83" spans="1:14" s="43" customFormat="1" ht="15">
      <c r="A83" s="12" t="s">
        <v>17</v>
      </c>
      <c r="B83" s="56" t="s">
        <v>12</v>
      </c>
      <c r="C83" s="178">
        <f>C85</f>
        <v>22</v>
      </c>
      <c r="D83" s="42"/>
      <c r="E83" s="42"/>
      <c r="F83" s="42"/>
      <c r="G83" s="42"/>
      <c r="H83" s="42"/>
      <c r="I83" s="42"/>
    </row>
    <row r="84" spans="1:14" s="43" customFormat="1" ht="15">
      <c r="A84" s="11"/>
      <c r="B84" s="40" t="s">
        <v>13</v>
      </c>
      <c r="C84" s="178">
        <f>C86</f>
        <v>22</v>
      </c>
      <c r="D84" s="42"/>
      <c r="E84" s="42"/>
      <c r="F84" s="42"/>
      <c r="G84" s="42"/>
      <c r="H84" s="42"/>
      <c r="I84" s="42"/>
    </row>
    <row r="85" spans="1:14" s="43" customFormat="1">
      <c r="A85" s="35" t="s">
        <v>39</v>
      </c>
      <c r="B85" s="13" t="s">
        <v>12</v>
      </c>
      <c r="C85" s="195">
        <f>C87+C89</f>
        <v>22</v>
      </c>
    </row>
    <row r="86" spans="1:14" s="43" customFormat="1">
      <c r="A86" s="10"/>
      <c r="B86" s="14" t="s">
        <v>13</v>
      </c>
      <c r="C86" s="195">
        <f>C88+C90</f>
        <v>22</v>
      </c>
      <c r="D86" s="45">
        <f>D88</f>
        <v>0</v>
      </c>
    </row>
    <row r="87" spans="1:14" s="43" customFormat="1">
      <c r="A87" s="27" t="s">
        <v>20</v>
      </c>
      <c r="B87" s="56" t="s">
        <v>12</v>
      </c>
      <c r="C87" s="195">
        <f>C129</f>
        <v>11</v>
      </c>
    </row>
    <row r="88" spans="1:14" s="43" customFormat="1">
      <c r="A88" s="10"/>
      <c r="B88" s="40" t="s">
        <v>13</v>
      </c>
      <c r="C88" s="195">
        <f>C130</f>
        <v>11</v>
      </c>
    </row>
    <row r="89" spans="1:14" s="43" customFormat="1">
      <c r="A89" s="203" t="s">
        <v>22</v>
      </c>
      <c r="B89" s="56" t="s">
        <v>12</v>
      </c>
      <c r="C89" s="195">
        <f>C198</f>
        <v>11</v>
      </c>
    </row>
    <row r="90" spans="1:14" s="43" customFormat="1">
      <c r="A90" s="10"/>
      <c r="B90" s="40" t="s">
        <v>13</v>
      </c>
      <c r="C90" s="195">
        <f>C199</f>
        <v>11</v>
      </c>
      <c r="N90" s="440"/>
    </row>
    <row r="91" spans="1:14" ht="15">
      <c r="A91" s="153" t="s">
        <v>31</v>
      </c>
      <c r="B91" s="154"/>
      <c r="C91" s="294"/>
      <c r="D91" s="111"/>
      <c r="E91" s="112"/>
      <c r="F91" s="111"/>
      <c r="G91" s="111"/>
      <c r="H91" s="111"/>
      <c r="I91" s="111"/>
    </row>
    <row r="92" spans="1:14">
      <c r="A92" s="134" t="s">
        <v>32</v>
      </c>
      <c r="B92" s="55" t="s">
        <v>12</v>
      </c>
      <c r="C92" s="195">
        <f t="shared" ref="C92:C97" si="3">C94</f>
        <v>41</v>
      </c>
      <c r="D92" s="113"/>
      <c r="E92" s="113"/>
      <c r="F92" s="113"/>
      <c r="G92" s="113"/>
      <c r="H92" s="113"/>
      <c r="I92" s="113"/>
    </row>
    <row r="93" spans="1:14">
      <c r="A93" s="22" t="s">
        <v>33</v>
      </c>
      <c r="B93" s="14" t="s">
        <v>13</v>
      </c>
      <c r="C93" s="195">
        <f t="shared" si="3"/>
        <v>41</v>
      </c>
    </row>
    <row r="94" spans="1:14" ht="15">
      <c r="A94" s="128" t="s">
        <v>34</v>
      </c>
      <c r="B94" s="13" t="s">
        <v>12</v>
      </c>
      <c r="C94" s="178">
        <f t="shared" si="3"/>
        <v>41</v>
      </c>
    </row>
    <row r="95" spans="1:14" ht="15">
      <c r="A95" s="22" t="s">
        <v>35</v>
      </c>
      <c r="B95" s="14" t="s">
        <v>13</v>
      </c>
      <c r="C95" s="178">
        <f t="shared" si="3"/>
        <v>41</v>
      </c>
    </row>
    <row r="96" spans="1:14" s="43" customFormat="1">
      <c r="A96" s="12" t="s">
        <v>17</v>
      </c>
      <c r="B96" s="56" t="s">
        <v>12</v>
      </c>
      <c r="C96" s="195">
        <f t="shared" si="3"/>
        <v>41</v>
      </c>
      <c r="D96" s="42"/>
      <c r="E96" s="42"/>
      <c r="F96" s="42"/>
      <c r="G96" s="42"/>
      <c r="H96" s="42"/>
      <c r="I96" s="42"/>
    </row>
    <row r="97" spans="1:14" s="43" customFormat="1">
      <c r="A97" s="11"/>
      <c r="B97" s="40" t="s">
        <v>13</v>
      </c>
      <c r="C97" s="195">
        <f t="shared" si="3"/>
        <v>41</v>
      </c>
      <c r="D97" s="42"/>
      <c r="E97" s="42"/>
      <c r="F97" s="42"/>
      <c r="G97" s="42"/>
      <c r="H97" s="42"/>
      <c r="I97" s="42"/>
    </row>
    <row r="98" spans="1:14" s="43" customFormat="1">
      <c r="A98" s="35" t="s">
        <v>39</v>
      </c>
      <c r="B98" s="13" t="s">
        <v>12</v>
      </c>
      <c r="C98" s="195">
        <f>C100+C110</f>
        <v>41</v>
      </c>
    </row>
    <row r="99" spans="1:14" s="43" customFormat="1">
      <c r="A99" s="10"/>
      <c r="B99" s="14" t="s">
        <v>13</v>
      </c>
      <c r="C99" s="195">
        <f>C101+C111</f>
        <v>41</v>
      </c>
    </row>
    <row r="100" spans="1:14" s="43" customFormat="1">
      <c r="A100" s="27" t="s">
        <v>20</v>
      </c>
      <c r="B100" s="56" t="s">
        <v>12</v>
      </c>
      <c r="C100" s="195">
        <f>C102+C104+C106+C108</f>
        <v>40</v>
      </c>
    </row>
    <row r="101" spans="1:14" s="43" customFormat="1">
      <c r="A101" s="10"/>
      <c r="B101" s="40" t="s">
        <v>13</v>
      </c>
      <c r="C101" s="195">
        <f>C103+C105+C107+C109</f>
        <v>40</v>
      </c>
      <c r="N101" s="440"/>
    </row>
    <row r="102" spans="1:14" s="88" customFormat="1" ht="15">
      <c r="A102" s="587" t="s">
        <v>71</v>
      </c>
      <c r="B102" s="95" t="s">
        <v>12</v>
      </c>
      <c r="C102" s="171">
        <v>3</v>
      </c>
    </row>
    <row r="103" spans="1:14" s="94" customFormat="1">
      <c r="A103" s="141"/>
      <c r="B103" s="84" t="s">
        <v>13</v>
      </c>
      <c r="C103" s="171">
        <v>3</v>
      </c>
    </row>
    <row r="104" spans="1:14" s="88" customFormat="1" ht="15">
      <c r="A104" s="587" t="s">
        <v>169</v>
      </c>
      <c r="B104" s="95" t="s">
        <v>12</v>
      </c>
      <c r="C104" s="171">
        <v>13</v>
      </c>
    </row>
    <row r="105" spans="1:14" s="94" customFormat="1">
      <c r="A105" s="141"/>
      <c r="B105" s="84" t="s">
        <v>13</v>
      </c>
      <c r="C105" s="171">
        <v>13</v>
      </c>
    </row>
    <row r="106" spans="1:14" s="88" customFormat="1" ht="15">
      <c r="A106" s="457" t="s">
        <v>214</v>
      </c>
      <c r="B106" s="95" t="s">
        <v>12</v>
      </c>
      <c r="C106" s="171">
        <v>9</v>
      </c>
    </row>
    <row r="107" spans="1:14" s="94" customFormat="1">
      <c r="A107" s="141"/>
      <c r="B107" s="84" t="s">
        <v>13</v>
      </c>
      <c r="C107" s="171">
        <v>9</v>
      </c>
    </row>
    <row r="108" spans="1:14" s="88" customFormat="1" ht="15.75">
      <c r="A108" s="593" t="s">
        <v>215</v>
      </c>
      <c r="B108" s="95" t="s">
        <v>12</v>
      </c>
      <c r="C108" s="171">
        <v>15</v>
      </c>
    </row>
    <row r="109" spans="1:14" s="94" customFormat="1">
      <c r="A109" s="141"/>
      <c r="B109" s="84" t="s">
        <v>13</v>
      </c>
      <c r="C109" s="171">
        <v>15</v>
      </c>
    </row>
    <row r="110" spans="1:14" s="43" customFormat="1">
      <c r="A110" s="203" t="s">
        <v>22</v>
      </c>
      <c r="B110" s="56" t="s">
        <v>12</v>
      </c>
      <c r="C110" s="195">
        <f>C112</f>
        <v>1</v>
      </c>
    </row>
    <row r="111" spans="1:14" s="43" customFormat="1">
      <c r="A111" s="10"/>
      <c r="B111" s="40" t="s">
        <v>13</v>
      </c>
      <c r="C111" s="195">
        <f>C113</f>
        <v>1</v>
      </c>
      <c r="N111" s="440"/>
    </row>
    <row r="112" spans="1:14" s="88" customFormat="1" ht="15">
      <c r="A112" s="457" t="s">
        <v>216</v>
      </c>
      <c r="B112" s="95" t="s">
        <v>12</v>
      </c>
      <c r="C112" s="171">
        <v>1</v>
      </c>
    </row>
    <row r="113" spans="1:9" s="94" customFormat="1">
      <c r="A113" s="141"/>
      <c r="B113" s="84" t="s">
        <v>13</v>
      </c>
      <c r="C113" s="171">
        <v>1</v>
      </c>
    </row>
    <row r="114" spans="1:9" s="43" customFormat="1" ht="12.75">
      <c r="A114" s="685" t="s">
        <v>75</v>
      </c>
      <c r="B114" s="686"/>
      <c r="C114" s="687"/>
    </row>
    <row r="115" spans="1:9" s="44" customFormat="1" ht="15">
      <c r="A115" s="60" t="s">
        <v>32</v>
      </c>
      <c r="B115" s="69" t="s">
        <v>12</v>
      </c>
      <c r="C115" s="199">
        <f t="shared" ref="C115:C126" si="4">C117</f>
        <v>-265</v>
      </c>
      <c r="E115" s="62"/>
    </row>
    <row r="116" spans="1:9" s="44" customFormat="1" ht="15">
      <c r="A116" s="71" t="s">
        <v>38</v>
      </c>
      <c r="B116" s="72" t="s">
        <v>13</v>
      </c>
      <c r="C116" s="199">
        <f t="shared" si="4"/>
        <v>-265</v>
      </c>
      <c r="E116" s="62"/>
    </row>
    <row r="117" spans="1:9" s="43" customFormat="1">
      <c r="A117" s="26" t="s">
        <v>24</v>
      </c>
      <c r="B117" s="13" t="s">
        <v>12</v>
      </c>
      <c r="C117" s="171">
        <f>C119+C125</f>
        <v>-265</v>
      </c>
    </row>
    <row r="118" spans="1:9" s="43" customFormat="1">
      <c r="A118" s="10" t="s">
        <v>15</v>
      </c>
      <c r="B118" s="14" t="s">
        <v>13</v>
      </c>
      <c r="C118" s="171">
        <f>C120+C126</f>
        <v>-265</v>
      </c>
    </row>
    <row r="119" spans="1:9" s="43" customFormat="1" ht="25.5">
      <c r="A119" s="166" t="s">
        <v>166</v>
      </c>
      <c r="B119" s="55" t="s">
        <v>12</v>
      </c>
      <c r="C119" s="195">
        <f>C121</f>
        <v>-276</v>
      </c>
    </row>
    <row r="120" spans="1:9" s="43" customFormat="1">
      <c r="A120" s="11"/>
      <c r="B120" s="40" t="s">
        <v>13</v>
      </c>
      <c r="C120" s="195">
        <f>C122</f>
        <v>-276</v>
      </c>
    </row>
    <row r="121" spans="1:9" s="144" customFormat="1" ht="15">
      <c r="A121" s="354" t="s">
        <v>171</v>
      </c>
      <c r="B121" s="220" t="s">
        <v>12</v>
      </c>
      <c r="C121" s="178">
        <f>C123</f>
        <v>-276</v>
      </c>
    </row>
    <row r="122" spans="1:9" s="43" customFormat="1" ht="15">
      <c r="A122" s="10"/>
      <c r="B122" s="40" t="s">
        <v>13</v>
      </c>
      <c r="C122" s="178">
        <f>C124</f>
        <v>-276</v>
      </c>
    </row>
    <row r="123" spans="1:9" s="88" customFormat="1" ht="25.5">
      <c r="A123" s="462" t="s">
        <v>172</v>
      </c>
      <c r="B123" s="100" t="s">
        <v>12</v>
      </c>
      <c r="C123" s="171">
        <v>-276</v>
      </c>
    </row>
    <row r="124" spans="1:9" s="94" customFormat="1">
      <c r="A124" s="141"/>
      <c r="B124" s="84" t="s">
        <v>13</v>
      </c>
      <c r="C124" s="171">
        <v>-276</v>
      </c>
    </row>
    <row r="125" spans="1:9" s="43" customFormat="1" ht="15">
      <c r="A125" s="12" t="s">
        <v>17</v>
      </c>
      <c r="B125" s="56" t="s">
        <v>12</v>
      </c>
      <c r="C125" s="178">
        <f t="shared" si="4"/>
        <v>11</v>
      </c>
      <c r="D125" s="42"/>
      <c r="E125" s="42"/>
      <c r="F125" s="42"/>
      <c r="G125" s="42"/>
      <c r="H125" s="42"/>
      <c r="I125" s="42"/>
    </row>
    <row r="126" spans="1:9" s="43" customFormat="1" ht="15">
      <c r="A126" s="11"/>
      <c r="B126" s="40" t="s">
        <v>13</v>
      </c>
      <c r="C126" s="178">
        <f t="shared" si="4"/>
        <v>11</v>
      </c>
      <c r="D126" s="42"/>
      <c r="E126" s="42"/>
      <c r="F126" s="42"/>
      <c r="G126" s="42"/>
      <c r="H126" s="42"/>
      <c r="I126" s="42"/>
    </row>
    <row r="127" spans="1:9" s="43" customFormat="1">
      <c r="A127" s="35" t="s">
        <v>39</v>
      </c>
      <c r="B127" s="13" t="s">
        <v>12</v>
      </c>
      <c r="C127" s="195">
        <f>C129</f>
        <v>11</v>
      </c>
    </row>
    <row r="128" spans="1:9" s="43" customFormat="1">
      <c r="A128" s="10"/>
      <c r="B128" s="14" t="s">
        <v>13</v>
      </c>
      <c r="C128" s="195">
        <f>C130</f>
        <v>11</v>
      </c>
      <c r="D128" s="45">
        <f>D130</f>
        <v>0</v>
      </c>
    </row>
    <row r="129" spans="1:4" s="43" customFormat="1">
      <c r="A129" s="27" t="s">
        <v>20</v>
      </c>
      <c r="B129" s="56" t="s">
        <v>12</v>
      </c>
      <c r="C129" s="195">
        <f>C131+C135</f>
        <v>11</v>
      </c>
    </row>
    <row r="130" spans="1:4" s="43" customFormat="1">
      <c r="A130" s="10"/>
      <c r="B130" s="40" t="s">
        <v>13</v>
      </c>
      <c r="C130" s="195">
        <f>C132+C136</f>
        <v>11</v>
      </c>
    </row>
    <row r="131" spans="1:4" s="62" customFormat="1" ht="29.25">
      <c r="A131" s="500" t="s">
        <v>150</v>
      </c>
      <c r="B131" s="28" t="s">
        <v>12</v>
      </c>
      <c r="C131" s="199">
        <f>C133</f>
        <v>-11</v>
      </c>
    </row>
    <row r="132" spans="1:4" s="62" customFormat="1" ht="15">
      <c r="A132" s="32"/>
      <c r="B132" s="30" t="s">
        <v>13</v>
      </c>
      <c r="C132" s="199">
        <f>C134</f>
        <v>-11</v>
      </c>
      <c r="D132" s="29" t="e">
        <f>D134+#REF!+#REF!+#REF!+#REF!+#REF!+#REF!+#REF!+#REF!+#REF!+#REF!</f>
        <v>#REF!</v>
      </c>
    </row>
    <row r="133" spans="1:4" s="88" customFormat="1" ht="15.75" customHeight="1">
      <c r="A133" s="588" t="s">
        <v>82</v>
      </c>
      <c r="B133" s="100" t="s">
        <v>12</v>
      </c>
      <c r="C133" s="171">
        <v>-11</v>
      </c>
    </row>
    <row r="134" spans="1:4" s="94" customFormat="1">
      <c r="A134" s="141"/>
      <c r="B134" s="84" t="s">
        <v>13</v>
      </c>
      <c r="C134" s="171">
        <v>-11</v>
      </c>
    </row>
    <row r="135" spans="1:4" s="62" customFormat="1" ht="15.75">
      <c r="A135" s="506" t="s">
        <v>217</v>
      </c>
      <c r="B135" s="28" t="s">
        <v>12</v>
      </c>
      <c r="C135" s="178">
        <f>C137+C139</f>
        <v>22</v>
      </c>
    </row>
    <row r="136" spans="1:4" s="62" customFormat="1" ht="15">
      <c r="A136" s="32"/>
      <c r="B136" s="30" t="s">
        <v>13</v>
      </c>
      <c r="C136" s="178">
        <f>C138+C140</f>
        <v>22</v>
      </c>
    </row>
    <row r="137" spans="1:4" s="88" customFormat="1">
      <c r="A137" s="721" t="s">
        <v>218</v>
      </c>
      <c r="B137" s="100" t="s">
        <v>12</v>
      </c>
      <c r="C137" s="171">
        <v>14.5</v>
      </c>
    </row>
    <row r="138" spans="1:4" s="94" customFormat="1">
      <c r="A138" s="722"/>
      <c r="B138" s="84" t="s">
        <v>13</v>
      </c>
      <c r="C138" s="171">
        <v>14.5</v>
      </c>
    </row>
    <row r="139" spans="1:4" s="94" customFormat="1" ht="15.75">
      <c r="A139" s="589" t="s">
        <v>170</v>
      </c>
      <c r="B139" s="100" t="s">
        <v>12</v>
      </c>
      <c r="C139" s="171">
        <v>7.5</v>
      </c>
    </row>
    <row r="140" spans="1:4" s="94" customFormat="1">
      <c r="A140" s="141"/>
      <c r="B140" s="84" t="s">
        <v>13</v>
      </c>
      <c r="C140" s="171">
        <v>7.5</v>
      </c>
    </row>
    <row r="141" spans="1:4" ht="16.5" customHeight="1">
      <c r="A141" s="717" t="s">
        <v>125</v>
      </c>
      <c r="B141" s="717"/>
      <c r="C141" s="717"/>
    </row>
    <row r="142" spans="1:4" ht="12.75">
      <c r="A142" s="707" t="s">
        <v>32</v>
      </c>
      <c r="B142" s="707"/>
      <c r="C142" s="707"/>
    </row>
    <row r="143" spans="1:4">
      <c r="A143" s="136" t="s">
        <v>60</v>
      </c>
      <c r="B143" s="5" t="s">
        <v>12</v>
      </c>
      <c r="C143" s="195">
        <f>C145</f>
        <v>52</v>
      </c>
    </row>
    <row r="144" spans="1:4">
      <c r="A144" s="9"/>
      <c r="B144" s="7" t="s">
        <v>13</v>
      </c>
      <c r="C144" s="195">
        <f>C146</f>
        <v>52</v>
      </c>
    </row>
    <row r="145" spans="1:9" ht="15">
      <c r="A145" s="104" t="s">
        <v>34</v>
      </c>
      <c r="B145" s="13" t="s">
        <v>12</v>
      </c>
      <c r="C145" s="178">
        <f t="shared" ref="C145:C150" si="5">C147</f>
        <v>52</v>
      </c>
    </row>
    <row r="146" spans="1:9" ht="15">
      <c r="A146" s="10" t="s">
        <v>15</v>
      </c>
      <c r="B146" s="14" t="s">
        <v>13</v>
      </c>
      <c r="C146" s="178">
        <f t="shared" si="5"/>
        <v>52</v>
      </c>
    </row>
    <row r="147" spans="1:9">
      <c r="A147" s="12" t="s">
        <v>17</v>
      </c>
      <c r="B147" s="6" t="s">
        <v>12</v>
      </c>
      <c r="C147" s="195">
        <f t="shared" si="5"/>
        <v>52</v>
      </c>
    </row>
    <row r="148" spans="1:9">
      <c r="A148" s="11"/>
      <c r="B148" s="7" t="s">
        <v>13</v>
      </c>
      <c r="C148" s="195">
        <f t="shared" si="5"/>
        <v>52</v>
      </c>
    </row>
    <row r="149" spans="1:9">
      <c r="A149" s="68" t="s">
        <v>39</v>
      </c>
      <c r="B149" s="13" t="s">
        <v>12</v>
      </c>
      <c r="C149" s="195">
        <f t="shared" si="5"/>
        <v>52</v>
      </c>
    </row>
    <row r="150" spans="1:9">
      <c r="A150" s="23"/>
      <c r="B150" s="14" t="s">
        <v>13</v>
      </c>
      <c r="C150" s="195">
        <f t="shared" si="5"/>
        <v>52</v>
      </c>
    </row>
    <row r="151" spans="1:9">
      <c r="A151" s="31" t="s">
        <v>22</v>
      </c>
      <c r="B151" s="13" t="s">
        <v>12</v>
      </c>
      <c r="C151" s="195">
        <f>C162+C175</f>
        <v>52</v>
      </c>
    </row>
    <row r="152" spans="1:9">
      <c r="A152" s="10"/>
      <c r="B152" s="14" t="s">
        <v>13</v>
      </c>
      <c r="C152" s="195">
        <f>C163+C176</f>
        <v>52</v>
      </c>
    </row>
    <row r="153" spans="1:9" ht="15">
      <c r="A153" s="153" t="s">
        <v>31</v>
      </c>
      <c r="B153" s="154"/>
      <c r="C153" s="294"/>
      <c r="D153" s="111"/>
      <c r="E153" s="112"/>
      <c r="F153" s="111"/>
      <c r="G153" s="111"/>
      <c r="H153" s="111"/>
      <c r="I153" s="111"/>
    </row>
    <row r="154" spans="1:9">
      <c r="A154" s="134" t="s">
        <v>32</v>
      </c>
      <c r="B154" s="55" t="s">
        <v>12</v>
      </c>
      <c r="C154" s="195">
        <f t="shared" ref="C154:C161" si="6">C156</f>
        <v>15</v>
      </c>
      <c r="D154" s="113"/>
      <c r="E154" s="113"/>
      <c r="F154" s="113"/>
      <c r="G154" s="113"/>
      <c r="H154" s="113"/>
      <c r="I154" s="113"/>
    </row>
    <row r="155" spans="1:9">
      <c r="A155" s="22" t="s">
        <v>33</v>
      </c>
      <c r="B155" s="14" t="s">
        <v>13</v>
      </c>
      <c r="C155" s="195">
        <f t="shared" si="6"/>
        <v>15</v>
      </c>
    </row>
    <row r="156" spans="1:9" ht="15">
      <c r="A156" s="128" t="s">
        <v>34</v>
      </c>
      <c r="B156" s="13" t="s">
        <v>12</v>
      </c>
      <c r="C156" s="178">
        <f t="shared" si="6"/>
        <v>15</v>
      </c>
    </row>
    <row r="157" spans="1:9" ht="15">
      <c r="A157" s="22" t="s">
        <v>35</v>
      </c>
      <c r="B157" s="14" t="s">
        <v>13</v>
      </c>
      <c r="C157" s="178">
        <f t="shared" si="6"/>
        <v>15</v>
      </c>
    </row>
    <row r="158" spans="1:9">
      <c r="A158" s="12" t="s">
        <v>17</v>
      </c>
      <c r="B158" s="6" t="s">
        <v>12</v>
      </c>
      <c r="C158" s="195">
        <f t="shared" si="6"/>
        <v>15</v>
      </c>
      <c r="D158" s="42"/>
      <c r="E158" s="42"/>
      <c r="F158" s="42"/>
      <c r="G158" s="42"/>
      <c r="H158" s="42"/>
      <c r="I158" s="42"/>
    </row>
    <row r="159" spans="1:9">
      <c r="A159" s="11"/>
      <c r="B159" s="7" t="s">
        <v>13</v>
      </c>
      <c r="C159" s="195">
        <f t="shared" si="6"/>
        <v>15</v>
      </c>
      <c r="D159" s="42"/>
      <c r="E159" s="42"/>
      <c r="F159" s="42"/>
      <c r="G159" s="42"/>
      <c r="H159" s="42"/>
      <c r="I159" s="42"/>
    </row>
    <row r="160" spans="1:9">
      <c r="A160" s="35" t="s">
        <v>39</v>
      </c>
      <c r="B160" s="13" t="s">
        <v>12</v>
      </c>
      <c r="C160" s="195">
        <f t="shared" si="6"/>
        <v>15</v>
      </c>
    </row>
    <row r="161" spans="1:9">
      <c r="A161" s="10"/>
      <c r="B161" s="14" t="s">
        <v>13</v>
      </c>
      <c r="C161" s="195">
        <f t="shared" si="6"/>
        <v>15</v>
      </c>
    </row>
    <row r="162" spans="1:9">
      <c r="A162" s="31" t="s">
        <v>22</v>
      </c>
      <c r="B162" s="13" t="s">
        <v>12</v>
      </c>
      <c r="C162" s="195">
        <f>C164+C166</f>
        <v>15</v>
      </c>
    </row>
    <row r="163" spans="1:9">
      <c r="A163" s="10"/>
      <c r="B163" s="14" t="s">
        <v>13</v>
      </c>
      <c r="C163" s="195">
        <f>C165+C167</f>
        <v>15</v>
      </c>
    </row>
    <row r="164" spans="1:9" s="88" customFormat="1" ht="141" customHeight="1">
      <c r="A164" s="531" t="s">
        <v>222</v>
      </c>
      <c r="B164" s="100" t="s">
        <v>12</v>
      </c>
      <c r="C164" s="171">
        <v>-315</v>
      </c>
    </row>
    <row r="165" spans="1:9" s="94" customFormat="1">
      <c r="A165" s="141"/>
      <c r="B165" s="84" t="s">
        <v>13</v>
      </c>
      <c r="C165" s="195">
        <v>-315</v>
      </c>
    </row>
    <row r="166" spans="1:9" s="88" customFormat="1" ht="141" customHeight="1">
      <c r="A166" s="590" t="s">
        <v>223</v>
      </c>
      <c r="B166" s="100" t="s">
        <v>12</v>
      </c>
      <c r="C166" s="171">
        <v>330</v>
      </c>
    </row>
    <row r="167" spans="1:9" s="94" customFormat="1">
      <c r="A167" s="141"/>
      <c r="B167" s="84" t="s">
        <v>13</v>
      </c>
      <c r="C167" s="195">
        <v>330</v>
      </c>
    </row>
    <row r="168" spans="1:9" ht="12.75">
      <c r="A168" s="696" t="s">
        <v>112</v>
      </c>
      <c r="B168" s="696"/>
      <c r="C168" s="696"/>
    </row>
    <row r="169" spans="1:9">
      <c r="A169" s="21" t="s">
        <v>32</v>
      </c>
      <c r="B169" s="13" t="s">
        <v>12</v>
      </c>
      <c r="C169" s="195">
        <f>C171</f>
        <v>37</v>
      </c>
      <c r="E169" s="63"/>
    </row>
    <row r="170" spans="1:9">
      <c r="A170" s="22" t="s">
        <v>38</v>
      </c>
      <c r="B170" s="14" t="s">
        <v>13</v>
      </c>
      <c r="C170" s="195">
        <f>C172</f>
        <v>37</v>
      </c>
      <c r="E170" s="63"/>
    </row>
    <row r="171" spans="1:9" s="63" customFormat="1" ht="15">
      <c r="A171" s="77" t="s">
        <v>27</v>
      </c>
      <c r="B171" s="139" t="s">
        <v>12</v>
      </c>
      <c r="C171" s="178">
        <f>C173</f>
        <v>37</v>
      </c>
      <c r="D171"/>
      <c r="E171"/>
      <c r="F171"/>
      <c r="G171"/>
      <c r="H171"/>
      <c r="I171"/>
    </row>
    <row r="172" spans="1:9" s="63" customFormat="1" ht="15">
      <c r="A172" s="64" t="s">
        <v>140</v>
      </c>
      <c r="B172" s="74" t="s">
        <v>13</v>
      </c>
      <c r="C172" s="178">
        <f>C174</f>
        <v>37</v>
      </c>
    </row>
    <row r="173" spans="1:9">
      <c r="A173" s="12" t="s">
        <v>17</v>
      </c>
      <c r="B173" s="6" t="s">
        <v>12</v>
      </c>
      <c r="C173" s="195">
        <f t="shared" ref="C173:C174" si="7">C175</f>
        <v>37</v>
      </c>
    </row>
    <row r="174" spans="1:9">
      <c r="A174" s="11"/>
      <c r="B174" s="7" t="s">
        <v>13</v>
      </c>
      <c r="C174" s="195">
        <f t="shared" si="7"/>
        <v>37</v>
      </c>
    </row>
    <row r="175" spans="1:9" s="63" customFormat="1">
      <c r="A175" s="151" t="s">
        <v>22</v>
      </c>
      <c r="B175" s="55" t="s">
        <v>12</v>
      </c>
      <c r="C175" s="195">
        <f>C177</f>
        <v>37</v>
      </c>
    </row>
    <row r="176" spans="1:9" s="63" customFormat="1">
      <c r="A176" s="147"/>
      <c r="B176" s="40" t="s">
        <v>13</v>
      </c>
      <c r="C176" s="195">
        <f>C178</f>
        <v>37</v>
      </c>
    </row>
    <row r="177" spans="1:12" s="94" customFormat="1" ht="15.75" customHeight="1">
      <c r="A177" s="498" t="s">
        <v>40</v>
      </c>
      <c r="B177" s="100" t="s">
        <v>12</v>
      </c>
      <c r="C177" s="195">
        <f>C179+C181</f>
        <v>37</v>
      </c>
    </row>
    <row r="178" spans="1:12" s="94" customFormat="1" ht="15.75" customHeight="1">
      <c r="A178" s="141"/>
      <c r="B178" s="84" t="s">
        <v>13</v>
      </c>
      <c r="C178" s="195">
        <f>C180+C182</f>
        <v>37</v>
      </c>
      <c r="L178" s="231"/>
    </row>
    <row r="179" spans="1:12" s="88" customFormat="1" ht="28.5" customHeight="1">
      <c r="A179" s="591" t="s">
        <v>224</v>
      </c>
      <c r="B179" s="100" t="s">
        <v>12</v>
      </c>
      <c r="C179" s="171">
        <v>24</v>
      </c>
    </row>
    <row r="180" spans="1:12" s="94" customFormat="1" ht="18.75" customHeight="1">
      <c r="A180" s="141"/>
      <c r="B180" s="84" t="s">
        <v>13</v>
      </c>
      <c r="C180" s="171">
        <v>24</v>
      </c>
    </row>
    <row r="181" spans="1:12" s="88" customFormat="1" ht="30" customHeight="1">
      <c r="A181" s="592" t="s">
        <v>225</v>
      </c>
      <c r="B181" s="100" t="s">
        <v>12</v>
      </c>
      <c r="C181" s="171">
        <v>13</v>
      </c>
    </row>
    <row r="182" spans="1:12" s="94" customFormat="1" ht="18.75" customHeight="1">
      <c r="A182" s="141"/>
      <c r="B182" s="84" t="s">
        <v>13</v>
      </c>
      <c r="C182" s="171">
        <v>13</v>
      </c>
    </row>
    <row r="183" spans="1:12" ht="15">
      <c r="A183" s="90" t="s">
        <v>145</v>
      </c>
      <c r="B183" s="47"/>
      <c r="C183" s="301"/>
      <c r="D183" s="44"/>
      <c r="E183" s="44"/>
      <c r="F183" s="44"/>
      <c r="G183" s="44"/>
      <c r="H183" s="44"/>
      <c r="I183" s="44"/>
      <c r="K183" s="43"/>
    </row>
    <row r="184" spans="1:12">
      <c r="A184" s="70" t="s">
        <v>32</v>
      </c>
      <c r="B184" s="55" t="s">
        <v>12</v>
      </c>
      <c r="C184" s="195">
        <f>C186+C192</f>
        <v>85</v>
      </c>
      <c r="D184" s="44"/>
      <c r="E184" s="44"/>
      <c r="F184" s="44"/>
      <c r="G184" s="44"/>
      <c r="H184" s="44"/>
      <c r="I184" s="48"/>
    </row>
    <row r="185" spans="1:12">
      <c r="A185" s="10" t="s">
        <v>60</v>
      </c>
      <c r="B185" s="40" t="s">
        <v>13</v>
      </c>
      <c r="C185" s="195">
        <f>C187+C193</f>
        <v>85</v>
      </c>
      <c r="D185" s="42"/>
      <c r="E185" s="42"/>
      <c r="F185" s="42"/>
      <c r="G185" s="42"/>
      <c r="H185" s="42"/>
      <c r="I185" s="42"/>
    </row>
    <row r="186" spans="1:12" ht="15">
      <c r="A186" s="26" t="s">
        <v>27</v>
      </c>
      <c r="B186" s="56" t="s">
        <v>12</v>
      </c>
      <c r="C186" s="178">
        <f>C188</f>
        <v>74</v>
      </c>
      <c r="D186" s="42"/>
      <c r="E186" s="42"/>
      <c r="F186" s="42"/>
      <c r="G186" s="42"/>
      <c r="H186" s="42"/>
      <c r="I186" s="42"/>
    </row>
    <row r="187" spans="1:12" ht="15">
      <c r="A187" s="10" t="s">
        <v>140</v>
      </c>
      <c r="B187" s="40" t="s">
        <v>13</v>
      </c>
      <c r="C187" s="178">
        <f>C189</f>
        <v>74</v>
      </c>
      <c r="D187" s="42"/>
      <c r="E187" s="42"/>
      <c r="F187" s="42"/>
      <c r="G187" s="42"/>
      <c r="H187" s="42"/>
      <c r="I187" s="42"/>
    </row>
    <row r="188" spans="1:12">
      <c r="A188" s="12" t="s">
        <v>17</v>
      </c>
      <c r="B188" s="6" t="s">
        <v>12</v>
      </c>
      <c r="C188" s="195">
        <f>C190</f>
        <v>74</v>
      </c>
      <c r="D188" s="42"/>
      <c r="E188" s="42"/>
      <c r="F188" s="42"/>
      <c r="G188" s="42"/>
      <c r="H188" s="42"/>
      <c r="I188" s="42"/>
    </row>
    <row r="189" spans="1:12">
      <c r="A189" s="11"/>
      <c r="B189" s="7" t="s">
        <v>13</v>
      </c>
      <c r="C189" s="195">
        <f>C191</f>
        <v>74</v>
      </c>
      <c r="D189" s="42"/>
      <c r="E189" s="42"/>
      <c r="F189" s="42"/>
      <c r="G189" s="42"/>
      <c r="H189" s="42"/>
      <c r="I189" s="42"/>
    </row>
    <row r="190" spans="1:12">
      <c r="A190" s="12" t="s">
        <v>133</v>
      </c>
      <c r="B190" s="56" t="s">
        <v>12</v>
      </c>
      <c r="C190" s="195">
        <f>C222</f>
        <v>74</v>
      </c>
      <c r="D190" s="42"/>
      <c r="E190" s="42"/>
      <c r="F190" s="42"/>
      <c r="G190" s="42"/>
      <c r="H190" s="42"/>
      <c r="I190" s="42"/>
    </row>
    <row r="191" spans="1:12">
      <c r="A191" s="11"/>
      <c r="B191" s="40" t="s">
        <v>13</v>
      </c>
      <c r="C191" s="195">
        <f>C223</f>
        <v>74</v>
      </c>
      <c r="D191" s="42"/>
      <c r="E191" s="42"/>
      <c r="F191" s="42"/>
      <c r="G191" s="42"/>
      <c r="H191" s="42"/>
      <c r="I191" s="42"/>
    </row>
    <row r="192" spans="1:12" s="43" customFormat="1">
      <c r="A192" s="26" t="s">
        <v>24</v>
      </c>
      <c r="B192" s="13" t="s">
        <v>12</v>
      </c>
      <c r="C192" s="171">
        <f>C194</f>
        <v>11</v>
      </c>
    </row>
    <row r="193" spans="1:9" s="43" customFormat="1">
      <c r="A193" s="10" t="s">
        <v>15</v>
      </c>
      <c r="B193" s="14" t="s">
        <v>13</v>
      </c>
      <c r="C193" s="171">
        <f>C195</f>
        <v>11</v>
      </c>
    </row>
    <row r="194" spans="1:9" s="43" customFormat="1" ht="15">
      <c r="A194" s="12" t="s">
        <v>17</v>
      </c>
      <c r="B194" s="56" t="s">
        <v>12</v>
      </c>
      <c r="C194" s="178">
        <f t="shared" ref="C194:C195" si="8">C196</f>
        <v>11</v>
      </c>
      <c r="D194" s="42"/>
      <c r="E194" s="42"/>
      <c r="F194" s="42"/>
      <c r="G194" s="42"/>
      <c r="H194" s="42"/>
      <c r="I194" s="42"/>
    </row>
    <row r="195" spans="1:9" s="43" customFormat="1" ht="15">
      <c r="A195" s="11"/>
      <c r="B195" s="40" t="s">
        <v>13</v>
      </c>
      <c r="C195" s="178">
        <f t="shared" si="8"/>
        <v>11</v>
      </c>
      <c r="D195" s="42"/>
      <c r="E195" s="42"/>
      <c r="F195" s="42"/>
      <c r="G195" s="42"/>
      <c r="H195" s="42"/>
      <c r="I195" s="42"/>
    </row>
    <row r="196" spans="1:9" s="43" customFormat="1">
      <c r="A196" s="35" t="s">
        <v>39</v>
      </c>
      <c r="B196" s="13" t="s">
        <v>12</v>
      </c>
      <c r="C196" s="195">
        <f>C198</f>
        <v>11</v>
      </c>
    </row>
    <row r="197" spans="1:9" s="43" customFormat="1">
      <c r="A197" s="10"/>
      <c r="B197" s="14" t="s">
        <v>13</v>
      </c>
      <c r="C197" s="195">
        <f>C199</f>
        <v>11</v>
      </c>
      <c r="D197" s="45">
        <f>D205</f>
        <v>0</v>
      </c>
    </row>
    <row r="198" spans="1:9" s="94" customFormat="1">
      <c r="A198" s="203" t="s">
        <v>22</v>
      </c>
      <c r="B198" s="95" t="s">
        <v>12</v>
      </c>
      <c r="C198" s="171">
        <f>C209</f>
        <v>11</v>
      </c>
    </row>
    <row r="199" spans="1:9" s="94" customFormat="1">
      <c r="A199" s="141"/>
      <c r="B199" s="84" t="s">
        <v>13</v>
      </c>
      <c r="C199" s="171">
        <f>C210</f>
        <v>11</v>
      </c>
    </row>
    <row r="200" spans="1:9" s="43" customFormat="1" ht="12.75">
      <c r="A200" s="685" t="s">
        <v>75</v>
      </c>
      <c r="B200" s="686"/>
      <c r="C200" s="687"/>
    </row>
    <row r="201" spans="1:9" s="44" customFormat="1" ht="15">
      <c r="A201" s="60" t="s">
        <v>32</v>
      </c>
      <c r="B201" s="69" t="s">
        <v>12</v>
      </c>
      <c r="C201" s="199">
        <f t="shared" ref="C201:C202" si="9">C203</f>
        <v>11</v>
      </c>
      <c r="E201" s="62"/>
    </row>
    <row r="202" spans="1:9" s="44" customFormat="1" ht="15">
      <c r="A202" s="71" t="s">
        <v>38</v>
      </c>
      <c r="B202" s="72" t="s">
        <v>13</v>
      </c>
      <c r="C202" s="199">
        <f t="shared" si="9"/>
        <v>11</v>
      </c>
      <c r="E202" s="62"/>
    </row>
    <row r="203" spans="1:9" s="43" customFormat="1">
      <c r="A203" s="26" t="s">
        <v>24</v>
      </c>
      <c r="B203" s="13" t="s">
        <v>12</v>
      </c>
      <c r="C203" s="171">
        <f>C205</f>
        <v>11</v>
      </c>
    </row>
    <row r="204" spans="1:9" s="43" customFormat="1">
      <c r="A204" s="10" t="s">
        <v>15</v>
      </c>
      <c r="B204" s="14" t="s">
        <v>13</v>
      </c>
      <c r="C204" s="171">
        <f>C206</f>
        <v>11</v>
      </c>
    </row>
    <row r="205" spans="1:9" s="43" customFormat="1" ht="15">
      <c r="A205" s="12" t="s">
        <v>17</v>
      </c>
      <c r="B205" s="56" t="s">
        <v>12</v>
      </c>
      <c r="C205" s="178">
        <f t="shared" ref="C205:C206" si="10">C207</f>
        <v>11</v>
      </c>
      <c r="D205" s="42"/>
      <c r="E205" s="42"/>
      <c r="F205" s="42"/>
      <c r="G205" s="42"/>
      <c r="H205" s="42"/>
      <c r="I205" s="42"/>
    </row>
    <row r="206" spans="1:9" s="43" customFormat="1" ht="15">
      <c r="A206" s="11"/>
      <c r="B206" s="40" t="s">
        <v>13</v>
      </c>
      <c r="C206" s="178">
        <f t="shared" si="10"/>
        <v>11</v>
      </c>
      <c r="D206" s="42"/>
      <c r="E206" s="42"/>
      <c r="F206" s="42"/>
      <c r="G206" s="42"/>
      <c r="H206" s="42"/>
      <c r="I206" s="42"/>
    </row>
    <row r="207" spans="1:9" s="43" customFormat="1">
      <c r="A207" s="35" t="s">
        <v>39</v>
      </c>
      <c r="B207" s="13" t="s">
        <v>12</v>
      </c>
      <c r="C207" s="195">
        <f>C211</f>
        <v>11</v>
      </c>
    </row>
    <row r="208" spans="1:9" s="43" customFormat="1">
      <c r="A208" s="10"/>
      <c r="B208" s="14" t="s">
        <v>13</v>
      </c>
      <c r="C208" s="195">
        <f>C212</f>
        <v>11</v>
      </c>
      <c r="D208" s="45">
        <f>D216</f>
        <v>0</v>
      </c>
    </row>
    <row r="209" spans="1:4" s="253" customFormat="1">
      <c r="A209" s="595" t="s">
        <v>22</v>
      </c>
      <c r="B209" s="266" t="s">
        <v>12</v>
      </c>
      <c r="C209" s="290">
        <f>C211</f>
        <v>11</v>
      </c>
    </row>
    <row r="210" spans="1:4" s="253" customFormat="1">
      <c r="A210" s="254"/>
      <c r="B210" s="596" t="s">
        <v>13</v>
      </c>
      <c r="C210" s="290">
        <f>C212</f>
        <v>11</v>
      </c>
    </row>
    <row r="211" spans="1:4" s="598" customFormat="1" ht="29.25">
      <c r="A211" s="597" t="s">
        <v>165</v>
      </c>
      <c r="B211" s="268" t="s">
        <v>12</v>
      </c>
      <c r="C211" s="288">
        <f>C213</f>
        <v>11</v>
      </c>
    </row>
    <row r="212" spans="1:4" s="598" customFormat="1" ht="15">
      <c r="A212" s="599"/>
      <c r="B212" s="600" t="s">
        <v>13</v>
      </c>
      <c r="C212" s="288">
        <f>C214</f>
        <v>11</v>
      </c>
      <c r="D212" s="601" t="e">
        <f>D214+#REF!+#REF!+#REF!+#REF!+#REF!+#REF!+#REF!+#REF!+#REF!+#REF!</f>
        <v>#REF!</v>
      </c>
    </row>
    <row r="213" spans="1:4" s="603" customFormat="1" ht="17.25" customHeight="1">
      <c r="A213" s="602" t="s">
        <v>226</v>
      </c>
      <c r="B213" s="252" t="s">
        <v>12</v>
      </c>
      <c r="C213" s="290">
        <v>11</v>
      </c>
    </row>
    <row r="214" spans="1:4" s="253" customFormat="1">
      <c r="A214" s="254"/>
      <c r="B214" s="596" t="s">
        <v>13</v>
      </c>
      <c r="C214" s="290">
        <v>11</v>
      </c>
    </row>
    <row r="215" spans="1:4" ht="12.75">
      <c r="A215" s="696" t="s">
        <v>112</v>
      </c>
      <c r="B215" s="696"/>
      <c r="C215" s="696"/>
    </row>
    <row r="216" spans="1:4" s="63" customFormat="1">
      <c r="A216" s="132" t="s">
        <v>32</v>
      </c>
      <c r="B216" s="133" t="s">
        <v>12</v>
      </c>
      <c r="C216" s="171">
        <f>C218</f>
        <v>74</v>
      </c>
    </row>
    <row r="217" spans="1:4" s="63" customFormat="1">
      <c r="A217" s="76" t="s">
        <v>38</v>
      </c>
      <c r="B217" s="65" t="s">
        <v>13</v>
      </c>
      <c r="C217" s="171">
        <f>C219</f>
        <v>74</v>
      </c>
    </row>
    <row r="218" spans="1:4" s="94" customFormat="1">
      <c r="A218" s="104" t="s">
        <v>34</v>
      </c>
      <c r="B218" s="100" t="s">
        <v>12</v>
      </c>
      <c r="C218" s="171">
        <f t="shared" ref="C218:C219" si="11">C220</f>
        <v>74</v>
      </c>
    </row>
    <row r="219" spans="1:4" s="94" customFormat="1">
      <c r="A219" s="141" t="s">
        <v>15</v>
      </c>
      <c r="B219" s="84" t="s">
        <v>13</v>
      </c>
      <c r="C219" s="171">
        <f t="shared" si="11"/>
        <v>74</v>
      </c>
    </row>
    <row r="220" spans="1:4" s="94" customFormat="1">
      <c r="A220" s="227" t="s">
        <v>17</v>
      </c>
      <c r="B220" s="95" t="s">
        <v>12</v>
      </c>
      <c r="C220" s="171">
        <f>C222+C234</f>
        <v>74</v>
      </c>
    </row>
    <row r="221" spans="1:4" s="94" customFormat="1">
      <c r="A221" s="79"/>
      <c r="B221" s="84" t="s">
        <v>13</v>
      </c>
      <c r="C221" s="171">
        <f>C223+C235</f>
        <v>74</v>
      </c>
    </row>
    <row r="222" spans="1:4" s="94" customFormat="1" ht="16.5" customHeight="1">
      <c r="A222" s="586" t="s">
        <v>133</v>
      </c>
      <c r="B222" s="100" t="s">
        <v>12</v>
      </c>
      <c r="C222" s="171">
        <f>C224+C230</f>
        <v>74</v>
      </c>
    </row>
    <row r="223" spans="1:4" s="94" customFormat="1">
      <c r="A223" s="141"/>
      <c r="B223" s="84" t="s">
        <v>13</v>
      </c>
      <c r="C223" s="171">
        <f>C225+C231</f>
        <v>74</v>
      </c>
    </row>
    <row r="224" spans="1:4" s="67" customFormat="1" ht="21" customHeight="1">
      <c r="A224" s="498" t="s">
        <v>40</v>
      </c>
      <c r="B224" s="55" t="s">
        <v>12</v>
      </c>
      <c r="C224" s="178">
        <f>C226</f>
        <v>74</v>
      </c>
    </row>
    <row r="225" spans="1:53" s="67" customFormat="1" ht="15">
      <c r="A225" s="104"/>
      <c r="B225" s="40" t="s">
        <v>13</v>
      </c>
      <c r="C225" s="178">
        <f>C227</f>
        <v>74</v>
      </c>
    </row>
    <row r="226" spans="1:53" s="88" customFormat="1" ht="30">
      <c r="A226" s="592" t="s">
        <v>227</v>
      </c>
      <c r="B226" s="100" t="s">
        <v>12</v>
      </c>
      <c r="C226" s="171">
        <v>74</v>
      </c>
    </row>
    <row r="227" spans="1:53" s="94" customFormat="1">
      <c r="A227" s="200"/>
      <c r="B227" s="84" t="s">
        <v>13</v>
      </c>
      <c r="C227" s="171">
        <v>74</v>
      </c>
    </row>
    <row r="228" spans="1:53" s="15" customFormat="1">
      <c r="B228" s="175"/>
      <c r="C228" s="307"/>
      <c r="D228" s="41"/>
      <c r="E228" s="41"/>
      <c r="F228" s="41"/>
      <c r="G228" s="41"/>
      <c r="H228" s="41"/>
      <c r="I228" s="41"/>
    </row>
    <row r="229" spans="1:53" ht="15.75" customHeight="1">
      <c r="A229" s="714"/>
      <c r="B229" s="715"/>
      <c r="C229" s="715"/>
    </row>
    <row r="230" spans="1:53" ht="15.75" customHeight="1">
      <c r="A230" s="688"/>
      <c r="B230" s="716"/>
      <c r="C230" s="716"/>
    </row>
    <row r="231" spans="1:53">
      <c r="A231" s="167"/>
      <c r="B231" s="168"/>
      <c r="C231" s="308"/>
    </row>
    <row r="232" spans="1:53">
      <c r="A232" s="167"/>
      <c r="B232" s="168"/>
      <c r="C232" s="308"/>
    </row>
    <row r="233" spans="1:53">
      <c r="A233" s="167"/>
      <c r="B233" s="168"/>
      <c r="C233" s="308"/>
    </row>
    <row r="234" spans="1:53">
      <c r="A234" s="43"/>
    </row>
    <row r="235" spans="1:53">
      <c r="A235" s="43"/>
    </row>
    <row r="236" spans="1:53" s="1" customFormat="1">
      <c r="A236" s="43"/>
      <c r="C236" s="28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row>
    <row r="243" spans="1:53" s="1" customFormat="1">
      <c r="A243" s="15"/>
      <c r="C243" s="286"/>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row>
    <row r="244" spans="1:53" s="1" customFormat="1">
      <c r="A244" s="15"/>
      <c r="C244" s="286"/>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row>
  </sheetData>
  <mergeCells count="14">
    <mergeCell ref="A141:C141"/>
    <mergeCell ref="A142:C142"/>
    <mergeCell ref="A229:C229"/>
    <mergeCell ref="A230:C230"/>
    <mergeCell ref="A114:C114"/>
    <mergeCell ref="A215:C215"/>
    <mergeCell ref="A168:C168"/>
    <mergeCell ref="A137:A138"/>
    <mergeCell ref="A200:C200"/>
    <mergeCell ref="A1:C1"/>
    <mergeCell ref="A2:C2"/>
    <mergeCell ref="A7:C7"/>
    <mergeCell ref="C9:C11"/>
    <mergeCell ref="A38:C38"/>
  </mergeCells>
  <pageMargins left="0.70866141732283472" right="0.70866141732283472" top="0.55118110236220474" bottom="0.55118110236220474" header="0.31496062992125984" footer="0.31496062992125984"/>
  <pageSetup paperSize="9" scale="95" orientation="portrait" r:id="rId1"/>
  <headerFooter>
    <oddFoote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F0CF9-58AD-4E1A-BF8C-92396610AAAB}">
  <dimension ref="A1:BA148"/>
  <sheetViews>
    <sheetView topLeftCell="A79" zoomScaleNormal="100" workbookViewId="0">
      <selection activeCell="A34" sqref="A34:XFD43"/>
    </sheetView>
  </sheetViews>
  <sheetFormatPr defaultRowHeight="14.25"/>
  <cols>
    <col min="1" max="1" width="61.28515625" customWidth="1"/>
    <col min="2" max="2" width="6.85546875" style="1" customWidth="1"/>
    <col min="3" max="3" width="17" style="286" customWidth="1"/>
    <col min="4" max="4" width="0" hidden="1" customWidth="1"/>
    <col min="6" max="9" width="0" hidden="1" customWidth="1"/>
  </cols>
  <sheetData>
    <row r="1" spans="1:11" ht="18.75" customHeight="1">
      <c r="A1" s="688" t="s">
        <v>0</v>
      </c>
      <c r="B1" s="689"/>
      <c r="C1" s="689"/>
    </row>
    <row r="2" spans="1:11" ht="12.75">
      <c r="A2" s="731" t="s">
        <v>1</v>
      </c>
      <c r="B2" s="732"/>
      <c r="C2" s="732"/>
    </row>
    <row r="3" spans="1:11">
      <c r="A3" s="107" t="s">
        <v>2</v>
      </c>
    </row>
    <row r="4" spans="1:11">
      <c r="A4" t="s">
        <v>3</v>
      </c>
    </row>
    <row r="7" spans="1:11" ht="29.25" customHeight="1">
      <c r="A7" s="690" t="s">
        <v>4</v>
      </c>
      <c r="B7" s="690"/>
      <c r="C7" s="690"/>
    </row>
    <row r="8" spans="1:11" ht="16.5" customHeight="1">
      <c r="B8" s="2"/>
      <c r="C8" s="287" t="s">
        <v>5</v>
      </c>
    </row>
    <row r="9" spans="1:11" ht="12.75">
      <c r="A9" s="8" t="s">
        <v>6</v>
      </c>
      <c r="B9" s="5" t="s">
        <v>7</v>
      </c>
      <c r="C9" s="691" t="s">
        <v>8</v>
      </c>
    </row>
    <row r="10" spans="1:11" ht="12.75">
      <c r="A10" s="3" t="s">
        <v>9</v>
      </c>
      <c r="B10" s="6"/>
      <c r="C10" s="692"/>
    </row>
    <row r="11" spans="1:11" ht="12.75">
      <c r="A11" s="3" t="s">
        <v>10</v>
      </c>
      <c r="B11" s="6"/>
      <c r="C11" s="693"/>
    </row>
    <row r="12" spans="1:11">
      <c r="A12" s="4">
        <v>0</v>
      </c>
      <c r="B12" s="4">
        <v>1</v>
      </c>
      <c r="C12" s="194">
        <v>2</v>
      </c>
    </row>
    <row r="13" spans="1:11" ht="15.75">
      <c r="A13" s="34" t="s">
        <v>11</v>
      </c>
      <c r="B13" s="17" t="s">
        <v>12</v>
      </c>
      <c r="C13" s="288">
        <f>C15+C23</f>
        <v>3258.37</v>
      </c>
      <c r="K13" s="131"/>
    </row>
    <row r="14" spans="1:11" ht="15">
      <c r="A14" s="16"/>
      <c r="B14" s="18" t="s">
        <v>13</v>
      </c>
      <c r="C14" s="288">
        <f>C16+C24</f>
        <v>3258.37</v>
      </c>
    </row>
    <row r="15" spans="1:11" ht="15">
      <c r="A15" s="26" t="s">
        <v>14</v>
      </c>
      <c r="B15" s="13" t="s">
        <v>12</v>
      </c>
      <c r="C15" s="178">
        <f>C17</f>
        <v>15</v>
      </c>
    </row>
    <row r="16" spans="1:11" ht="15">
      <c r="A16" s="10" t="s">
        <v>15</v>
      </c>
      <c r="B16" s="14" t="s">
        <v>13</v>
      </c>
      <c r="C16" s="178">
        <f>C18</f>
        <v>15</v>
      </c>
    </row>
    <row r="17" spans="1:28">
      <c r="A17" s="12" t="s">
        <v>17</v>
      </c>
      <c r="B17" s="5" t="s">
        <v>12</v>
      </c>
      <c r="C17" s="195">
        <f t="shared" ref="C17:C18" si="0">C19</f>
        <v>15</v>
      </c>
    </row>
    <row r="18" spans="1:28">
      <c r="A18" s="11"/>
      <c r="B18" s="7" t="s">
        <v>13</v>
      </c>
      <c r="C18" s="195">
        <f t="shared" si="0"/>
        <v>15</v>
      </c>
    </row>
    <row r="19" spans="1:28">
      <c r="A19" s="21" t="s">
        <v>18</v>
      </c>
      <c r="B19" s="5" t="s">
        <v>12</v>
      </c>
      <c r="C19" s="195">
        <f>C21</f>
        <v>15</v>
      </c>
    </row>
    <row r="20" spans="1:28">
      <c r="A20" s="22"/>
      <c r="B20" s="40" t="s">
        <v>13</v>
      </c>
      <c r="C20" s="195">
        <f>C22</f>
        <v>15</v>
      </c>
    </row>
    <row r="21" spans="1:28" s="43" customFormat="1">
      <c r="A21" s="27" t="s">
        <v>20</v>
      </c>
      <c r="B21" s="56" t="s">
        <v>12</v>
      </c>
      <c r="C21" s="195">
        <f>C66</f>
        <v>15</v>
      </c>
    </row>
    <row r="22" spans="1:28" s="43" customFormat="1">
      <c r="A22" s="10"/>
      <c r="B22" s="40" t="s">
        <v>13</v>
      </c>
      <c r="C22" s="195">
        <f>C67</f>
        <v>15</v>
      </c>
      <c r="N22" s="440"/>
    </row>
    <row r="23" spans="1:28" s="258" customFormat="1" ht="15">
      <c r="A23" s="269" t="s">
        <v>24</v>
      </c>
      <c r="B23" s="260" t="s">
        <v>12</v>
      </c>
      <c r="C23" s="288">
        <f>C26</f>
        <v>3243.37</v>
      </c>
      <c r="E23" s="63"/>
      <c r="F23" s="63"/>
      <c r="G23" s="63"/>
      <c r="H23" s="63"/>
      <c r="I23" s="63"/>
      <c r="J23" s="63"/>
      <c r="K23" s="63"/>
      <c r="L23" s="63"/>
      <c r="M23" s="63"/>
      <c r="N23" s="63"/>
      <c r="O23" s="63"/>
      <c r="P23" s="63"/>
      <c r="Q23" s="63"/>
      <c r="R23" s="63"/>
      <c r="S23" s="63"/>
      <c r="T23" s="63"/>
      <c r="U23" s="63"/>
      <c r="V23" s="63"/>
      <c r="W23" s="63"/>
      <c r="X23" s="63"/>
      <c r="Y23" s="63"/>
      <c r="Z23" s="63"/>
      <c r="AA23" s="63"/>
      <c r="AB23" s="63"/>
    </row>
    <row r="24" spans="1:28" s="258" customFormat="1" ht="15">
      <c r="A24" s="270" t="s">
        <v>15</v>
      </c>
      <c r="B24" s="261" t="s">
        <v>13</v>
      </c>
      <c r="C24" s="288">
        <f>C27</f>
        <v>3243.37</v>
      </c>
      <c r="E24" s="63"/>
      <c r="F24" s="63"/>
      <c r="G24" s="63"/>
      <c r="H24" s="63"/>
      <c r="I24" s="63"/>
      <c r="J24" s="63"/>
      <c r="K24" s="63"/>
      <c r="L24" s="63"/>
      <c r="M24" s="63"/>
      <c r="N24" s="63"/>
      <c r="O24" s="63"/>
      <c r="P24" s="63"/>
      <c r="Q24" s="63"/>
      <c r="R24" s="63"/>
      <c r="S24" s="63"/>
      <c r="T24" s="63"/>
      <c r="U24" s="63"/>
      <c r="V24" s="63"/>
      <c r="W24" s="63"/>
      <c r="X24" s="63"/>
      <c r="Y24" s="63"/>
      <c r="Z24" s="63"/>
      <c r="AA24" s="63"/>
      <c r="AB24" s="63"/>
    </row>
    <row r="25" spans="1:28" s="258" customFormat="1" hidden="1">
      <c r="A25" s="264"/>
      <c r="B25" s="261" t="s">
        <v>13</v>
      </c>
      <c r="C25" s="290"/>
    </row>
    <row r="26" spans="1:28">
      <c r="A26" s="12" t="s">
        <v>17</v>
      </c>
      <c r="B26" s="6" t="s">
        <v>12</v>
      </c>
      <c r="C26" s="195">
        <f>C28</f>
        <v>3243.37</v>
      </c>
    </row>
    <row r="27" spans="1:28">
      <c r="A27" s="11"/>
      <c r="B27" s="7" t="s">
        <v>13</v>
      </c>
      <c r="C27" s="195">
        <f>C29</f>
        <v>3243.37</v>
      </c>
    </row>
    <row r="28" spans="1:28">
      <c r="A28" s="12" t="s">
        <v>18</v>
      </c>
      <c r="B28" s="5" t="s">
        <v>12</v>
      </c>
      <c r="C28" s="195">
        <f>C30+C32</f>
        <v>3243.37</v>
      </c>
    </row>
    <row r="29" spans="1:28">
      <c r="A29" s="9"/>
      <c r="B29" s="7" t="s">
        <v>13</v>
      </c>
      <c r="C29" s="195">
        <f>C31+C33</f>
        <v>3243.37</v>
      </c>
    </row>
    <row r="30" spans="1:28" s="43" customFormat="1">
      <c r="A30" s="25" t="s">
        <v>19</v>
      </c>
      <c r="B30" s="13" t="s">
        <v>12</v>
      </c>
      <c r="C30" s="195">
        <f>C42</f>
        <v>3197.37</v>
      </c>
      <c r="D30" s="41"/>
      <c r="E30" s="41"/>
      <c r="F30" s="41"/>
      <c r="G30" s="41"/>
      <c r="H30" s="41"/>
      <c r="I30" s="41"/>
    </row>
    <row r="31" spans="1:28" s="43" customFormat="1">
      <c r="A31" s="10"/>
      <c r="B31" s="14" t="s">
        <v>13</v>
      </c>
      <c r="C31" s="195">
        <f>C43</f>
        <v>3197.37</v>
      </c>
      <c r="D31" s="41"/>
      <c r="E31" s="41"/>
      <c r="F31" s="41"/>
      <c r="G31" s="41"/>
      <c r="H31" s="41"/>
      <c r="I31" s="41"/>
    </row>
    <row r="32" spans="1:28">
      <c r="A32" s="23" t="s">
        <v>22</v>
      </c>
      <c r="B32" s="6" t="s">
        <v>12</v>
      </c>
      <c r="C32" s="195">
        <f>C76</f>
        <v>46</v>
      </c>
    </row>
    <row r="33" spans="1:9" ht="14.25" customHeight="1">
      <c r="A33" s="9"/>
      <c r="B33" s="7" t="s">
        <v>13</v>
      </c>
      <c r="C33" s="195">
        <f>C77</f>
        <v>46</v>
      </c>
    </row>
    <row r="34" spans="1:9" ht="15">
      <c r="A34" s="50" t="s">
        <v>59</v>
      </c>
      <c r="B34" s="51"/>
      <c r="C34" s="297"/>
      <c r="D34" s="67"/>
      <c r="E34" s="67"/>
      <c r="F34" s="67"/>
      <c r="G34" s="67"/>
      <c r="H34" s="67"/>
      <c r="I34" s="67"/>
    </row>
    <row r="35" spans="1:9" ht="15">
      <c r="A35" s="96" t="s">
        <v>32</v>
      </c>
      <c r="B35" s="97"/>
      <c r="C35" s="298"/>
      <c r="D35" s="98"/>
      <c r="E35" s="98"/>
      <c r="F35" s="98"/>
      <c r="G35" s="98"/>
      <c r="H35" s="98"/>
      <c r="I35" s="99"/>
    </row>
    <row r="36" spans="1:9">
      <c r="A36" s="243" t="s">
        <v>11</v>
      </c>
      <c r="B36" s="78" t="s">
        <v>12</v>
      </c>
      <c r="C36" s="171">
        <f>C38</f>
        <v>3197.37</v>
      </c>
      <c r="D36" s="41"/>
      <c r="E36" s="41"/>
      <c r="F36" s="41"/>
      <c r="G36" s="41"/>
      <c r="H36" s="41"/>
      <c r="I36" s="83"/>
    </row>
    <row r="37" spans="1:9">
      <c r="A37" s="64"/>
      <c r="B37" s="78" t="s">
        <v>13</v>
      </c>
      <c r="C37" s="171">
        <f>C39</f>
        <v>3197.37</v>
      </c>
      <c r="D37" s="41"/>
      <c r="E37" s="41"/>
      <c r="F37" s="41"/>
      <c r="G37" s="41"/>
      <c r="H37" s="41"/>
      <c r="I37" s="83"/>
    </row>
    <row r="38" spans="1:9" s="43" customFormat="1">
      <c r="A38" s="26" t="s">
        <v>24</v>
      </c>
      <c r="B38" s="55" t="s">
        <v>12</v>
      </c>
      <c r="C38" s="195">
        <f t="shared" ref="C38:C41" si="1">C40</f>
        <v>3197.37</v>
      </c>
      <c r="E38" s="94"/>
    </row>
    <row r="39" spans="1:9" s="43" customFormat="1">
      <c r="A39" s="10" t="s">
        <v>15</v>
      </c>
      <c r="B39" s="40" t="s">
        <v>13</v>
      </c>
      <c r="C39" s="195">
        <f t="shared" si="1"/>
        <v>3197.37</v>
      </c>
    </row>
    <row r="40" spans="1:9" s="43" customFormat="1">
      <c r="A40" s="12" t="s">
        <v>17</v>
      </c>
      <c r="B40" s="56" t="s">
        <v>12</v>
      </c>
      <c r="C40" s="195">
        <f t="shared" si="1"/>
        <v>3197.37</v>
      </c>
    </row>
    <row r="41" spans="1:9" s="43" customFormat="1">
      <c r="A41" s="11"/>
      <c r="B41" s="40" t="s">
        <v>13</v>
      </c>
      <c r="C41" s="195">
        <f t="shared" si="1"/>
        <v>3197.37</v>
      </c>
    </row>
    <row r="42" spans="1:9" s="43" customFormat="1">
      <c r="A42" s="25" t="s">
        <v>19</v>
      </c>
      <c r="B42" s="13" t="s">
        <v>12</v>
      </c>
      <c r="C42" s="195">
        <f>C51</f>
        <v>3197.37</v>
      </c>
      <c r="D42" s="41"/>
      <c r="E42" s="41"/>
      <c r="F42" s="41"/>
      <c r="G42" s="41"/>
      <c r="H42" s="41"/>
      <c r="I42" s="41"/>
    </row>
    <row r="43" spans="1:9" s="43" customFormat="1">
      <c r="A43" s="10"/>
      <c r="B43" s="14" t="s">
        <v>13</v>
      </c>
      <c r="C43" s="195">
        <f>C52</f>
        <v>3197.37</v>
      </c>
      <c r="D43" s="41"/>
      <c r="E43" s="41"/>
      <c r="F43" s="41"/>
      <c r="G43" s="41"/>
      <c r="H43" s="41"/>
      <c r="I43" s="41"/>
    </row>
    <row r="44" spans="1:9" s="43" customFormat="1" ht="12.75">
      <c r="A44" s="696" t="s">
        <v>62</v>
      </c>
      <c r="B44" s="696"/>
      <c r="C44" s="696"/>
    </row>
    <row r="45" spans="1:9" s="43" customFormat="1">
      <c r="A45" s="21" t="s">
        <v>32</v>
      </c>
      <c r="B45" s="13" t="s">
        <v>12</v>
      </c>
      <c r="C45" s="195">
        <f t="shared" ref="C45:C52" si="2">C47</f>
        <v>3197.37</v>
      </c>
      <c r="E45" s="94"/>
    </row>
    <row r="46" spans="1:9" s="43" customFormat="1">
      <c r="A46" s="22" t="s">
        <v>38</v>
      </c>
      <c r="B46" s="14" t="s">
        <v>13</v>
      </c>
      <c r="C46" s="195">
        <f t="shared" si="2"/>
        <v>3197.37</v>
      </c>
      <c r="E46" s="94"/>
    </row>
    <row r="47" spans="1:9" s="43" customFormat="1">
      <c r="A47" s="26" t="s">
        <v>24</v>
      </c>
      <c r="B47" s="55" t="s">
        <v>12</v>
      </c>
      <c r="C47" s="195">
        <f t="shared" si="2"/>
        <v>3197.37</v>
      </c>
      <c r="E47" s="94"/>
    </row>
    <row r="48" spans="1:9" s="43" customFormat="1">
      <c r="A48" s="10" t="s">
        <v>15</v>
      </c>
      <c r="B48" s="40" t="s">
        <v>13</v>
      </c>
      <c r="C48" s="195">
        <f t="shared" si="2"/>
        <v>3197.37</v>
      </c>
    </row>
    <row r="49" spans="1:28" s="43" customFormat="1">
      <c r="A49" s="12" t="s">
        <v>17</v>
      </c>
      <c r="B49" s="56" t="s">
        <v>12</v>
      </c>
      <c r="C49" s="195">
        <f t="shared" si="2"/>
        <v>3197.37</v>
      </c>
    </row>
    <row r="50" spans="1:28" s="43" customFormat="1">
      <c r="A50" s="11"/>
      <c r="B50" s="40" t="s">
        <v>13</v>
      </c>
      <c r="C50" s="195">
        <f t="shared" si="2"/>
        <v>3197.37</v>
      </c>
    </row>
    <row r="51" spans="1:28" s="43" customFormat="1">
      <c r="A51" s="25" t="s">
        <v>19</v>
      </c>
      <c r="B51" s="13" t="s">
        <v>12</v>
      </c>
      <c r="C51" s="195">
        <f t="shared" si="2"/>
        <v>3197.37</v>
      </c>
      <c r="D51" s="41"/>
      <c r="E51" s="41"/>
      <c r="F51" s="41"/>
      <c r="G51" s="41"/>
      <c r="H51" s="41"/>
      <c r="I51" s="41"/>
    </row>
    <row r="52" spans="1:28" s="43" customFormat="1">
      <c r="A52" s="10"/>
      <c r="B52" s="14" t="s">
        <v>13</v>
      </c>
      <c r="C52" s="195">
        <f t="shared" si="2"/>
        <v>3197.37</v>
      </c>
      <c r="D52" s="41"/>
      <c r="E52" s="41"/>
      <c r="F52" s="41"/>
      <c r="G52" s="41"/>
      <c r="H52" s="41"/>
      <c r="I52" s="41"/>
    </row>
    <row r="53" spans="1:28" s="149" customFormat="1">
      <c r="A53" s="145" t="s">
        <v>228</v>
      </c>
      <c r="B53" s="146" t="s">
        <v>12</v>
      </c>
      <c r="C53" s="299">
        <f>C55</f>
        <v>3197.37</v>
      </c>
    </row>
    <row r="54" spans="1:28" s="149" customFormat="1">
      <c r="A54" s="147"/>
      <c r="B54" s="148" t="s">
        <v>13</v>
      </c>
      <c r="C54" s="299">
        <f>C56</f>
        <v>3197.37</v>
      </c>
    </row>
    <row r="55" spans="1:28" s="88" customFormat="1" ht="16.5" customHeight="1">
      <c r="A55" s="454" t="s">
        <v>229</v>
      </c>
      <c r="B55" s="100" t="s">
        <v>12</v>
      </c>
      <c r="C55" s="171">
        <v>3197.37</v>
      </c>
    </row>
    <row r="56" spans="1:28" s="94" customFormat="1">
      <c r="A56" s="141"/>
      <c r="B56" s="84" t="s">
        <v>13</v>
      </c>
      <c r="C56" s="171">
        <v>3197.37</v>
      </c>
    </row>
    <row r="57" spans="1:28" ht="12.75">
      <c r="A57" s="698" t="s">
        <v>67</v>
      </c>
      <c r="B57" s="699"/>
      <c r="C57" s="700"/>
    </row>
    <row r="58" spans="1:28" s="258" customFormat="1" ht="15.75">
      <c r="A58" s="267" t="s">
        <v>11</v>
      </c>
      <c r="B58" s="268" t="s">
        <v>12</v>
      </c>
      <c r="C58" s="288">
        <f>C60+C68</f>
        <v>61</v>
      </c>
      <c r="E58" s="63"/>
      <c r="F58" s="63"/>
      <c r="G58" s="63"/>
      <c r="H58" s="63"/>
      <c r="I58" s="63"/>
      <c r="J58" s="63"/>
      <c r="K58" s="63"/>
      <c r="L58" s="63"/>
      <c r="M58" s="63"/>
      <c r="N58" s="63"/>
      <c r="O58" s="63"/>
      <c r="P58" s="63"/>
      <c r="Q58" s="63"/>
      <c r="R58" s="63"/>
      <c r="S58" s="63"/>
      <c r="T58" s="63"/>
      <c r="U58" s="63"/>
      <c r="V58" s="63"/>
      <c r="W58" s="63"/>
      <c r="X58" s="63"/>
      <c r="Y58" s="63"/>
      <c r="Z58" s="63"/>
      <c r="AA58" s="63"/>
      <c r="AB58" s="63"/>
    </row>
    <row r="59" spans="1:28" ht="15">
      <c r="A59" s="32"/>
      <c r="B59" s="30" t="s">
        <v>13</v>
      </c>
      <c r="C59" s="199">
        <f>C61+C69</f>
        <v>61</v>
      </c>
    </row>
    <row r="60" spans="1:28">
      <c r="A60" s="26" t="s">
        <v>14</v>
      </c>
      <c r="B60" s="13" t="s">
        <v>12</v>
      </c>
      <c r="C60" s="195">
        <f t="shared" ref="C60:C63" si="3">C62</f>
        <v>15</v>
      </c>
    </row>
    <row r="61" spans="1:28">
      <c r="A61" s="10" t="s">
        <v>15</v>
      </c>
      <c r="B61" s="14" t="s">
        <v>13</v>
      </c>
      <c r="C61" s="195">
        <f t="shared" si="3"/>
        <v>15</v>
      </c>
    </row>
    <row r="62" spans="1:28">
      <c r="A62" s="35" t="s">
        <v>17</v>
      </c>
      <c r="B62" s="6" t="s">
        <v>12</v>
      </c>
      <c r="C62" s="195">
        <f t="shared" si="3"/>
        <v>15</v>
      </c>
    </row>
    <row r="63" spans="1:28">
      <c r="A63" s="11"/>
      <c r="B63" s="7" t="s">
        <v>13</v>
      </c>
      <c r="C63" s="195">
        <f t="shared" si="3"/>
        <v>15</v>
      </c>
    </row>
    <row r="64" spans="1:28">
      <c r="A64" s="21" t="s">
        <v>18</v>
      </c>
      <c r="B64" s="5" t="s">
        <v>12</v>
      </c>
      <c r="C64" s="195">
        <f>C66</f>
        <v>15</v>
      </c>
    </row>
    <row r="65" spans="1:45">
      <c r="A65" s="9"/>
      <c r="B65" s="7" t="s">
        <v>13</v>
      </c>
      <c r="C65" s="195">
        <f>C67</f>
        <v>15</v>
      </c>
    </row>
    <row r="66" spans="1:45" s="43" customFormat="1">
      <c r="A66" s="27" t="s">
        <v>20</v>
      </c>
      <c r="B66" s="56" t="s">
        <v>12</v>
      </c>
      <c r="C66" s="195">
        <f>C88</f>
        <v>15</v>
      </c>
    </row>
    <row r="67" spans="1:45" s="43" customFormat="1">
      <c r="A67" s="10"/>
      <c r="B67" s="40" t="s">
        <v>13</v>
      </c>
      <c r="C67" s="195">
        <f>C89</f>
        <v>15</v>
      </c>
      <c r="N67" s="440"/>
    </row>
    <row r="68" spans="1:45" s="258" customFormat="1" ht="15">
      <c r="A68" s="259" t="s">
        <v>24</v>
      </c>
      <c r="B68" s="260" t="s">
        <v>12</v>
      </c>
      <c r="C68" s="288">
        <f>C72</f>
        <v>46</v>
      </c>
      <c r="E68" s="63"/>
      <c r="F68" s="63"/>
      <c r="G68" s="63"/>
      <c r="H68" s="63"/>
      <c r="I68" s="63"/>
      <c r="J68" s="63"/>
      <c r="K68" s="63"/>
      <c r="L68" s="63"/>
      <c r="M68" s="63"/>
      <c r="N68" s="63"/>
      <c r="O68" s="63"/>
      <c r="P68" s="63"/>
      <c r="Q68" s="63"/>
      <c r="R68" s="63"/>
      <c r="S68" s="63"/>
      <c r="T68" s="63"/>
      <c r="U68" s="63"/>
      <c r="V68" s="63"/>
      <c r="W68" s="63"/>
      <c r="X68" s="63"/>
      <c r="Y68" s="63"/>
      <c r="Z68" s="63"/>
      <c r="AA68" s="63"/>
      <c r="AB68" s="63"/>
    </row>
    <row r="69" spans="1:45" s="258" customFormat="1" ht="15">
      <c r="A69" s="254" t="s">
        <v>15</v>
      </c>
      <c r="B69" s="261" t="s">
        <v>13</v>
      </c>
      <c r="C69" s="288">
        <f>C73</f>
        <v>46</v>
      </c>
      <c r="E69" s="63"/>
      <c r="F69" s="63"/>
      <c r="G69" s="63"/>
      <c r="H69" s="63"/>
      <c r="I69" s="63"/>
      <c r="J69" s="63"/>
      <c r="K69" s="63"/>
      <c r="L69" s="63"/>
      <c r="M69" s="63"/>
      <c r="N69" s="63"/>
      <c r="O69" s="63"/>
      <c r="P69" s="63"/>
      <c r="Q69" s="63"/>
      <c r="R69" s="63"/>
      <c r="S69" s="63"/>
      <c r="T69" s="63"/>
      <c r="U69" s="63"/>
      <c r="V69" s="63"/>
      <c r="W69" s="63"/>
      <c r="X69" s="63"/>
      <c r="Y69" s="63"/>
      <c r="Z69" s="63"/>
      <c r="AA69" s="63"/>
      <c r="AB69" s="63"/>
    </row>
    <row r="70" spans="1:45" s="258" customFormat="1" hidden="1">
      <c r="A70" s="262" t="s">
        <v>68</v>
      </c>
      <c r="B70" s="263" t="s">
        <v>12</v>
      </c>
      <c r="C70" s="290"/>
    </row>
    <row r="71" spans="1:45" s="258" customFormat="1" hidden="1">
      <c r="A71" s="264"/>
      <c r="B71" s="261" t="s">
        <v>13</v>
      </c>
      <c r="C71" s="290"/>
    </row>
    <row r="72" spans="1:45">
      <c r="A72" s="12" t="s">
        <v>17</v>
      </c>
      <c r="B72" s="6" t="s">
        <v>12</v>
      </c>
      <c r="C72" s="195">
        <f>C74</f>
        <v>46</v>
      </c>
    </row>
    <row r="73" spans="1:45">
      <c r="A73" s="11"/>
      <c r="B73" s="7" t="s">
        <v>13</v>
      </c>
      <c r="C73" s="195">
        <f>C75</f>
        <v>46</v>
      </c>
    </row>
    <row r="74" spans="1:45">
      <c r="A74" s="12" t="s">
        <v>18</v>
      </c>
      <c r="B74" s="5" t="s">
        <v>12</v>
      </c>
      <c r="C74" s="195">
        <f>C76</f>
        <v>46</v>
      </c>
    </row>
    <row r="75" spans="1:45">
      <c r="A75" s="9"/>
      <c r="B75" s="7" t="s">
        <v>13</v>
      </c>
      <c r="C75" s="195">
        <f>C77</f>
        <v>46</v>
      </c>
    </row>
    <row r="76" spans="1:45">
      <c r="A76" s="23" t="s">
        <v>22</v>
      </c>
      <c r="B76" s="6" t="s">
        <v>12</v>
      </c>
      <c r="C76" s="195">
        <f>C113</f>
        <v>46</v>
      </c>
    </row>
    <row r="77" spans="1:45">
      <c r="A77" s="9"/>
      <c r="B77" s="7" t="s">
        <v>13</v>
      </c>
      <c r="C77" s="195">
        <f>C114</f>
        <v>46</v>
      </c>
    </row>
    <row r="78" spans="1:45" ht="15">
      <c r="A78" s="46" t="s">
        <v>69</v>
      </c>
      <c r="B78" s="47"/>
      <c r="C78" s="301"/>
      <c r="D78" s="44"/>
      <c r="E78" s="62"/>
      <c r="F78" s="62"/>
      <c r="G78" s="62"/>
      <c r="H78" s="62"/>
      <c r="I78" s="62"/>
      <c r="J78" s="63"/>
      <c r="K78" s="94"/>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3"/>
      <c r="AO78" s="63"/>
      <c r="AP78" s="63"/>
      <c r="AQ78" s="63"/>
      <c r="AR78" s="63"/>
      <c r="AS78" s="63"/>
    </row>
    <row r="79" spans="1:45">
      <c r="A79" s="70" t="s">
        <v>32</v>
      </c>
      <c r="B79" s="130"/>
      <c r="C79" s="195"/>
      <c r="D79" s="44"/>
      <c r="E79" s="62"/>
      <c r="F79" s="62"/>
      <c r="G79" s="62"/>
      <c r="H79" s="62"/>
      <c r="I79" s="529"/>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row>
    <row r="80" spans="1:45" s="258" customFormat="1">
      <c r="A80" s="256" t="s">
        <v>11</v>
      </c>
      <c r="B80" s="252" t="s">
        <v>12</v>
      </c>
      <c r="C80" s="195">
        <f t="shared" ref="C80:C87" si="4">C82</f>
        <v>15</v>
      </c>
      <c r="D80" s="257"/>
      <c r="E80" s="87"/>
      <c r="F80" s="87"/>
      <c r="G80" s="87"/>
      <c r="H80" s="87"/>
      <c r="I80" s="87"/>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row>
    <row r="81" spans="1:14">
      <c r="A81" s="10"/>
      <c r="B81" s="40" t="s">
        <v>13</v>
      </c>
      <c r="C81" s="195">
        <f t="shared" si="4"/>
        <v>15</v>
      </c>
      <c r="D81" s="42"/>
      <c r="E81" s="42"/>
      <c r="F81" s="42"/>
      <c r="G81" s="42"/>
      <c r="H81" s="42"/>
      <c r="I81" s="42"/>
    </row>
    <row r="82" spans="1:14" ht="15">
      <c r="A82" s="128" t="s">
        <v>34</v>
      </c>
      <c r="B82" s="13" t="s">
        <v>12</v>
      </c>
      <c r="C82" s="178">
        <f t="shared" si="4"/>
        <v>15</v>
      </c>
    </row>
    <row r="83" spans="1:14" ht="15">
      <c r="A83" s="22" t="s">
        <v>35</v>
      </c>
      <c r="B83" s="14" t="s">
        <v>13</v>
      </c>
      <c r="C83" s="178">
        <f t="shared" si="4"/>
        <v>15</v>
      </c>
    </row>
    <row r="84" spans="1:14" s="43" customFormat="1">
      <c r="A84" s="12" t="s">
        <v>17</v>
      </c>
      <c r="B84" s="56" t="s">
        <v>12</v>
      </c>
      <c r="C84" s="195">
        <f t="shared" si="4"/>
        <v>15</v>
      </c>
      <c r="D84" s="42"/>
      <c r="E84" s="42"/>
      <c r="F84" s="42"/>
      <c r="G84" s="42"/>
      <c r="H84" s="42"/>
      <c r="I84" s="42"/>
    </row>
    <row r="85" spans="1:14" s="43" customFormat="1">
      <c r="A85" s="11"/>
      <c r="B85" s="40" t="s">
        <v>13</v>
      </c>
      <c r="C85" s="195">
        <f t="shared" si="4"/>
        <v>15</v>
      </c>
      <c r="D85" s="42"/>
      <c r="E85" s="42"/>
      <c r="F85" s="42"/>
      <c r="G85" s="42"/>
      <c r="H85" s="42"/>
      <c r="I85" s="42"/>
    </row>
    <row r="86" spans="1:14" s="43" customFormat="1">
      <c r="A86" s="35" t="s">
        <v>39</v>
      </c>
      <c r="B86" s="13" t="s">
        <v>12</v>
      </c>
      <c r="C86" s="195">
        <f t="shared" si="4"/>
        <v>15</v>
      </c>
    </row>
    <row r="87" spans="1:14" s="43" customFormat="1">
      <c r="A87" s="10"/>
      <c r="B87" s="14" t="s">
        <v>13</v>
      </c>
      <c r="C87" s="195">
        <f t="shared" si="4"/>
        <v>15</v>
      </c>
    </row>
    <row r="88" spans="1:14" s="43" customFormat="1">
      <c r="A88" s="27" t="s">
        <v>20</v>
      </c>
      <c r="B88" s="56" t="s">
        <v>12</v>
      </c>
      <c r="C88" s="195">
        <f>C99</f>
        <v>15</v>
      </c>
    </row>
    <row r="89" spans="1:14" s="43" customFormat="1">
      <c r="A89" s="10"/>
      <c r="B89" s="40" t="s">
        <v>13</v>
      </c>
      <c r="C89" s="195">
        <f>C100</f>
        <v>15</v>
      </c>
      <c r="N89" s="440"/>
    </row>
    <row r="90" spans="1:14" ht="15">
      <c r="A90" s="153" t="s">
        <v>31</v>
      </c>
      <c r="B90" s="154"/>
      <c r="C90" s="294"/>
      <c r="D90" s="111"/>
      <c r="E90" s="112"/>
      <c r="F90" s="111"/>
      <c r="G90" s="111"/>
      <c r="H90" s="111"/>
      <c r="I90" s="111"/>
    </row>
    <row r="91" spans="1:14">
      <c r="A91" s="134" t="s">
        <v>32</v>
      </c>
      <c r="B91" s="55" t="s">
        <v>12</v>
      </c>
      <c r="C91" s="195">
        <f t="shared" ref="C91:C96" si="5">C93</f>
        <v>15</v>
      </c>
      <c r="D91" s="113"/>
      <c r="E91" s="113"/>
      <c r="F91" s="113"/>
      <c r="G91" s="113"/>
      <c r="H91" s="113"/>
      <c r="I91" s="113"/>
    </row>
    <row r="92" spans="1:14">
      <c r="A92" s="22" t="s">
        <v>33</v>
      </c>
      <c r="B92" s="14" t="s">
        <v>13</v>
      </c>
      <c r="C92" s="195">
        <f t="shared" si="5"/>
        <v>15</v>
      </c>
    </row>
    <row r="93" spans="1:14" ht="15">
      <c r="A93" s="128" t="s">
        <v>34</v>
      </c>
      <c r="B93" s="13" t="s">
        <v>12</v>
      </c>
      <c r="C93" s="178">
        <f t="shared" si="5"/>
        <v>15</v>
      </c>
    </row>
    <row r="94" spans="1:14" ht="15">
      <c r="A94" s="22" t="s">
        <v>35</v>
      </c>
      <c r="B94" s="14" t="s">
        <v>13</v>
      </c>
      <c r="C94" s="178">
        <f t="shared" si="5"/>
        <v>15</v>
      </c>
    </row>
    <row r="95" spans="1:14" s="43" customFormat="1">
      <c r="A95" s="12" t="s">
        <v>17</v>
      </c>
      <c r="B95" s="56" t="s">
        <v>12</v>
      </c>
      <c r="C95" s="195">
        <f t="shared" si="5"/>
        <v>15</v>
      </c>
      <c r="D95" s="42"/>
      <c r="E95" s="42"/>
      <c r="F95" s="42"/>
      <c r="G95" s="42"/>
      <c r="H95" s="42"/>
      <c r="I95" s="42"/>
    </row>
    <row r="96" spans="1:14" s="43" customFormat="1">
      <c r="A96" s="11"/>
      <c r="B96" s="40" t="s">
        <v>13</v>
      </c>
      <c r="C96" s="195">
        <f t="shared" si="5"/>
        <v>15</v>
      </c>
      <c r="D96" s="42"/>
      <c r="E96" s="42"/>
      <c r="F96" s="42"/>
      <c r="G96" s="42"/>
      <c r="H96" s="42"/>
      <c r="I96" s="42"/>
    </row>
    <row r="97" spans="1:14" s="43" customFormat="1">
      <c r="A97" s="35" t="s">
        <v>39</v>
      </c>
      <c r="B97" s="13" t="s">
        <v>12</v>
      </c>
      <c r="C97" s="195">
        <f>C99</f>
        <v>15</v>
      </c>
    </row>
    <row r="98" spans="1:14" s="43" customFormat="1">
      <c r="A98" s="10"/>
      <c r="B98" s="14" t="s">
        <v>13</v>
      </c>
      <c r="C98" s="195">
        <f>C100</f>
        <v>15</v>
      </c>
    </row>
    <row r="99" spans="1:14" s="43" customFormat="1">
      <c r="A99" s="27" t="s">
        <v>20</v>
      </c>
      <c r="B99" s="56" t="s">
        <v>12</v>
      </c>
      <c r="C99" s="195">
        <f>C101</f>
        <v>15</v>
      </c>
    </row>
    <row r="100" spans="1:14" s="43" customFormat="1">
      <c r="A100" s="10"/>
      <c r="B100" s="40" t="s">
        <v>13</v>
      </c>
      <c r="C100" s="195">
        <f>C102</f>
        <v>15</v>
      </c>
      <c r="N100" s="440"/>
    </row>
    <row r="101" spans="1:14" s="88" customFormat="1">
      <c r="A101" s="575" t="s">
        <v>215</v>
      </c>
      <c r="B101" s="95" t="s">
        <v>12</v>
      </c>
      <c r="C101" s="171">
        <v>15</v>
      </c>
    </row>
    <row r="102" spans="1:14" s="94" customFormat="1">
      <c r="A102" s="141"/>
      <c r="B102" s="84" t="s">
        <v>13</v>
      </c>
      <c r="C102" s="171">
        <v>15</v>
      </c>
    </row>
    <row r="103" spans="1:14" ht="16.5" customHeight="1">
      <c r="A103" s="717" t="s">
        <v>125</v>
      </c>
      <c r="B103" s="717"/>
      <c r="C103" s="717"/>
    </row>
    <row r="104" spans="1:14" ht="12.75">
      <c r="A104" s="707" t="s">
        <v>32</v>
      </c>
      <c r="B104" s="707"/>
      <c r="C104" s="707"/>
    </row>
    <row r="105" spans="1:14">
      <c r="A105" s="136" t="s">
        <v>60</v>
      </c>
      <c r="B105" s="5" t="s">
        <v>12</v>
      </c>
      <c r="C105" s="195">
        <f>C107</f>
        <v>46</v>
      </c>
    </row>
    <row r="106" spans="1:14">
      <c r="A106" s="9"/>
      <c r="B106" s="7" t="s">
        <v>13</v>
      </c>
      <c r="C106" s="195">
        <f>C108</f>
        <v>46</v>
      </c>
    </row>
    <row r="107" spans="1:14" ht="15">
      <c r="A107" s="137" t="s">
        <v>24</v>
      </c>
      <c r="B107" s="13" t="s">
        <v>12</v>
      </c>
      <c r="C107" s="178">
        <f t="shared" ref="C107:C112" si="6">C109</f>
        <v>46</v>
      </c>
    </row>
    <row r="108" spans="1:14" ht="15">
      <c r="A108" s="10" t="s">
        <v>15</v>
      </c>
      <c r="B108" s="14" t="s">
        <v>13</v>
      </c>
      <c r="C108" s="178">
        <f t="shared" si="6"/>
        <v>46</v>
      </c>
    </row>
    <row r="109" spans="1:14">
      <c r="A109" s="12" t="s">
        <v>17</v>
      </c>
      <c r="B109" s="6" t="s">
        <v>12</v>
      </c>
      <c r="C109" s="195">
        <f t="shared" si="6"/>
        <v>46</v>
      </c>
    </row>
    <row r="110" spans="1:14">
      <c r="A110" s="11"/>
      <c r="B110" s="7" t="s">
        <v>13</v>
      </c>
      <c r="C110" s="195">
        <f t="shared" si="6"/>
        <v>46</v>
      </c>
    </row>
    <row r="111" spans="1:14">
      <c r="A111" s="68" t="s">
        <v>39</v>
      </c>
      <c r="B111" s="13" t="s">
        <v>12</v>
      </c>
      <c r="C111" s="195">
        <f t="shared" si="6"/>
        <v>46</v>
      </c>
    </row>
    <row r="112" spans="1:14">
      <c r="A112" s="23"/>
      <c r="B112" s="14" t="s">
        <v>13</v>
      </c>
      <c r="C112" s="195">
        <f t="shared" si="6"/>
        <v>46</v>
      </c>
    </row>
    <row r="113" spans="1:5">
      <c r="A113" s="31" t="s">
        <v>22</v>
      </c>
      <c r="B113" s="13" t="s">
        <v>12</v>
      </c>
      <c r="C113" s="195">
        <f>C124</f>
        <v>46</v>
      </c>
    </row>
    <row r="114" spans="1:5">
      <c r="A114" s="10"/>
      <c r="B114" s="14" t="s">
        <v>13</v>
      </c>
      <c r="C114" s="195">
        <f>C125</f>
        <v>46</v>
      </c>
    </row>
    <row r="115" spans="1:5" ht="12.75">
      <c r="A115" s="685" t="s">
        <v>75</v>
      </c>
      <c r="B115" s="686"/>
      <c r="C115" s="687"/>
      <c r="E115" s="43"/>
    </row>
    <row r="116" spans="1:5">
      <c r="A116" s="20" t="s">
        <v>32</v>
      </c>
      <c r="B116" s="5" t="s">
        <v>12</v>
      </c>
      <c r="C116" s="171">
        <f t="shared" ref="C116:C123" si="7">C118</f>
        <v>46</v>
      </c>
    </row>
    <row r="117" spans="1:5">
      <c r="A117" s="22" t="s">
        <v>38</v>
      </c>
      <c r="B117" s="7" t="s">
        <v>13</v>
      </c>
      <c r="C117" s="171">
        <f t="shared" si="7"/>
        <v>46</v>
      </c>
    </row>
    <row r="118" spans="1:5" ht="15">
      <c r="A118" s="26" t="s">
        <v>187</v>
      </c>
      <c r="B118" s="13" t="s">
        <v>12</v>
      </c>
      <c r="C118" s="199">
        <f t="shared" si="7"/>
        <v>46</v>
      </c>
    </row>
    <row r="119" spans="1:5" ht="15">
      <c r="A119" s="9" t="s">
        <v>140</v>
      </c>
      <c r="B119" s="14" t="s">
        <v>13</v>
      </c>
      <c r="C119" s="199">
        <f t="shared" si="7"/>
        <v>46</v>
      </c>
    </row>
    <row r="120" spans="1:5">
      <c r="A120" s="12" t="s">
        <v>17</v>
      </c>
      <c r="B120" s="6" t="s">
        <v>12</v>
      </c>
      <c r="C120" s="171">
        <f t="shared" si="7"/>
        <v>46</v>
      </c>
    </row>
    <row r="121" spans="1:5">
      <c r="A121" s="11"/>
      <c r="B121" s="7" t="s">
        <v>13</v>
      </c>
      <c r="C121" s="171">
        <f t="shared" si="7"/>
        <v>46</v>
      </c>
    </row>
    <row r="122" spans="1:5">
      <c r="A122" s="68" t="s">
        <v>39</v>
      </c>
      <c r="B122" s="6" t="s">
        <v>12</v>
      </c>
      <c r="C122" s="171">
        <f t="shared" si="7"/>
        <v>46</v>
      </c>
    </row>
    <row r="123" spans="1:5">
      <c r="A123" s="10"/>
      <c r="B123" s="7" t="s">
        <v>13</v>
      </c>
      <c r="C123" s="171">
        <f t="shared" si="7"/>
        <v>46</v>
      </c>
    </row>
    <row r="124" spans="1:5" s="62" customFormat="1" ht="15.75" customHeight="1">
      <c r="A124" s="360" t="s">
        <v>22</v>
      </c>
      <c r="B124" s="28" t="s">
        <v>12</v>
      </c>
      <c r="C124" s="199">
        <f>C126</f>
        <v>46</v>
      </c>
    </row>
    <row r="125" spans="1:5" s="62" customFormat="1" ht="16.5" customHeight="1">
      <c r="A125" s="32"/>
      <c r="B125" s="30" t="s">
        <v>13</v>
      </c>
      <c r="C125" s="199">
        <f>C127</f>
        <v>46</v>
      </c>
    </row>
    <row r="126" spans="1:5" s="62" customFormat="1" ht="15.75">
      <c r="A126" s="573" t="s">
        <v>230</v>
      </c>
      <c r="B126" s="574"/>
      <c r="C126" s="178">
        <f>C128</f>
        <v>46</v>
      </c>
    </row>
    <row r="127" spans="1:5" s="62" customFormat="1" ht="15">
      <c r="A127" s="32"/>
      <c r="B127" s="30" t="s">
        <v>13</v>
      </c>
      <c r="C127" s="178">
        <f>C129</f>
        <v>46</v>
      </c>
    </row>
    <row r="128" spans="1:5" s="88" customFormat="1" ht="28.5">
      <c r="A128" s="482" t="s">
        <v>231</v>
      </c>
      <c r="B128" s="100" t="s">
        <v>12</v>
      </c>
      <c r="C128" s="171">
        <v>46</v>
      </c>
    </row>
    <row r="129" spans="1:53" s="94" customFormat="1">
      <c r="A129" s="141"/>
      <c r="B129" s="84" t="s">
        <v>13</v>
      </c>
      <c r="C129" s="171">
        <v>46</v>
      </c>
    </row>
    <row r="130" spans="1:53" s="15" customFormat="1">
      <c r="B130" s="175"/>
      <c r="C130" s="307"/>
      <c r="D130" s="41"/>
      <c r="E130" s="41"/>
      <c r="F130" s="41"/>
      <c r="G130" s="41"/>
      <c r="H130" s="41"/>
      <c r="I130" s="41"/>
    </row>
    <row r="131" spans="1:53" s="15" customFormat="1">
      <c r="B131" s="175"/>
      <c r="C131" s="307"/>
      <c r="D131" s="41"/>
      <c r="E131" s="41"/>
      <c r="F131" s="41"/>
      <c r="G131" s="41"/>
      <c r="H131" s="41"/>
      <c r="I131" s="41"/>
    </row>
    <row r="132" spans="1:53" s="15" customFormat="1">
      <c r="B132" s="175"/>
      <c r="C132" s="307"/>
      <c r="D132" s="41"/>
      <c r="E132" s="41"/>
      <c r="F132" s="41"/>
      <c r="G132" s="41"/>
      <c r="H132" s="41"/>
      <c r="I132" s="41"/>
    </row>
    <row r="133" spans="1:53" ht="15.75" customHeight="1">
      <c r="A133" s="714"/>
      <c r="B133" s="715"/>
      <c r="C133" s="715"/>
    </row>
    <row r="134" spans="1:53" ht="15.75" customHeight="1">
      <c r="A134" s="688"/>
      <c r="B134" s="716"/>
      <c r="C134" s="716"/>
    </row>
    <row r="135" spans="1:53">
      <c r="A135" s="167"/>
      <c r="B135" s="168"/>
      <c r="C135" s="308"/>
    </row>
    <row r="136" spans="1:53">
      <c r="A136" s="167"/>
      <c r="B136" s="168"/>
      <c r="C136" s="308"/>
    </row>
    <row r="137" spans="1:53">
      <c r="A137" s="167"/>
      <c r="B137" s="168"/>
      <c r="C137" s="308"/>
    </row>
    <row r="138" spans="1:53">
      <c r="A138" s="43"/>
    </row>
    <row r="139" spans="1:53">
      <c r="A139" s="43"/>
    </row>
    <row r="140" spans="1:53" s="1" customFormat="1">
      <c r="A140" s="43"/>
      <c r="C140" s="286"/>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row>
    <row r="147" spans="1:53" s="1" customFormat="1">
      <c r="A147" s="15"/>
      <c r="C147" s="286"/>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row>
    <row r="148" spans="1:53" s="1" customFormat="1">
      <c r="A148" s="15"/>
      <c r="C148" s="286"/>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row>
  </sheetData>
  <mergeCells count="11">
    <mergeCell ref="A133:C133"/>
    <mergeCell ref="A134:C134"/>
    <mergeCell ref="A44:C44"/>
    <mergeCell ref="A103:C103"/>
    <mergeCell ref="A104:C104"/>
    <mergeCell ref="A115:C115"/>
    <mergeCell ref="A1:C1"/>
    <mergeCell ref="A2:C2"/>
    <mergeCell ref="A7:C7"/>
    <mergeCell ref="C9:C11"/>
    <mergeCell ref="A57:C57"/>
  </mergeCells>
  <pageMargins left="0.70866141732283472" right="0.70866141732283472" top="0.55118110236220474" bottom="0.55118110236220474" header="0.31496062992125984" footer="0.31496062992125984"/>
  <pageSetup paperSize="9" scale="95" orientation="portrait" r:id="rId1"/>
  <headerFooter>
    <oddFoote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ABDCF-D82E-45A1-819F-CDB670DC080F}">
  <dimension ref="A1:BA317"/>
  <sheetViews>
    <sheetView topLeftCell="A95" zoomScaleNormal="100" workbookViewId="0">
      <selection activeCell="A249" sqref="A249"/>
    </sheetView>
  </sheetViews>
  <sheetFormatPr defaultRowHeight="14.25"/>
  <cols>
    <col min="1" max="1" width="61.28515625" customWidth="1"/>
    <col min="2" max="2" width="6.85546875" style="1" customWidth="1"/>
    <col min="3" max="3" width="17" style="286" customWidth="1"/>
    <col min="4" max="4" width="0" hidden="1" customWidth="1"/>
    <col min="6" max="9" width="0" hidden="1" customWidth="1"/>
  </cols>
  <sheetData>
    <row r="1" spans="1:11" ht="18.75" customHeight="1">
      <c r="A1" s="688" t="s">
        <v>0</v>
      </c>
      <c r="B1" s="689"/>
      <c r="C1" s="689"/>
    </row>
    <row r="2" spans="1:11" ht="12.75">
      <c r="A2" s="731" t="s">
        <v>1</v>
      </c>
      <c r="B2" s="732"/>
      <c r="C2" s="732"/>
    </row>
    <row r="3" spans="1:11">
      <c r="A3" s="107" t="s">
        <v>2</v>
      </c>
    </row>
    <row r="4" spans="1:11">
      <c r="A4" t="s">
        <v>3</v>
      </c>
    </row>
    <row r="7" spans="1:11" ht="29.25" customHeight="1">
      <c r="A7" s="690" t="s">
        <v>4</v>
      </c>
      <c r="B7" s="690"/>
      <c r="C7" s="690"/>
    </row>
    <row r="8" spans="1:11" ht="16.5" customHeight="1">
      <c r="B8" s="2"/>
      <c r="C8" s="287" t="s">
        <v>5</v>
      </c>
    </row>
    <row r="9" spans="1:11" ht="12.75">
      <c r="A9" s="8" t="s">
        <v>6</v>
      </c>
      <c r="B9" s="5" t="s">
        <v>7</v>
      </c>
      <c r="C9" s="691" t="s">
        <v>8</v>
      </c>
    </row>
    <row r="10" spans="1:11" ht="12.75">
      <c r="A10" s="3" t="s">
        <v>9</v>
      </c>
      <c r="B10" s="6"/>
      <c r="C10" s="692"/>
    </row>
    <row r="11" spans="1:11" ht="12.75">
      <c r="A11" s="3" t="s">
        <v>10</v>
      </c>
      <c r="B11" s="6"/>
      <c r="C11" s="693"/>
    </row>
    <row r="12" spans="1:11">
      <c r="A12" s="4">
        <v>0</v>
      </c>
      <c r="B12" s="4">
        <v>1</v>
      </c>
      <c r="C12" s="194">
        <v>2</v>
      </c>
    </row>
    <row r="13" spans="1:11" ht="15.75">
      <c r="A13" s="34" t="s">
        <v>11</v>
      </c>
      <c r="B13" s="17" t="s">
        <v>12</v>
      </c>
      <c r="C13" s="288">
        <f>C15+C27</f>
        <v>1816</v>
      </c>
      <c r="K13" s="131"/>
    </row>
    <row r="14" spans="1:11" ht="15">
      <c r="A14" s="16"/>
      <c r="B14" s="18" t="s">
        <v>13</v>
      </c>
      <c r="C14" s="288">
        <f>C16+C28</f>
        <v>1816</v>
      </c>
    </row>
    <row r="15" spans="1:11" ht="15">
      <c r="A15" s="26" t="s">
        <v>14</v>
      </c>
      <c r="B15" s="13" t="s">
        <v>12</v>
      </c>
      <c r="C15" s="178">
        <f>C17+C19</f>
        <v>428</v>
      </c>
    </row>
    <row r="16" spans="1:11" ht="15">
      <c r="A16" s="10" t="s">
        <v>15</v>
      </c>
      <c r="B16" s="14" t="s">
        <v>13</v>
      </c>
      <c r="C16" s="178">
        <f>C18+C20</f>
        <v>428</v>
      </c>
    </row>
    <row r="17" spans="1:28" s="15" customFormat="1" ht="20.25" customHeight="1">
      <c r="A17" s="226" t="s">
        <v>16</v>
      </c>
      <c r="B17" s="188" t="s">
        <v>12</v>
      </c>
      <c r="C17" s="195">
        <f>C44</f>
        <v>388</v>
      </c>
    </row>
    <row r="18" spans="1:28" s="15" customFormat="1">
      <c r="A18" s="158"/>
      <c r="B18" s="159" t="s">
        <v>13</v>
      </c>
      <c r="C18" s="195">
        <f>C45</f>
        <v>388</v>
      </c>
    </row>
    <row r="19" spans="1:28">
      <c r="A19" s="12" t="s">
        <v>17</v>
      </c>
      <c r="B19" s="5" t="s">
        <v>12</v>
      </c>
      <c r="C19" s="195">
        <f t="shared" ref="C19:C20" si="0">C21</f>
        <v>40</v>
      </c>
    </row>
    <row r="20" spans="1:28">
      <c r="A20" s="11"/>
      <c r="B20" s="7" t="s">
        <v>13</v>
      </c>
      <c r="C20" s="195">
        <f t="shared" si="0"/>
        <v>40</v>
      </c>
    </row>
    <row r="21" spans="1:28">
      <c r="A21" s="21" t="s">
        <v>18</v>
      </c>
      <c r="B21" s="5" t="s">
        <v>12</v>
      </c>
      <c r="C21" s="195">
        <f>C23+C25</f>
        <v>40</v>
      </c>
    </row>
    <row r="22" spans="1:28">
      <c r="A22" s="22"/>
      <c r="B22" s="40" t="s">
        <v>13</v>
      </c>
      <c r="C22" s="195">
        <f>C24+C26</f>
        <v>40</v>
      </c>
    </row>
    <row r="23" spans="1:28" s="43" customFormat="1">
      <c r="A23" s="27" t="s">
        <v>20</v>
      </c>
      <c r="B23" s="56" t="s">
        <v>12</v>
      </c>
      <c r="C23" s="195">
        <f>C64</f>
        <v>7</v>
      </c>
    </row>
    <row r="24" spans="1:28" s="43" customFormat="1">
      <c r="A24" s="10"/>
      <c r="B24" s="40" t="s">
        <v>13</v>
      </c>
      <c r="C24" s="195">
        <f>C65</f>
        <v>7</v>
      </c>
      <c r="N24" s="440"/>
    </row>
    <row r="25" spans="1:28">
      <c r="A25" s="23" t="s">
        <v>22</v>
      </c>
      <c r="B25" s="6" t="s">
        <v>12</v>
      </c>
      <c r="C25" s="195">
        <f>C66</f>
        <v>33</v>
      </c>
      <c r="P25" s="43"/>
    </row>
    <row r="26" spans="1:28">
      <c r="A26" s="9"/>
      <c r="B26" s="7" t="s">
        <v>13</v>
      </c>
      <c r="C26" s="195">
        <f>C67</f>
        <v>33</v>
      </c>
    </row>
    <row r="27" spans="1:28" s="258" customFormat="1" ht="15">
      <c r="A27" s="269" t="s">
        <v>24</v>
      </c>
      <c r="B27" s="260" t="s">
        <v>12</v>
      </c>
      <c r="C27" s="288">
        <f>C30</f>
        <v>1388</v>
      </c>
      <c r="E27" s="63"/>
      <c r="F27" s="63"/>
      <c r="G27" s="63"/>
      <c r="H27" s="63"/>
      <c r="I27" s="63"/>
      <c r="J27" s="63"/>
      <c r="K27" s="63"/>
      <c r="L27" s="63"/>
      <c r="M27" s="63"/>
      <c r="N27" s="63"/>
      <c r="O27" s="63"/>
      <c r="P27" s="63"/>
      <c r="Q27" s="63"/>
      <c r="R27" s="63"/>
      <c r="S27" s="63"/>
      <c r="T27" s="63"/>
      <c r="U27" s="63"/>
      <c r="V27" s="63"/>
      <c r="W27" s="63"/>
      <c r="X27" s="63"/>
      <c r="Y27" s="63"/>
      <c r="Z27" s="63"/>
      <c r="AA27" s="63"/>
      <c r="AB27" s="63"/>
    </row>
    <row r="28" spans="1:28" s="258" customFormat="1" ht="15">
      <c r="A28" s="270" t="s">
        <v>15</v>
      </c>
      <c r="B28" s="261" t="s">
        <v>13</v>
      </c>
      <c r="C28" s="288">
        <f>C31</f>
        <v>1388</v>
      </c>
      <c r="E28" s="63"/>
      <c r="F28" s="63"/>
      <c r="G28" s="63"/>
      <c r="H28" s="63"/>
      <c r="I28" s="63"/>
      <c r="J28" s="63"/>
      <c r="K28" s="63"/>
      <c r="L28" s="63"/>
      <c r="M28" s="63"/>
      <c r="N28" s="63"/>
      <c r="O28" s="63"/>
      <c r="P28" s="63"/>
      <c r="Q28" s="63"/>
      <c r="R28" s="63"/>
      <c r="S28" s="63"/>
      <c r="T28" s="63"/>
      <c r="U28" s="63"/>
      <c r="V28" s="63"/>
      <c r="W28" s="63"/>
      <c r="X28" s="63"/>
      <c r="Y28" s="63"/>
      <c r="Z28" s="63"/>
      <c r="AA28" s="63"/>
      <c r="AB28" s="63"/>
    </row>
    <row r="29" spans="1:28" s="258" customFormat="1" hidden="1">
      <c r="A29" s="264"/>
      <c r="B29" s="261" t="s">
        <v>13</v>
      </c>
      <c r="C29" s="290"/>
    </row>
    <row r="30" spans="1:28">
      <c r="A30" s="12" t="s">
        <v>17</v>
      </c>
      <c r="B30" s="6" t="s">
        <v>12</v>
      </c>
      <c r="C30" s="195">
        <f>C32</f>
        <v>1388</v>
      </c>
    </row>
    <row r="31" spans="1:28">
      <c r="A31" s="11"/>
      <c r="B31" s="7" t="s">
        <v>13</v>
      </c>
      <c r="C31" s="195">
        <f>C33</f>
        <v>1388</v>
      </c>
    </row>
    <row r="32" spans="1:28">
      <c r="A32" s="12" t="s">
        <v>18</v>
      </c>
      <c r="B32" s="5" t="s">
        <v>12</v>
      </c>
      <c r="C32" s="195">
        <f>C34+C36</f>
        <v>1388</v>
      </c>
    </row>
    <row r="33" spans="1:9">
      <c r="A33" s="9"/>
      <c r="B33" s="7" t="s">
        <v>13</v>
      </c>
      <c r="C33" s="195">
        <f>C35+C37</f>
        <v>1388</v>
      </c>
    </row>
    <row r="34" spans="1:9">
      <c r="A34" s="27" t="s">
        <v>20</v>
      </c>
      <c r="B34" s="5" t="s">
        <v>12</v>
      </c>
      <c r="C34" s="195">
        <f t="shared" ref="C34:C35" si="1">C76</f>
        <v>128</v>
      </c>
    </row>
    <row r="35" spans="1:9">
      <c r="A35" s="9"/>
      <c r="B35" s="7" t="s">
        <v>13</v>
      </c>
      <c r="C35" s="195">
        <f t="shared" si="1"/>
        <v>128</v>
      </c>
    </row>
    <row r="36" spans="1:9">
      <c r="A36" s="23" t="s">
        <v>22</v>
      </c>
      <c r="B36" s="6" t="s">
        <v>12</v>
      </c>
      <c r="C36" s="195">
        <f>C78</f>
        <v>1260</v>
      </c>
    </row>
    <row r="37" spans="1:9" ht="14.25" customHeight="1">
      <c r="A37" s="9"/>
      <c r="B37" s="7" t="s">
        <v>13</v>
      </c>
      <c r="C37" s="195">
        <f>C79</f>
        <v>1260</v>
      </c>
    </row>
    <row r="38" spans="1:9" ht="15">
      <c r="A38" s="50" t="s">
        <v>59</v>
      </c>
      <c r="B38" s="51"/>
      <c r="C38" s="297"/>
      <c r="D38" s="67"/>
      <c r="E38" s="67"/>
      <c r="F38" s="67"/>
      <c r="G38" s="67"/>
      <c r="H38" s="67"/>
      <c r="I38" s="67"/>
    </row>
    <row r="39" spans="1:9" ht="15">
      <c r="A39" s="96" t="s">
        <v>32</v>
      </c>
      <c r="B39" s="97"/>
      <c r="C39" s="298"/>
      <c r="D39" s="98"/>
      <c r="E39" s="98"/>
      <c r="F39" s="98"/>
      <c r="G39" s="98"/>
      <c r="H39" s="98"/>
      <c r="I39" s="99"/>
    </row>
    <row r="40" spans="1:9">
      <c r="A40" s="82" t="s">
        <v>60</v>
      </c>
      <c r="B40" s="78" t="s">
        <v>12</v>
      </c>
      <c r="C40" s="171">
        <f>C42</f>
        <v>388</v>
      </c>
      <c r="D40" s="41"/>
      <c r="E40" s="41"/>
      <c r="F40" s="41"/>
      <c r="G40" s="41"/>
      <c r="H40" s="41"/>
      <c r="I40" s="83"/>
    </row>
    <row r="41" spans="1:9">
      <c r="A41" s="82"/>
      <c r="B41" s="78" t="s">
        <v>13</v>
      </c>
      <c r="C41" s="171">
        <f>C43</f>
        <v>388</v>
      </c>
      <c r="D41" s="41"/>
      <c r="E41" s="41"/>
      <c r="F41" s="41"/>
      <c r="G41" s="41"/>
      <c r="H41" s="41"/>
      <c r="I41" s="83"/>
    </row>
    <row r="42" spans="1:9" ht="15">
      <c r="A42" s="33" t="s">
        <v>34</v>
      </c>
      <c r="B42" s="5" t="s">
        <v>12</v>
      </c>
      <c r="C42" s="178">
        <f>C44</f>
        <v>388</v>
      </c>
      <c r="D42" s="41"/>
      <c r="E42" s="41"/>
      <c r="F42" s="41"/>
      <c r="G42" s="41"/>
      <c r="H42" s="41"/>
      <c r="I42" s="41"/>
    </row>
    <row r="43" spans="1:9" ht="15">
      <c r="A43" s="10" t="s">
        <v>140</v>
      </c>
      <c r="B43" s="7" t="s">
        <v>13</v>
      </c>
      <c r="C43" s="178">
        <f>C45</f>
        <v>388</v>
      </c>
      <c r="D43" s="41"/>
      <c r="E43" s="41"/>
      <c r="F43" s="41"/>
      <c r="G43" s="41"/>
      <c r="H43" s="41"/>
      <c r="I43" s="41"/>
    </row>
    <row r="44" spans="1:9" s="15" customFormat="1" ht="20.25" customHeight="1">
      <c r="A44" s="226" t="s">
        <v>16</v>
      </c>
      <c r="B44" s="188" t="s">
        <v>12</v>
      </c>
      <c r="C44" s="195">
        <f>C51</f>
        <v>388</v>
      </c>
    </row>
    <row r="45" spans="1:9" s="15" customFormat="1">
      <c r="A45" s="158"/>
      <c r="B45" s="159" t="s">
        <v>13</v>
      </c>
      <c r="C45" s="195">
        <f>C52</f>
        <v>388</v>
      </c>
    </row>
    <row r="46" spans="1:9" ht="15">
      <c r="A46" s="153" t="s">
        <v>31</v>
      </c>
      <c r="B46" s="154"/>
      <c r="C46" s="294"/>
      <c r="D46" s="111"/>
      <c r="E46" s="112"/>
      <c r="F46" s="111"/>
      <c r="G46" s="111"/>
      <c r="H46" s="111"/>
      <c r="I46" s="111"/>
    </row>
    <row r="47" spans="1:9">
      <c r="A47" s="134" t="s">
        <v>32</v>
      </c>
      <c r="B47" s="55" t="s">
        <v>12</v>
      </c>
      <c r="C47" s="195">
        <f t="shared" ref="C47:C52" si="2">C49</f>
        <v>388</v>
      </c>
      <c r="D47" s="113"/>
      <c r="E47" s="113"/>
      <c r="F47" s="113"/>
      <c r="G47" s="113"/>
      <c r="H47" s="113"/>
      <c r="I47" s="113"/>
    </row>
    <row r="48" spans="1:9">
      <c r="A48" s="22" t="s">
        <v>33</v>
      </c>
      <c r="B48" s="14" t="s">
        <v>13</v>
      </c>
      <c r="C48" s="195">
        <f t="shared" si="2"/>
        <v>388</v>
      </c>
    </row>
    <row r="49" spans="1:28">
      <c r="A49" s="128" t="s">
        <v>34</v>
      </c>
      <c r="B49" s="13" t="s">
        <v>12</v>
      </c>
      <c r="C49" s="195">
        <f t="shared" si="2"/>
        <v>388</v>
      </c>
    </row>
    <row r="50" spans="1:28">
      <c r="A50" s="22" t="s">
        <v>35</v>
      </c>
      <c r="B50" s="14" t="s">
        <v>13</v>
      </c>
      <c r="C50" s="195">
        <f t="shared" si="2"/>
        <v>388</v>
      </c>
    </row>
    <row r="51" spans="1:28" s="15" customFormat="1" ht="20.25" customHeight="1">
      <c r="A51" s="226" t="s">
        <v>16</v>
      </c>
      <c r="B51" s="188" t="s">
        <v>12</v>
      </c>
      <c r="C51" s="195">
        <f t="shared" si="2"/>
        <v>388</v>
      </c>
    </row>
    <row r="52" spans="1:28" s="15" customFormat="1">
      <c r="A52" s="158"/>
      <c r="B52" s="159" t="s">
        <v>13</v>
      </c>
      <c r="C52" s="195">
        <f t="shared" si="2"/>
        <v>388</v>
      </c>
    </row>
    <row r="53" spans="1:28" s="88" customFormat="1" ht="28.5">
      <c r="A53" s="528" t="s">
        <v>232</v>
      </c>
      <c r="B53" s="95" t="s">
        <v>12</v>
      </c>
      <c r="C53" s="171">
        <v>388</v>
      </c>
    </row>
    <row r="54" spans="1:28" s="94" customFormat="1">
      <c r="A54" s="141"/>
      <c r="B54" s="84" t="s">
        <v>13</v>
      </c>
      <c r="C54" s="171">
        <v>388</v>
      </c>
    </row>
    <row r="55" spans="1:28" ht="12.75">
      <c r="A55" s="698" t="s">
        <v>67</v>
      </c>
      <c r="B55" s="699"/>
      <c r="C55" s="700"/>
    </row>
    <row r="56" spans="1:28" s="258" customFormat="1" ht="15.75">
      <c r="A56" s="267" t="s">
        <v>11</v>
      </c>
      <c r="B56" s="268" t="s">
        <v>12</v>
      </c>
      <c r="C56" s="288">
        <f>C58+C68</f>
        <v>1428</v>
      </c>
      <c r="E56" s="63"/>
      <c r="F56" s="63"/>
      <c r="G56" s="63"/>
      <c r="H56" s="63"/>
      <c r="I56" s="63"/>
      <c r="J56" s="63"/>
      <c r="K56" s="63"/>
      <c r="L56" s="63"/>
      <c r="M56" s="63"/>
      <c r="N56" s="63"/>
      <c r="O56" s="63"/>
      <c r="P56" s="63"/>
      <c r="Q56" s="63"/>
      <c r="R56" s="63"/>
      <c r="S56" s="63"/>
      <c r="T56" s="63"/>
      <c r="U56" s="63"/>
      <c r="V56" s="63"/>
      <c r="W56" s="63"/>
      <c r="X56" s="63"/>
      <c r="Y56" s="63"/>
      <c r="Z56" s="63"/>
      <c r="AA56" s="63"/>
      <c r="AB56" s="63"/>
    </row>
    <row r="57" spans="1:28" ht="15">
      <c r="A57" s="32"/>
      <c r="B57" s="30" t="s">
        <v>13</v>
      </c>
      <c r="C57" s="199">
        <f>C59+C69</f>
        <v>1428</v>
      </c>
    </row>
    <row r="58" spans="1:28">
      <c r="A58" s="26" t="s">
        <v>14</v>
      </c>
      <c r="B58" s="13" t="s">
        <v>12</v>
      </c>
      <c r="C58" s="195">
        <f t="shared" ref="C58:C61" si="3">C60</f>
        <v>40</v>
      </c>
    </row>
    <row r="59" spans="1:28">
      <c r="A59" s="10" t="s">
        <v>15</v>
      </c>
      <c r="B59" s="14" t="s">
        <v>13</v>
      </c>
      <c r="C59" s="195">
        <f t="shared" si="3"/>
        <v>40</v>
      </c>
    </row>
    <row r="60" spans="1:28">
      <c r="A60" s="35" t="s">
        <v>17</v>
      </c>
      <c r="B60" s="6" t="s">
        <v>12</v>
      </c>
      <c r="C60" s="195">
        <f t="shared" si="3"/>
        <v>40</v>
      </c>
    </row>
    <row r="61" spans="1:28">
      <c r="A61" s="11"/>
      <c r="B61" s="7" t="s">
        <v>13</v>
      </c>
      <c r="C61" s="195">
        <f t="shared" si="3"/>
        <v>40</v>
      </c>
    </row>
    <row r="62" spans="1:28">
      <c r="A62" s="21" t="s">
        <v>18</v>
      </c>
      <c r="B62" s="5" t="s">
        <v>12</v>
      </c>
      <c r="C62" s="195">
        <f>C64+C66</f>
        <v>40</v>
      </c>
    </row>
    <row r="63" spans="1:28">
      <c r="A63" s="9"/>
      <c r="B63" s="7" t="s">
        <v>13</v>
      </c>
      <c r="C63" s="195">
        <f>C65+C67</f>
        <v>40</v>
      </c>
    </row>
    <row r="64" spans="1:28" s="43" customFormat="1">
      <c r="A64" s="27" t="s">
        <v>20</v>
      </c>
      <c r="B64" s="56" t="s">
        <v>12</v>
      </c>
      <c r="C64" s="195">
        <f>C90</f>
        <v>7</v>
      </c>
    </row>
    <row r="65" spans="1:45" s="43" customFormat="1">
      <c r="A65" s="10"/>
      <c r="B65" s="40" t="s">
        <v>13</v>
      </c>
      <c r="C65" s="195">
        <f>C91</f>
        <v>7</v>
      </c>
      <c r="N65" s="440"/>
    </row>
    <row r="66" spans="1:45">
      <c r="A66" s="23" t="s">
        <v>22</v>
      </c>
      <c r="B66" s="6" t="s">
        <v>12</v>
      </c>
      <c r="C66" s="195">
        <f>C92+C156+C228</f>
        <v>33</v>
      </c>
    </row>
    <row r="67" spans="1:45">
      <c r="A67" s="9"/>
      <c r="B67" s="7" t="s">
        <v>13</v>
      </c>
      <c r="C67" s="195">
        <f>C93+C157+C229</f>
        <v>33</v>
      </c>
      <c r="D67" s="19" t="e">
        <f>#REF!+#REF!+D157+#REF!</f>
        <v>#REF!</v>
      </c>
    </row>
    <row r="68" spans="1:45" s="258" customFormat="1" ht="15">
      <c r="A68" s="259" t="s">
        <v>24</v>
      </c>
      <c r="B68" s="260" t="s">
        <v>12</v>
      </c>
      <c r="C68" s="288">
        <f>C72</f>
        <v>1388</v>
      </c>
      <c r="E68" s="63"/>
      <c r="F68" s="63"/>
      <c r="G68" s="63"/>
      <c r="H68" s="63"/>
      <c r="I68" s="63"/>
      <c r="J68" s="63"/>
      <c r="K68" s="63"/>
      <c r="L68" s="63"/>
      <c r="M68" s="63"/>
      <c r="N68" s="63"/>
      <c r="O68" s="63"/>
      <c r="P68" s="63"/>
      <c r="Q68" s="63"/>
      <c r="R68" s="63"/>
      <c r="S68" s="63"/>
      <c r="T68" s="63"/>
      <c r="U68" s="63"/>
      <c r="V68" s="63"/>
      <c r="W68" s="63"/>
      <c r="X68" s="63"/>
      <c r="Y68" s="63"/>
      <c r="Z68" s="63"/>
      <c r="AA68" s="63"/>
      <c r="AB68" s="63"/>
    </row>
    <row r="69" spans="1:45" s="258" customFormat="1" ht="15">
      <c r="A69" s="254" t="s">
        <v>15</v>
      </c>
      <c r="B69" s="261" t="s">
        <v>13</v>
      </c>
      <c r="C69" s="288">
        <f>C73</f>
        <v>1388</v>
      </c>
      <c r="E69" s="63"/>
      <c r="F69" s="63"/>
      <c r="G69" s="63"/>
      <c r="H69" s="63"/>
      <c r="I69" s="63"/>
      <c r="J69" s="63"/>
      <c r="K69" s="63"/>
      <c r="L69" s="63"/>
      <c r="M69" s="63"/>
      <c r="N69" s="63"/>
      <c r="O69" s="63"/>
      <c r="P69" s="63"/>
      <c r="Q69" s="63"/>
      <c r="R69" s="63"/>
      <c r="S69" s="63"/>
      <c r="T69" s="63"/>
      <c r="U69" s="63"/>
      <c r="V69" s="63"/>
      <c r="W69" s="63"/>
      <c r="X69" s="63"/>
      <c r="Y69" s="63"/>
      <c r="Z69" s="63"/>
      <c r="AA69" s="63"/>
      <c r="AB69" s="63"/>
    </row>
    <row r="70" spans="1:45" s="258" customFormat="1" hidden="1">
      <c r="A70" s="262" t="s">
        <v>68</v>
      </c>
      <c r="B70" s="263" t="s">
        <v>12</v>
      </c>
      <c r="C70" s="290"/>
    </row>
    <row r="71" spans="1:45" s="258" customFormat="1" hidden="1">
      <c r="A71" s="264"/>
      <c r="B71" s="261" t="s">
        <v>13</v>
      </c>
      <c r="C71" s="290"/>
    </row>
    <row r="72" spans="1:45">
      <c r="A72" s="12" t="s">
        <v>17</v>
      </c>
      <c r="B72" s="6" t="s">
        <v>12</v>
      </c>
      <c r="C72" s="195">
        <f>C74</f>
        <v>1388</v>
      </c>
    </row>
    <row r="73" spans="1:45">
      <c r="A73" s="11"/>
      <c r="B73" s="7" t="s">
        <v>13</v>
      </c>
      <c r="C73" s="195">
        <f>C75</f>
        <v>1388</v>
      </c>
    </row>
    <row r="74" spans="1:45">
      <c r="A74" s="12" t="s">
        <v>18</v>
      </c>
      <c r="B74" s="5" t="s">
        <v>12</v>
      </c>
      <c r="C74" s="195">
        <f>C76+C78</f>
        <v>1388</v>
      </c>
    </row>
    <row r="75" spans="1:45">
      <c r="A75" s="9"/>
      <c r="B75" s="7" t="s">
        <v>13</v>
      </c>
      <c r="C75" s="195">
        <f>C77+C79</f>
        <v>1388</v>
      </c>
    </row>
    <row r="76" spans="1:45">
      <c r="A76" s="27" t="s">
        <v>20</v>
      </c>
      <c r="B76" s="5" t="s">
        <v>12</v>
      </c>
      <c r="C76" s="195">
        <f>C102</f>
        <v>128</v>
      </c>
    </row>
    <row r="77" spans="1:45">
      <c r="A77" s="9"/>
      <c r="B77" s="7" t="s">
        <v>13</v>
      </c>
      <c r="C77" s="195">
        <f>C103</f>
        <v>128</v>
      </c>
    </row>
    <row r="78" spans="1:45">
      <c r="A78" s="23" t="s">
        <v>22</v>
      </c>
      <c r="B78" s="6" t="s">
        <v>12</v>
      </c>
      <c r="C78" s="195">
        <f>C164+C236</f>
        <v>1260</v>
      </c>
    </row>
    <row r="79" spans="1:45">
      <c r="A79" s="9"/>
      <c r="B79" s="7" t="s">
        <v>13</v>
      </c>
      <c r="C79" s="195">
        <f>C165+C237</f>
        <v>1260</v>
      </c>
    </row>
    <row r="80" spans="1:45" ht="15">
      <c r="A80" s="46" t="s">
        <v>69</v>
      </c>
      <c r="B80" s="47"/>
      <c r="C80" s="301"/>
      <c r="D80" s="44"/>
      <c r="E80" s="62"/>
      <c r="F80" s="62"/>
      <c r="G80" s="62"/>
      <c r="H80" s="62"/>
      <c r="I80" s="62"/>
      <c r="J80" s="63"/>
      <c r="K80" s="94"/>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row>
    <row r="81" spans="1:45">
      <c r="A81" s="70" t="s">
        <v>32</v>
      </c>
      <c r="B81" s="130"/>
      <c r="C81" s="195"/>
      <c r="D81" s="44"/>
      <c r="E81" s="62"/>
      <c r="F81" s="62"/>
      <c r="G81" s="62"/>
      <c r="H81" s="62"/>
      <c r="I81" s="529"/>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row>
    <row r="82" spans="1:45" s="258" customFormat="1">
      <c r="A82" s="256" t="s">
        <v>60</v>
      </c>
      <c r="B82" s="252" t="s">
        <v>12</v>
      </c>
      <c r="C82" s="290">
        <f>C84+C94</f>
        <v>136</v>
      </c>
      <c r="D82" s="257"/>
      <c r="E82" s="87"/>
      <c r="F82" s="87"/>
      <c r="G82" s="87"/>
      <c r="H82" s="87"/>
      <c r="I82" s="87"/>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63"/>
      <c r="AL82" s="63"/>
      <c r="AM82" s="63"/>
      <c r="AN82" s="63"/>
      <c r="AO82" s="63"/>
      <c r="AP82" s="63"/>
      <c r="AQ82" s="63"/>
      <c r="AR82" s="63"/>
      <c r="AS82" s="63"/>
    </row>
    <row r="83" spans="1:45">
      <c r="A83" s="10"/>
      <c r="B83" s="40" t="s">
        <v>13</v>
      </c>
      <c r="C83" s="195">
        <f>C85+C95</f>
        <v>136</v>
      </c>
      <c r="D83" s="42"/>
      <c r="E83" s="42"/>
      <c r="F83" s="42"/>
      <c r="G83" s="42"/>
      <c r="H83" s="42"/>
      <c r="I83" s="42"/>
    </row>
    <row r="84" spans="1:45" ht="15">
      <c r="A84" s="128" t="s">
        <v>34</v>
      </c>
      <c r="B84" s="13" t="s">
        <v>12</v>
      </c>
      <c r="C84" s="178">
        <f>C86</f>
        <v>8</v>
      </c>
    </row>
    <row r="85" spans="1:45" ht="15">
      <c r="A85" s="22" t="s">
        <v>35</v>
      </c>
      <c r="B85" s="14" t="s">
        <v>13</v>
      </c>
      <c r="C85" s="178">
        <f>C87</f>
        <v>8</v>
      </c>
    </row>
    <row r="86" spans="1:45" s="43" customFormat="1">
      <c r="A86" s="12" t="s">
        <v>17</v>
      </c>
      <c r="B86" s="56" t="s">
        <v>12</v>
      </c>
      <c r="C86" s="195">
        <f>C88</f>
        <v>8</v>
      </c>
      <c r="D86" s="42"/>
      <c r="E86" s="42"/>
      <c r="F86" s="42"/>
      <c r="G86" s="42"/>
      <c r="H86" s="42"/>
      <c r="I86" s="42"/>
    </row>
    <row r="87" spans="1:45" s="43" customFormat="1">
      <c r="A87" s="11"/>
      <c r="B87" s="40" t="s">
        <v>13</v>
      </c>
      <c r="C87" s="195">
        <f>C89</f>
        <v>8</v>
      </c>
      <c r="D87" s="42"/>
      <c r="E87" s="42"/>
      <c r="F87" s="42"/>
      <c r="G87" s="42"/>
      <c r="H87" s="42"/>
      <c r="I87" s="42"/>
    </row>
    <row r="88" spans="1:45" s="43" customFormat="1">
      <c r="A88" s="35" t="s">
        <v>39</v>
      </c>
      <c r="B88" s="13" t="s">
        <v>12</v>
      </c>
      <c r="C88" s="195">
        <f>C90+C92</f>
        <v>8</v>
      </c>
    </row>
    <row r="89" spans="1:45" s="43" customFormat="1">
      <c r="A89" s="10"/>
      <c r="B89" s="14" t="s">
        <v>13</v>
      </c>
      <c r="C89" s="195">
        <f>C91+C93</f>
        <v>8</v>
      </c>
    </row>
    <row r="90" spans="1:45" s="43" customFormat="1">
      <c r="A90" s="27" t="s">
        <v>20</v>
      </c>
      <c r="B90" s="56" t="s">
        <v>12</v>
      </c>
      <c r="C90" s="195">
        <f>C113</f>
        <v>7</v>
      </c>
    </row>
    <row r="91" spans="1:45" s="43" customFormat="1">
      <c r="A91" s="10"/>
      <c r="B91" s="40" t="s">
        <v>13</v>
      </c>
      <c r="C91" s="195">
        <f>C114</f>
        <v>7</v>
      </c>
      <c r="N91" s="440"/>
    </row>
    <row r="92" spans="1:45" s="94" customFormat="1">
      <c r="A92" s="243" t="s">
        <v>22</v>
      </c>
      <c r="B92" s="100" t="s">
        <v>12</v>
      </c>
      <c r="C92" s="171">
        <f>C117</f>
        <v>1</v>
      </c>
    </row>
    <row r="93" spans="1:45" s="94" customFormat="1">
      <c r="A93" s="141"/>
      <c r="B93" s="84" t="s">
        <v>13</v>
      </c>
      <c r="C93" s="171">
        <f>C118</f>
        <v>1</v>
      </c>
    </row>
    <row r="94" spans="1:45" ht="15">
      <c r="A94" s="33" t="s">
        <v>24</v>
      </c>
      <c r="B94" s="56" t="s">
        <v>12</v>
      </c>
      <c r="C94" s="178">
        <f>C98</f>
        <v>128</v>
      </c>
      <c r="D94" s="42"/>
      <c r="E94" s="42"/>
      <c r="F94" s="42"/>
      <c r="G94" s="42"/>
      <c r="H94" s="42"/>
      <c r="I94" s="42"/>
    </row>
    <row r="95" spans="1:45" ht="15">
      <c r="A95" s="10" t="s">
        <v>15</v>
      </c>
      <c r="B95" s="40" t="s">
        <v>13</v>
      </c>
      <c r="C95" s="178">
        <f>C99</f>
        <v>128</v>
      </c>
      <c r="D95" s="42"/>
      <c r="E95" s="42"/>
      <c r="F95" s="42"/>
      <c r="G95" s="42"/>
      <c r="H95" s="42"/>
      <c r="I95" s="42"/>
    </row>
    <row r="96" spans="1:45" hidden="1">
      <c r="A96" s="59" t="s">
        <v>68</v>
      </c>
      <c r="B96" s="6" t="s">
        <v>12</v>
      </c>
      <c r="C96" s="195"/>
    </row>
    <row r="97" spans="1:9" hidden="1">
      <c r="A97" s="9"/>
      <c r="B97" s="7" t="s">
        <v>13</v>
      </c>
      <c r="C97" s="195"/>
    </row>
    <row r="98" spans="1:9">
      <c r="A98" s="12" t="s">
        <v>17</v>
      </c>
      <c r="B98" s="6" t="s">
        <v>12</v>
      </c>
      <c r="C98" s="195">
        <f>C100</f>
        <v>128</v>
      </c>
      <c r="D98" s="42"/>
      <c r="E98" s="42"/>
      <c r="F98" s="42"/>
      <c r="G98" s="42"/>
      <c r="H98" s="42"/>
      <c r="I98" s="42"/>
    </row>
    <row r="99" spans="1:9">
      <c r="A99" s="11"/>
      <c r="B99" s="7" t="s">
        <v>13</v>
      </c>
      <c r="C99" s="195">
        <f>C101</f>
        <v>128</v>
      </c>
      <c r="D99" s="42"/>
      <c r="E99" s="42"/>
      <c r="F99" s="42"/>
      <c r="G99" s="42"/>
      <c r="H99" s="42"/>
      <c r="I99" s="42"/>
    </row>
    <row r="100" spans="1:9">
      <c r="A100" s="35" t="s">
        <v>39</v>
      </c>
      <c r="B100" s="13" t="s">
        <v>12</v>
      </c>
      <c r="C100" s="195">
        <f>C102</f>
        <v>128</v>
      </c>
    </row>
    <row r="101" spans="1:9">
      <c r="A101" s="10"/>
      <c r="B101" s="14" t="s">
        <v>13</v>
      </c>
      <c r="C101" s="195">
        <f>C103</f>
        <v>128</v>
      </c>
    </row>
    <row r="102" spans="1:9">
      <c r="A102" s="27" t="s">
        <v>20</v>
      </c>
      <c r="B102" s="6" t="s">
        <v>12</v>
      </c>
      <c r="C102" s="195">
        <f>C130</f>
        <v>128</v>
      </c>
    </row>
    <row r="103" spans="1:9">
      <c r="A103" s="9"/>
      <c r="B103" s="7" t="s">
        <v>13</v>
      </c>
      <c r="C103" s="195">
        <f>C131</f>
        <v>128</v>
      </c>
    </row>
    <row r="104" spans="1:9" ht="15">
      <c r="A104" s="153" t="s">
        <v>31</v>
      </c>
      <c r="B104" s="154"/>
      <c r="C104" s="294"/>
      <c r="D104" s="111"/>
      <c r="E104" s="112"/>
      <c r="F104" s="111"/>
      <c r="G104" s="111"/>
      <c r="H104" s="111"/>
      <c r="I104" s="111"/>
    </row>
    <row r="105" spans="1:9">
      <c r="A105" s="134" t="s">
        <v>32</v>
      </c>
      <c r="B105" s="55" t="s">
        <v>12</v>
      </c>
      <c r="C105" s="195">
        <f t="shared" ref="C105:C110" si="4">C107</f>
        <v>8</v>
      </c>
      <c r="D105" s="113"/>
      <c r="E105" s="113"/>
      <c r="F105" s="113"/>
      <c r="G105" s="113"/>
      <c r="H105" s="113"/>
      <c r="I105" s="113"/>
    </row>
    <row r="106" spans="1:9">
      <c r="A106" s="22" t="s">
        <v>33</v>
      </c>
      <c r="B106" s="14" t="s">
        <v>13</v>
      </c>
      <c r="C106" s="195">
        <f t="shared" si="4"/>
        <v>8</v>
      </c>
    </row>
    <row r="107" spans="1:9" ht="15">
      <c r="A107" s="128" t="s">
        <v>34</v>
      </c>
      <c r="B107" s="13" t="s">
        <v>12</v>
      </c>
      <c r="C107" s="178">
        <f t="shared" si="4"/>
        <v>8</v>
      </c>
    </row>
    <row r="108" spans="1:9" ht="15">
      <c r="A108" s="22" t="s">
        <v>35</v>
      </c>
      <c r="B108" s="14" t="s">
        <v>13</v>
      </c>
      <c r="C108" s="178">
        <f t="shared" si="4"/>
        <v>8</v>
      </c>
    </row>
    <row r="109" spans="1:9" s="43" customFormat="1">
      <c r="A109" s="12" t="s">
        <v>17</v>
      </c>
      <c r="B109" s="56" t="s">
        <v>12</v>
      </c>
      <c r="C109" s="195">
        <f t="shared" si="4"/>
        <v>8</v>
      </c>
      <c r="D109" s="42"/>
      <c r="E109" s="42"/>
      <c r="F109" s="42"/>
      <c r="G109" s="42"/>
      <c r="H109" s="42"/>
      <c r="I109" s="42"/>
    </row>
    <row r="110" spans="1:9" s="43" customFormat="1">
      <c r="A110" s="11"/>
      <c r="B110" s="40" t="s">
        <v>13</v>
      </c>
      <c r="C110" s="195">
        <f t="shared" si="4"/>
        <v>8</v>
      </c>
      <c r="D110" s="42"/>
      <c r="E110" s="42"/>
      <c r="F110" s="42"/>
      <c r="G110" s="42"/>
      <c r="H110" s="42"/>
      <c r="I110" s="42"/>
    </row>
    <row r="111" spans="1:9" s="43" customFormat="1">
      <c r="A111" s="35" t="s">
        <v>39</v>
      </c>
      <c r="B111" s="13" t="s">
        <v>12</v>
      </c>
      <c r="C111" s="195">
        <f>C113+C117</f>
        <v>8</v>
      </c>
    </row>
    <row r="112" spans="1:9" s="43" customFormat="1">
      <c r="A112" s="10"/>
      <c r="B112" s="14" t="s">
        <v>13</v>
      </c>
      <c r="C112" s="195">
        <f>C114+C118</f>
        <v>8</v>
      </c>
    </row>
    <row r="113" spans="1:14" s="43" customFormat="1">
      <c r="A113" s="27" t="s">
        <v>20</v>
      </c>
      <c r="B113" s="56" t="s">
        <v>12</v>
      </c>
      <c r="C113" s="195">
        <f>C115</f>
        <v>7</v>
      </c>
    </row>
    <row r="114" spans="1:14" s="43" customFormat="1">
      <c r="A114" s="10"/>
      <c r="B114" s="40" t="s">
        <v>13</v>
      </c>
      <c r="C114" s="195">
        <f>C116</f>
        <v>7</v>
      </c>
      <c r="N114" s="440"/>
    </row>
    <row r="115" spans="1:14" s="88" customFormat="1" ht="15.75">
      <c r="A115" s="532" t="s">
        <v>233</v>
      </c>
      <c r="B115" s="95" t="s">
        <v>12</v>
      </c>
      <c r="C115" s="171">
        <v>7</v>
      </c>
    </row>
    <row r="116" spans="1:14" s="94" customFormat="1">
      <c r="A116" s="141"/>
      <c r="B116" s="84" t="s">
        <v>13</v>
      </c>
      <c r="C116" s="171">
        <v>7</v>
      </c>
    </row>
    <row r="117" spans="1:14" s="94" customFormat="1">
      <c r="A117" s="243" t="s">
        <v>22</v>
      </c>
      <c r="B117" s="100" t="s">
        <v>12</v>
      </c>
      <c r="C117" s="171">
        <f>C119</f>
        <v>1</v>
      </c>
    </row>
    <row r="118" spans="1:14" s="94" customFormat="1">
      <c r="A118" s="141"/>
      <c r="B118" s="84" t="s">
        <v>13</v>
      </c>
      <c r="C118" s="171">
        <f>C120</f>
        <v>1</v>
      </c>
    </row>
    <row r="119" spans="1:14" s="88" customFormat="1" ht="15.75">
      <c r="A119" s="251" t="s">
        <v>216</v>
      </c>
      <c r="B119" s="95" t="s">
        <v>12</v>
      </c>
      <c r="C119" s="171">
        <v>1</v>
      </c>
    </row>
    <row r="120" spans="1:14" s="94" customFormat="1">
      <c r="A120" s="141"/>
      <c r="B120" s="84" t="s">
        <v>13</v>
      </c>
      <c r="C120" s="171">
        <v>1</v>
      </c>
    </row>
    <row r="121" spans="1:14" s="43" customFormat="1" ht="12.75">
      <c r="A121" s="685" t="s">
        <v>75</v>
      </c>
      <c r="B121" s="686"/>
      <c r="C121" s="687"/>
    </row>
    <row r="122" spans="1:14" s="44" customFormat="1" ht="15">
      <c r="A122" s="60" t="s">
        <v>32</v>
      </c>
      <c r="B122" s="69" t="s">
        <v>12</v>
      </c>
      <c r="C122" s="199">
        <f t="shared" ref="C122:C127" si="5">C124</f>
        <v>128</v>
      </c>
      <c r="E122" s="62"/>
    </row>
    <row r="123" spans="1:14" s="44" customFormat="1" ht="15">
      <c r="A123" s="71" t="s">
        <v>38</v>
      </c>
      <c r="B123" s="72" t="s">
        <v>13</v>
      </c>
      <c r="C123" s="199">
        <f t="shared" si="5"/>
        <v>128</v>
      </c>
      <c r="E123" s="62"/>
    </row>
    <row r="124" spans="1:14" s="43" customFormat="1">
      <c r="A124" s="26" t="s">
        <v>24</v>
      </c>
      <c r="B124" s="13" t="s">
        <v>12</v>
      </c>
      <c r="C124" s="171">
        <f>C126</f>
        <v>128</v>
      </c>
    </row>
    <row r="125" spans="1:14" s="43" customFormat="1">
      <c r="A125" s="10" t="s">
        <v>15</v>
      </c>
      <c r="B125" s="14" t="s">
        <v>13</v>
      </c>
      <c r="C125" s="171">
        <f>C127</f>
        <v>128</v>
      </c>
    </row>
    <row r="126" spans="1:14" s="43" customFormat="1" ht="15">
      <c r="A126" s="12" t="s">
        <v>17</v>
      </c>
      <c r="B126" s="56" t="s">
        <v>12</v>
      </c>
      <c r="C126" s="178">
        <f t="shared" si="5"/>
        <v>128</v>
      </c>
      <c r="D126" s="42"/>
      <c r="E126" s="42"/>
      <c r="F126" s="42"/>
      <c r="G126" s="42"/>
      <c r="H126" s="42"/>
      <c r="I126" s="42"/>
    </row>
    <row r="127" spans="1:14" s="43" customFormat="1" ht="15">
      <c r="A127" s="11"/>
      <c r="B127" s="40" t="s">
        <v>13</v>
      </c>
      <c r="C127" s="178">
        <f t="shared" si="5"/>
        <v>128</v>
      </c>
      <c r="D127" s="42"/>
      <c r="E127" s="42"/>
      <c r="F127" s="42"/>
      <c r="G127" s="42"/>
      <c r="H127" s="42"/>
      <c r="I127" s="42"/>
    </row>
    <row r="128" spans="1:14" s="43" customFormat="1">
      <c r="A128" s="35" t="s">
        <v>39</v>
      </c>
      <c r="B128" s="13" t="s">
        <v>12</v>
      </c>
      <c r="C128" s="195">
        <f>C130</f>
        <v>128</v>
      </c>
    </row>
    <row r="129" spans="1:4" s="43" customFormat="1">
      <c r="A129" s="10"/>
      <c r="B129" s="14" t="s">
        <v>13</v>
      </c>
      <c r="C129" s="195">
        <f>C131</f>
        <v>128</v>
      </c>
      <c r="D129" s="45">
        <f>D131</f>
        <v>0</v>
      </c>
    </row>
    <row r="130" spans="1:4" s="43" customFormat="1">
      <c r="A130" s="27" t="s">
        <v>20</v>
      </c>
      <c r="B130" s="56" t="s">
        <v>12</v>
      </c>
      <c r="C130" s="195">
        <f>C132+C140</f>
        <v>128</v>
      </c>
    </row>
    <row r="131" spans="1:4" s="43" customFormat="1">
      <c r="A131" s="10"/>
      <c r="B131" s="40" t="s">
        <v>13</v>
      </c>
      <c r="C131" s="195">
        <f>C133+C141</f>
        <v>128</v>
      </c>
    </row>
    <row r="132" spans="1:4" s="62" customFormat="1" ht="15">
      <c r="A132" s="208" t="s">
        <v>173</v>
      </c>
      <c r="B132" s="28" t="s">
        <v>12</v>
      </c>
      <c r="C132" s="199">
        <f>C134+C136+C138</f>
        <v>73</v>
      </c>
    </row>
    <row r="133" spans="1:4" s="62" customFormat="1" ht="15">
      <c r="A133" s="32"/>
      <c r="B133" s="30" t="s">
        <v>13</v>
      </c>
      <c r="C133" s="199">
        <f>C135+C137+C139</f>
        <v>73</v>
      </c>
      <c r="D133" s="29" t="e">
        <f>D135+#REF!+#REF!+#REF!+#REF!+#REF!+#REF!+#REF!+#REF!+#REF!+#REF!</f>
        <v>#REF!</v>
      </c>
    </row>
    <row r="134" spans="1:4" s="94" customFormat="1" ht="15.75" customHeight="1">
      <c r="A134" s="456" t="s">
        <v>234</v>
      </c>
      <c r="B134" s="100" t="s">
        <v>12</v>
      </c>
      <c r="C134" s="171">
        <v>21</v>
      </c>
    </row>
    <row r="135" spans="1:4" s="94" customFormat="1">
      <c r="A135" s="141"/>
      <c r="B135" s="84" t="s">
        <v>13</v>
      </c>
      <c r="C135" s="171">
        <v>21</v>
      </c>
    </row>
    <row r="136" spans="1:4" s="94" customFormat="1" ht="31.5" customHeight="1">
      <c r="A136" s="456" t="s">
        <v>235</v>
      </c>
      <c r="B136" s="100" t="s">
        <v>12</v>
      </c>
      <c r="C136" s="171">
        <v>45</v>
      </c>
    </row>
    <row r="137" spans="1:4" s="94" customFormat="1">
      <c r="A137" s="141"/>
      <c r="B137" s="84" t="s">
        <v>13</v>
      </c>
      <c r="C137" s="171">
        <v>45</v>
      </c>
    </row>
    <row r="138" spans="1:4" s="94" customFormat="1" ht="18.75" customHeight="1">
      <c r="A138" s="456" t="s">
        <v>236</v>
      </c>
      <c r="B138" s="100" t="s">
        <v>12</v>
      </c>
      <c r="C138" s="171">
        <v>7</v>
      </c>
    </row>
    <row r="139" spans="1:4" s="94" customFormat="1">
      <c r="A139" s="141"/>
      <c r="B139" s="84" t="s">
        <v>13</v>
      </c>
      <c r="C139" s="171">
        <v>7</v>
      </c>
    </row>
    <row r="140" spans="1:4" s="94" customFormat="1" ht="18.75" customHeight="1">
      <c r="A140" s="526" t="s">
        <v>175</v>
      </c>
      <c r="B140" s="100" t="s">
        <v>12</v>
      </c>
      <c r="C140" s="171">
        <f>C142+C144</f>
        <v>55</v>
      </c>
    </row>
    <row r="141" spans="1:4" s="94" customFormat="1">
      <c r="A141" s="141"/>
      <c r="B141" s="84" t="s">
        <v>13</v>
      </c>
      <c r="C141" s="171">
        <f>C143+C145</f>
        <v>55</v>
      </c>
    </row>
    <row r="142" spans="1:4" s="94" customFormat="1" ht="18.75" customHeight="1">
      <c r="A142" s="456" t="s">
        <v>176</v>
      </c>
      <c r="B142" s="100" t="s">
        <v>12</v>
      </c>
      <c r="C142" s="171">
        <v>30</v>
      </c>
    </row>
    <row r="143" spans="1:4" s="94" customFormat="1">
      <c r="A143" s="141"/>
      <c r="B143" s="84" t="s">
        <v>13</v>
      </c>
      <c r="C143" s="171">
        <v>30</v>
      </c>
    </row>
    <row r="144" spans="1:4" s="94" customFormat="1" ht="18.75" customHeight="1">
      <c r="A144" s="456" t="s">
        <v>237</v>
      </c>
      <c r="B144" s="100" t="s">
        <v>12</v>
      </c>
      <c r="C144" s="171">
        <v>25</v>
      </c>
    </row>
    <row r="145" spans="1:3" s="94" customFormat="1">
      <c r="A145" s="141"/>
      <c r="B145" s="84" t="s">
        <v>13</v>
      </c>
      <c r="C145" s="171">
        <v>25</v>
      </c>
    </row>
    <row r="146" spans="1:3" ht="16.5" customHeight="1">
      <c r="A146" s="717" t="s">
        <v>125</v>
      </c>
      <c r="B146" s="717"/>
      <c r="C146" s="717"/>
    </row>
    <row r="147" spans="1:3" ht="12.75">
      <c r="A147" s="707" t="s">
        <v>32</v>
      </c>
      <c r="B147" s="707"/>
      <c r="C147" s="707"/>
    </row>
    <row r="148" spans="1:3">
      <c r="A148" s="136" t="s">
        <v>60</v>
      </c>
      <c r="B148" s="5" t="s">
        <v>12</v>
      </c>
      <c r="C148" s="195">
        <f>C150+C158</f>
        <v>52</v>
      </c>
    </row>
    <row r="149" spans="1:3">
      <c r="A149" s="9"/>
      <c r="B149" s="7" t="s">
        <v>13</v>
      </c>
      <c r="C149" s="195">
        <f>C151+C159</f>
        <v>52</v>
      </c>
    </row>
    <row r="150" spans="1:3" ht="15">
      <c r="A150" s="26" t="s">
        <v>27</v>
      </c>
      <c r="B150" s="6" t="s">
        <v>12</v>
      </c>
      <c r="C150" s="178">
        <f t="shared" ref="C150:C155" si="6">C152</f>
        <v>32</v>
      </c>
    </row>
    <row r="151" spans="1:3" ht="15">
      <c r="A151" s="9" t="s">
        <v>140</v>
      </c>
      <c r="B151" s="7" t="s">
        <v>13</v>
      </c>
      <c r="C151" s="178">
        <f t="shared" si="6"/>
        <v>32</v>
      </c>
    </row>
    <row r="152" spans="1:3">
      <c r="A152" s="12" t="s">
        <v>17</v>
      </c>
      <c r="B152" s="6" t="s">
        <v>12</v>
      </c>
      <c r="C152" s="195">
        <f t="shared" si="6"/>
        <v>32</v>
      </c>
    </row>
    <row r="153" spans="1:3">
      <c r="A153" s="11"/>
      <c r="B153" s="7" t="s">
        <v>13</v>
      </c>
      <c r="C153" s="195">
        <f t="shared" si="6"/>
        <v>32</v>
      </c>
    </row>
    <row r="154" spans="1:3">
      <c r="A154" s="68" t="s">
        <v>39</v>
      </c>
      <c r="B154" s="13" t="s">
        <v>12</v>
      </c>
      <c r="C154" s="195">
        <f t="shared" si="6"/>
        <v>32</v>
      </c>
    </row>
    <row r="155" spans="1:3">
      <c r="A155" s="23"/>
      <c r="B155" s="14" t="s">
        <v>13</v>
      </c>
      <c r="C155" s="195">
        <f t="shared" si="6"/>
        <v>32</v>
      </c>
    </row>
    <row r="156" spans="1:3">
      <c r="A156" s="31" t="s">
        <v>22</v>
      </c>
      <c r="B156" s="13" t="s">
        <v>12</v>
      </c>
      <c r="C156" s="195">
        <f>C175+C203</f>
        <v>32</v>
      </c>
    </row>
    <row r="157" spans="1:3">
      <c r="A157" s="10"/>
      <c r="B157" s="14" t="s">
        <v>13</v>
      </c>
      <c r="C157" s="195">
        <f>C176+C204</f>
        <v>32</v>
      </c>
    </row>
    <row r="158" spans="1:3" ht="15">
      <c r="A158" s="137" t="s">
        <v>24</v>
      </c>
      <c r="B158" s="13" t="s">
        <v>12</v>
      </c>
      <c r="C158" s="178">
        <f t="shared" ref="C158:C163" si="7">C160</f>
        <v>20</v>
      </c>
    </row>
    <row r="159" spans="1:3" ht="15">
      <c r="A159" s="10" t="s">
        <v>15</v>
      </c>
      <c r="B159" s="14" t="s">
        <v>13</v>
      </c>
      <c r="C159" s="178">
        <f t="shared" si="7"/>
        <v>20</v>
      </c>
    </row>
    <row r="160" spans="1:3">
      <c r="A160" s="12" t="s">
        <v>17</v>
      </c>
      <c r="B160" s="6" t="s">
        <v>12</v>
      </c>
      <c r="C160" s="195">
        <f t="shared" si="7"/>
        <v>20</v>
      </c>
    </row>
    <row r="161" spans="1:9">
      <c r="A161" s="11"/>
      <c r="B161" s="7" t="s">
        <v>13</v>
      </c>
      <c r="C161" s="195">
        <f t="shared" si="7"/>
        <v>20</v>
      </c>
    </row>
    <row r="162" spans="1:9">
      <c r="A162" s="68" t="s">
        <v>39</v>
      </c>
      <c r="B162" s="13" t="s">
        <v>12</v>
      </c>
      <c r="C162" s="195">
        <f t="shared" si="7"/>
        <v>20</v>
      </c>
    </row>
    <row r="163" spans="1:9">
      <c r="A163" s="23"/>
      <c r="B163" s="14" t="s">
        <v>13</v>
      </c>
      <c r="C163" s="195">
        <f t="shared" si="7"/>
        <v>20</v>
      </c>
    </row>
    <row r="164" spans="1:9">
      <c r="A164" s="31" t="s">
        <v>22</v>
      </c>
      <c r="B164" s="13" t="s">
        <v>12</v>
      </c>
      <c r="C164" s="195">
        <f>C190</f>
        <v>20</v>
      </c>
    </row>
    <row r="165" spans="1:9">
      <c r="A165" s="10"/>
      <c r="B165" s="14" t="s">
        <v>13</v>
      </c>
      <c r="C165" s="195">
        <f>C191</f>
        <v>20</v>
      </c>
    </row>
    <row r="166" spans="1:9" ht="15">
      <c r="A166" s="153" t="s">
        <v>31</v>
      </c>
      <c r="B166" s="154"/>
      <c r="C166" s="294"/>
      <c r="D166" s="111"/>
      <c r="E166" s="112"/>
      <c r="F166" s="111"/>
      <c r="G166" s="111"/>
      <c r="H166" s="111"/>
      <c r="I166" s="111"/>
    </row>
    <row r="167" spans="1:9">
      <c r="A167" s="134" t="s">
        <v>32</v>
      </c>
      <c r="B167" s="55" t="s">
        <v>12</v>
      </c>
      <c r="C167" s="195">
        <f t="shared" ref="C167:C174" si="8">C169</f>
        <v>0</v>
      </c>
      <c r="D167" s="113"/>
      <c r="E167" s="113"/>
      <c r="F167" s="113"/>
      <c r="G167" s="113"/>
      <c r="H167" s="113"/>
      <c r="I167" s="113"/>
    </row>
    <row r="168" spans="1:9">
      <c r="A168" s="22" t="s">
        <v>33</v>
      </c>
      <c r="B168" s="14" t="s">
        <v>13</v>
      </c>
      <c r="C168" s="195">
        <f t="shared" si="8"/>
        <v>0</v>
      </c>
    </row>
    <row r="169" spans="1:9" ht="15">
      <c r="A169" s="128" t="s">
        <v>34</v>
      </c>
      <c r="B169" s="13" t="s">
        <v>12</v>
      </c>
      <c r="C169" s="178">
        <f t="shared" si="8"/>
        <v>0</v>
      </c>
    </row>
    <row r="170" spans="1:9" ht="15">
      <c r="A170" s="22" t="s">
        <v>35</v>
      </c>
      <c r="B170" s="14" t="s">
        <v>13</v>
      </c>
      <c r="C170" s="178">
        <f t="shared" si="8"/>
        <v>0</v>
      </c>
    </row>
    <row r="171" spans="1:9">
      <c r="A171" s="12" t="s">
        <v>17</v>
      </c>
      <c r="B171" s="6" t="s">
        <v>12</v>
      </c>
      <c r="C171" s="195">
        <f t="shared" si="8"/>
        <v>0</v>
      </c>
      <c r="D171" s="42"/>
      <c r="E171" s="42"/>
      <c r="F171" s="42"/>
      <c r="G171" s="42"/>
      <c r="H171" s="42"/>
      <c r="I171" s="42"/>
    </row>
    <row r="172" spans="1:9">
      <c r="A172" s="11"/>
      <c r="B172" s="7" t="s">
        <v>13</v>
      </c>
      <c r="C172" s="195">
        <f t="shared" si="8"/>
        <v>0</v>
      </c>
      <c r="D172" s="42"/>
      <c r="E172" s="42"/>
      <c r="F172" s="42"/>
      <c r="G172" s="42"/>
      <c r="H172" s="42"/>
      <c r="I172" s="42"/>
    </row>
    <row r="173" spans="1:9">
      <c r="A173" s="35" t="s">
        <v>39</v>
      </c>
      <c r="B173" s="13" t="s">
        <v>12</v>
      </c>
      <c r="C173" s="195">
        <f t="shared" si="8"/>
        <v>0</v>
      </c>
    </row>
    <row r="174" spans="1:9">
      <c r="A174" s="10"/>
      <c r="B174" s="14" t="s">
        <v>13</v>
      </c>
      <c r="C174" s="195">
        <f t="shared" si="8"/>
        <v>0</v>
      </c>
    </row>
    <row r="175" spans="1:9">
      <c r="A175" s="31" t="s">
        <v>22</v>
      </c>
      <c r="B175" s="13" t="s">
        <v>12</v>
      </c>
      <c r="C175" s="195">
        <f>C177+C179</f>
        <v>0</v>
      </c>
    </row>
    <row r="176" spans="1:9">
      <c r="A176" s="10"/>
      <c r="B176" s="14" t="s">
        <v>13</v>
      </c>
      <c r="C176" s="195">
        <f>C178+C180</f>
        <v>0</v>
      </c>
    </row>
    <row r="177" spans="1:5" s="88" customFormat="1" ht="114.75" customHeight="1">
      <c r="A177" s="482" t="s">
        <v>238</v>
      </c>
      <c r="B177" s="100" t="s">
        <v>12</v>
      </c>
      <c r="C177" s="171">
        <v>-315</v>
      </c>
    </row>
    <row r="178" spans="1:5" s="94" customFormat="1">
      <c r="A178" s="141"/>
      <c r="B178" s="84" t="s">
        <v>13</v>
      </c>
      <c r="C178" s="195">
        <v>-315</v>
      </c>
    </row>
    <row r="179" spans="1:5" s="88" customFormat="1" ht="141" customHeight="1">
      <c r="A179" s="531" t="s">
        <v>222</v>
      </c>
      <c r="B179" s="100" t="s">
        <v>12</v>
      </c>
      <c r="C179" s="171">
        <v>315</v>
      </c>
    </row>
    <row r="180" spans="1:5" s="94" customFormat="1">
      <c r="A180" s="141"/>
      <c r="B180" s="84" t="s">
        <v>13</v>
      </c>
      <c r="C180" s="195">
        <v>315</v>
      </c>
    </row>
    <row r="181" spans="1:5" ht="12.75">
      <c r="A181" s="685" t="s">
        <v>75</v>
      </c>
      <c r="B181" s="686"/>
      <c r="C181" s="687"/>
      <c r="E181" s="43"/>
    </row>
    <row r="182" spans="1:5">
      <c r="A182" s="20" t="s">
        <v>32</v>
      </c>
      <c r="B182" s="5" t="s">
        <v>12</v>
      </c>
      <c r="C182" s="171">
        <f t="shared" ref="C182:C189" si="9">C184</f>
        <v>20</v>
      </c>
    </row>
    <row r="183" spans="1:5">
      <c r="A183" s="22" t="s">
        <v>38</v>
      </c>
      <c r="B183" s="7" t="s">
        <v>13</v>
      </c>
      <c r="C183" s="171">
        <f t="shared" si="9"/>
        <v>20</v>
      </c>
    </row>
    <row r="184" spans="1:5" ht="15">
      <c r="A184" s="26" t="s">
        <v>187</v>
      </c>
      <c r="B184" s="13" t="s">
        <v>12</v>
      </c>
      <c r="C184" s="199">
        <f t="shared" si="9"/>
        <v>20</v>
      </c>
    </row>
    <row r="185" spans="1:5" ht="15">
      <c r="A185" s="9" t="s">
        <v>140</v>
      </c>
      <c r="B185" s="14" t="s">
        <v>13</v>
      </c>
      <c r="C185" s="199">
        <f t="shared" si="9"/>
        <v>20</v>
      </c>
    </row>
    <row r="186" spans="1:5">
      <c r="A186" s="12" t="s">
        <v>17</v>
      </c>
      <c r="B186" s="6" t="s">
        <v>12</v>
      </c>
      <c r="C186" s="171">
        <f t="shared" si="9"/>
        <v>20</v>
      </c>
    </row>
    <row r="187" spans="1:5">
      <c r="A187" s="11"/>
      <c r="B187" s="7" t="s">
        <v>13</v>
      </c>
      <c r="C187" s="171">
        <f t="shared" si="9"/>
        <v>20</v>
      </c>
    </row>
    <row r="188" spans="1:5">
      <c r="A188" s="68" t="s">
        <v>39</v>
      </c>
      <c r="B188" s="6" t="s">
        <v>12</v>
      </c>
      <c r="C188" s="171">
        <f t="shared" si="9"/>
        <v>20</v>
      </c>
    </row>
    <row r="189" spans="1:5">
      <c r="A189" s="10"/>
      <c r="B189" s="7" t="s">
        <v>13</v>
      </c>
      <c r="C189" s="171">
        <f t="shared" si="9"/>
        <v>20</v>
      </c>
    </row>
    <row r="190" spans="1:5" s="62" customFormat="1" ht="15.75" customHeight="1">
      <c r="A190" s="360" t="s">
        <v>22</v>
      </c>
      <c r="B190" s="28" t="s">
        <v>12</v>
      </c>
      <c r="C190" s="199">
        <f>C192</f>
        <v>20</v>
      </c>
    </row>
    <row r="191" spans="1:5" s="62" customFormat="1" ht="16.5" customHeight="1">
      <c r="A191" s="32"/>
      <c r="B191" s="30" t="s">
        <v>13</v>
      </c>
      <c r="C191" s="199">
        <f>C193</f>
        <v>20</v>
      </c>
    </row>
    <row r="192" spans="1:5" s="62" customFormat="1" ht="15">
      <c r="A192" s="526" t="s">
        <v>188</v>
      </c>
      <c r="B192" s="28" t="s">
        <v>12</v>
      </c>
      <c r="C192" s="178">
        <f>C194</f>
        <v>20</v>
      </c>
    </row>
    <row r="193" spans="1:13" s="62" customFormat="1" ht="15">
      <c r="A193" s="32"/>
      <c r="B193" s="30" t="s">
        <v>13</v>
      </c>
      <c r="C193" s="178">
        <f>C195</f>
        <v>20</v>
      </c>
    </row>
    <row r="194" spans="1:13" s="94" customFormat="1" ht="31.5">
      <c r="A194" s="251" t="s">
        <v>239</v>
      </c>
      <c r="B194" s="100" t="s">
        <v>12</v>
      </c>
      <c r="C194" s="171">
        <v>20</v>
      </c>
    </row>
    <row r="195" spans="1:13" s="94" customFormat="1">
      <c r="A195" s="141"/>
      <c r="B195" s="84" t="s">
        <v>13</v>
      </c>
      <c r="C195" s="171">
        <v>20</v>
      </c>
    </row>
    <row r="196" spans="1:13" ht="12.75">
      <c r="A196" s="696" t="s">
        <v>112</v>
      </c>
      <c r="B196" s="696"/>
      <c r="C196" s="696"/>
    </row>
    <row r="197" spans="1:13">
      <c r="A197" s="21" t="s">
        <v>32</v>
      </c>
      <c r="B197" s="13" t="s">
        <v>12</v>
      </c>
      <c r="C197" s="195">
        <f>C199</f>
        <v>32</v>
      </c>
      <c r="E197" s="63"/>
    </row>
    <row r="198" spans="1:13">
      <c r="A198" s="22" t="s">
        <v>38</v>
      </c>
      <c r="B198" s="14" t="s">
        <v>13</v>
      </c>
      <c r="C198" s="195">
        <f>C200</f>
        <v>32</v>
      </c>
      <c r="E198" s="63"/>
    </row>
    <row r="199" spans="1:13" s="63" customFormat="1" ht="15">
      <c r="A199" s="77" t="s">
        <v>27</v>
      </c>
      <c r="B199" s="139" t="s">
        <v>12</v>
      </c>
      <c r="C199" s="178">
        <f>C201</f>
        <v>32</v>
      </c>
      <c r="D199"/>
      <c r="E199"/>
      <c r="F199"/>
      <c r="G199"/>
      <c r="H199"/>
      <c r="I199"/>
    </row>
    <row r="200" spans="1:13" s="63" customFormat="1" ht="15">
      <c r="A200" s="64" t="s">
        <v>140</v>
      </c>
      <c r="B200" s="74" t="s">
        <v>13</v>
      </c>
      <c r="C200" s="178">
        <f>C202</f>
        <v>32</v>
      </c>
    </row>
    <row r="201" spans="1:13">
      <c r="A201" s="12" t="s">
        <v>17</v>
      </c>
      <c r="B201" s="6" t="s">
        <v>12</v>
      </c>
      <c r="C201" s="195">
        <f t="shared" ref="C201:C202" si="10">C203</f>
        <v>32</v>
      </c>
    </row>
    <row r="202" spans="1:13">
      <c r="A202" s="11"/>
      <c r="B202" s="7" t="s">
        <v>13</v>
      </c>
      <c r="C202" s="195">
        <f t="shared" si="10"/>
        <v>32</v>
      </c>
    </row>
    <row r="203" spans="1:13" s="63" customFormat="1">
      <c r="A203" s="151" t="s">
        <v>22</v>
      </c>
      <c r="B203" s="55" t="s">
        <v>12</v>
      </c>
      <c r="C203" s="195">
        <f>C205</f>
        <v>32</v>
      </c>
    </row>
    <row r="204" spans="1:13" s="63" customFormat="1">
      <c r="A204" s="147"/>
      <c r="B204" s="40" t="s">
        <v>13</v>
      </c>
      <c r="C204" s="195">
        <f>C206</f>
        <v>32</v>
      </c>
    </row>
    <row r="205" spans="1:13" s="94" customFormat="1" ht="27.75" customHeight="1">
      <c r="A205" s="507" t="s">
        <v>240</v>
      </c>
      <c r="B205" s="100" t="s">
        <v>12</v>
      </c>
      <c r="C205" s="171">
        <f>C207+C209+C211+C213+C215+C217+C219</f>
        <v>32</v>
      </c>
      <c r="M205" s="231"/>
    </row>
    <row r="206" spans="1:13" s="94" customFormat="1" ht="15.75" customHeight="1">
      <c r="A206" s="141"/>
      <c r="B206" s="84" t="s">
        <v>13</v>
      </c>
      <c r="C206" s="171">
        <f>C208+C210+C212+C214+C216+C218+C220</f>
        <v>32</v>
      </c>
    </row>
    <row r="207" spans="1:13" s="94" customFormat="1" ht="72" customHeight="1">
      <c r="A207" s="524" t="s">
        <v>241</v>
      </c>
      <c r="B207" s="100" t="s">
        <v>12</v>
      </c>
      <c r="C207" s="171">
        <v>-10</v>
      </c>
    </row>
    <row r="208" spans="1:13" s="94" customFormat="1" ht="18.75" customHeight="1">
      <c r="A208" s="141"/>
      <c r="B208" s="84" t="s">
        <v>13</v>
      </c>
      <c r="C208" s="171">
        <v>-10</v>
      </c>
    </row>
    <row r="209" spans="1:11" s="94" customFormat="1" ht="21.75" customHeight="1">
      <c r="A209" s="525" t="s">
        <v>242</v>
      </c>
      <c r="B209" s="100" t="s">
        <v>12</v>
      </c>
      <c r="C209" s="171">
        <v>-4</v>
      </c>
    </row>
    <row r="210" spans="1:11" s="94" customFormat="1" ht="18.75" customHeight="1">
      <c r="A210" s="141"/>
      <c r="B210" s="84" t="s">
        <v>13</v>
      </c>
      <c r="C210" s="171">
        <v>-4</v>
      </c>
    </row>
    <row r="211" spans="1:11" s="94" customFormat="1" ht="30" customHeight="1">
      <c r="A211" s="525" t="s">
        <v>243</v>
      </c>
      <c r="B211" s="100" t="s">
        <v>12</v>
      </c>
      <c r="C211" s="171">
        <v>4</v>
      </c>
    </row>
    <row r="212" spans="1:11" s="94" customFormat="1" ht="18.75" customHeight="1">
      <c r="A212" s="141"/>
      <c r="B212" s="84" t="s">
        <v>13</v>
      </c>
      <c r="C212" s="171">
        <v>4</v>
      </c>
    </row>
    <row r="213" spans="1:11" s="94" customFormat="1" ht="18" customHeight="1">
      <c r="A213" s="525" t="s">
        <v>244</v>
      </c>
      <c r="B213" s="100" t="s">
        <v>12</v>
      </c>
      <c r="C213" s="171">
        <v>-3</v>
      </c>
    </row>
    <row r="214" spans="1:11" s="94" customFormat="1" ht="18.75" customHeight="1">
      <c r="A214" s="141"/>
      <c r="B214" s="84" t="s">
        <v>13</v>
      </c>
      <c r="C214" s="171">
        <v>-3</v>
      </c>
    </row>
    <row r="215" spans="1:11" s="94" customFormat="1" ht="30" customHeight="1">
      <c r="A215" s="525" t="s">
        <v>245</v>
      </c>
      <c r="B215" s="100" t="s">
        <v>12</v>
      </c>
      <c r="C215" s="171">
        <v>3</v>
      </c>
    </row>
    <row r="216" spans="1:11" s="94" customFormat="1" ht="18.75" customHeight="1">
      <c r="A216" s="141"/>
      <c r="B216" s="84" t="s">
        <v>13</v>
      </c>
      <c r="C216" s="171">
        <v>3</v>
      </c>
    </row>
    <row r="217" spans="1:11" s="94" customFormat="1" ht="30.75" customHeight="1">
      <c r="A217" s="525" t="s">
        <v>246</v>
      </c>
      <c r="B217" s="100" t="s">
        <v>12</v>
      </c>
      <c r="C217" s="171">
        <v>26</v>
      </c>
    </row>
    <row r="218" spans="1:11" s="94" customFormat="1" ht="18.75" customHeight="1">
      <c r="A218" s="141"/>
      <c r="B218" s="84" t="s">
        <v>13</v>
      </c>
      <c r="C218" s="171">
        <v>26</v>
      </c>
    </row>
    <row r="219" spans="1:11" s="94" customFormat="1" ht="30" customHeight="1">
      <c r="A219" s="525" t="s">
        <v>247</v>
      </c>
      <c r="B219" s="100" t="s">
        <v>12</v>
      </c>
      <c r="C219" s="171">
        <v>16</v>
      </c>
    </row>
    <row r="220" spans="1:11" s="94" customFormat="1" ht="18.75" customHeight="1">
      <c r="A220" s="141"/>
      <c r="B220" s="84" t="s">
        <v>13</v>
      </c>
      <c r="C220" s="171">
        <v>16</v>
      </c>
    </row>
    <row r="221" spans="1:11" ht="15">
      <c r="A221" s="90" t="s">
        <v>145</v>
      </c>
      <c r="B221" s="47"/>
      <c r="C221" s="301"/>
      <c r="D221" s="44"/>
      <c r="E221" s="44"/>
      <c r="F221" s="44"/>
      <c r="G221" s="44"/>
      <c r="H221" s="44"/>
      <c r="I221" s="44"/>
      <c r="K221" s="43"/>
    </row>
    <row r="222" spans="1:11">
      <c r="A222" s="70" t="s">
        <v>32</v>
      </c>
      <c r="B222" s="55" t="s">
        <v>12</v>
      </c>
      <c r="C222" s="195">
        <f>C224+C230</f>
        <v>1240</v>
      </c>
      <c r="D222" s="44"/>
      <c r="E222" s="44"/>
      <c r="F222" s="44"/>
      <c r="G222" s="44"/>
      <c r="H222" s="44"/>
      <c r="I222" s="48"/>
    </row>
    <row r="223" spans="1:11">
      <c r="A223" s="10" t="s">
        <v>60</v>
      </c>
      <c r="B223" s="40" t="s">
        <v>13</v>
      </c>
      <c r="C223" s="195">
        <f>C225+C231</f>
        <v>1240</v>
      </c>
      <c r="D223" s="42"/>
      <c r="E223" s="42"/>
      <c r="F223" s="42"/>
      <c r="G223" s="42"/>
      <c r="H223" s="42"/>
      <c r="I223" s="42"/>
    </row>
    <row r="224" spans="1:11" ht="15">
      <c r="A224" s="26" t="s">
        <v>27</v>
      </c>
      <c r="B224" s="56" t="s">
        <v>12</v>
      </c>
      <c r="C224" s="178">
        <f>C226</f>
        <v>0</v>
      </c>
      <c r="D224" s="42"/>
      <c r="E224" s="42"/>
      <c r="F224" s="42"/>
      <c r="G224" s="42"/>
      <c r="H224" s="42"/>
      <c r="I224" s="42"/>
    </row>
    <row r="225" spans="1:9" ht="15">
      <c r="A225" s="10" t="s">
        <v>140</v>
      </c>
      <c r="B225" s="40" t="s">
        <v>13</v>
      </c>
      <c r="C225" s="178">
        <f>C227</f>
        <v>0</v>
      </c>
      <c r="D225" s="42"/>
      <c r="E225" s="42"/>
      <c r="F225" s="42"/>
      <c r="G225" s="42"/>
      <c r="H225" s="42"/>
      <c r="I225" s="42"/>
    </row>
    <row r="226" spans="1:9">
      <c r="A226" s="12" t="s">
        <v>17</v>
      </c>
      <c r="B226" s="6" t="s">
        <v>12</v>
      </c>
      <c r="C226" s="195">
        <f>C228</f>
        <v>0</v>
      </c>
      <c r="D226" s="42"/>
      <c r="E226" s="42"/>
      <c r="F226" s="42"/>
      <c r="G226" s="42"/>
      <c r="H226" s="42"/>
      <c r="I226" s="42"/>
    </row>
    <row r="227" spans="1:9">
      <c r="A227" s="11"/>
      <c r="B227" s="7" t="s">
        <v>13</v>
      </c>
      <c r="C227" s="195">
        <f>C229</f>
        <v>0</v>
      </c>
      <c r="D227" s="42"/>
      <c r="E227" s="42"/>
      <c r="F227" s="42"/>
      <c r="G227" s="42"/>
      <c r="H227" s="42"/>
      <c r="I227" s="42"/>
    </row>
    <row r="228" spans="1:9" s="63" customFormat="1">
      <c r="A228" s="151" t="s">
        <v>22</v>
      </c>
      <c r="B228" s="55" t="s">
        <v>12</v>
      </c>
      <c r="C228" s="195">
        <f>C275</f>
        <v>0</v>
      </c>
    </row>
    <row r="229" spans="1:9" s="63" customFormat="1">
      <c r="A229" s="147"/>
      <c r="B229" s="40" t="s">
        <v>13</v>
      </c>
      <c r="C229" s="195">
        <f>C276</f>
        <v>0</v>
      </c>
    </row>
    <row r="230" spans="1:9" ht="15">
      <c r="A230" s="26" t="s">
        <v>187</v>
      </c>
      <c r="B230" s="13" t="s">
        <v>12</v>
      </c>
      <c r="C230" s="199">
        <f t="shared" ref="C230:C235" si="11">C232</f>
        <v>1240</v>
      </c>
    </row>
    <row r="231" spans="1:9" ht="15">
      <c r="A231" s="9" t="s">
        <v>140</v>
      </c>
      <c r="B231" s="14" t="s">
        <v>13</v>
      </c>
      <c r="C231" s="199">
        <f t="shared" si="11"/>
        <v>1240</v>
      </c>
    </row>
    <row r="232" spans="1:9">
      <c r="A232" s="12" t="s">
        <v>17</v>
      </c>
      <c r="B232" s="6" t="s">
        <v>12</v>
      </c>
      <c r="C232" s="171">
        <f t="shared" si="11"/>
        <v>1240</v>
      </c>
    </row>
    <row r="233" spans="1:9">
      <c r="A233" s="11"/>
      <c r="B233" s="7" t="s">
        <v>13</v>
      </c>
      <c r="C233" s="171">
        <f t="shared" si="11"/>
        <v>1240</v>
      </c>
    </row>
    <row r="234" spans="1:9">
      <c r="A234" s="68" t="s">
        <v>39</v>
      </c>
      <c r="B234" s="6" t="s">
        <v>12</v>
      </c>
      <c r="C234" s="171">
        <f t="shared" si="11"/>
        <v>1240</v>
      </c>
    </row>
    <row r="235" spans="1:9">
      <c r="A235" s="10"/>
      <c r="B235" s="7" t="s">
        <v>13</v>
      </c>
      <c r="C235" s="171">
        <f t="shared" si="11"/>
        <v>1240</v>
      </c>
    </row>
    <row r="236" spans="1:9" s="94" customFormat="1" ht="15.75" customHeight="1">
      <c r="A236" s="474" t="s">
        <v>22</v>
      </c>
      <c r="B236" s="100" t="s">
        <v>12</v>
      </c>
      <c r="C236" s="171">
        <f>C247+C262</f>
        <v>1240</v>
      </c>
    </row>
    <row r="237" spans="1:9" s="94" customFormat="1" ht="16.5" customHeight="1">
      <c r="A237" s="141"/>
      <c r="B237" s="84" t="s">
        <v>13</v>
      </c>
      <c r="C237" s="171">
        <f>C248+C263</f>
        <v>1240</v>
      </c>
    </row>
    <row r="238" spans="1:9" ht="12.75">
      <c r="A238" s="685" t="s">
        <v>75</v>
      </c>
      <c r="B238" s="686"/>
      <c r="C238" s="687"/>
      <c r="E238" s="43"/>
    </row>
    <row r="239" spans="1:9">
      <c r="A239" s="20" t="s">
        <v>32</v>
      </c>
      <c r="B239" s="5" t="s">
        <v>12</v>
      </c>
      <c r="C239" s="171">
        <f t="shared" ref="C239:C246" si="12">C241</f>
        <v>1135</v>
      </c>
    </row>
    <row r="240" spans="1:9">
      <c r="A240" s="22" t="s">
        <v>38</v>
      </c>
      <c r="B240" s="7" t="s">
        <v>13</v>
      </c>
      <c r="C240" s="171">
        <f t="shared" si="12"/>
        <v>1135</v>
      </c>
    </row>
    <row r="241" spans="1:5" ht="15">
      <c r="A241" s="26" t="s">
        <v>187</v>
      </c>
      <c r="B241" s="13" t="s">
        <v>12</v>
      </c>
      <c r="C241" s="199">
        <f t="shared" si="12"/>
        <v>1135</v>
      </c>
    </row>
    <row r="242" spans="1:5" ht="15">
      <c r="A242" s="9" t="s">
        <v>140</v>
      </c>
      <c r="B242" s="14" t="s">
        <v>13</v>
      </c>
      <c r="C242" s="199">
        <f t="shared" si="12"/>
        <v>1135</v>
      </c>
    </row>
    <row r="243" spans="1:5">
      <c r="A243" s="12" t="s">
        <v>17</v>
      </c>
      <c r="B243" s="6" t="s">
        <v>12</v>
      </c>
      <c r="C243" s="171">
        <f t="shared" si="12"/>
        <v>1135</v>
      </c>
    </row>
    <row r="244" spans="1:5">
      <c r="A244" s="11"/>
      <c r="B244" s="7" t="s">
        <v>13</v>
      </c>
      <c r="C244" s="171">
        <f t="shared" si="12"/>
        <v>1135</v>
      </c>
    </row>
    <row r="245" spans="1:5">
      <c r="A245" s="68" t="s">
        <v>39</v>
      </c>
      <c r="B245" s="6" t="s">
        <v>12</v>
      </c>
      <c r="C245" s="171">
        <f t="shared" si="12"/>
        <v>1135</v>
      </c>
    </row>
    <row r="246" spans="1:5">
      <c r="A246" s="10"/>
      <c r="B246" s="7" t="s">
        <v>13</v>
      </c>
      <c r="C246" s="171">
        <f t="shared" si="12"/>
        <v>1135</v>
      </c>
    </row>
    <row r="247" spans="1:5" s="62" customFormat="1" ht="15.75" customHeight="1">
      <c r="A247" s="360" t="s">
        <v>22</v>
      </c>
      <c r="B247" s="28" t="s">
        <v>12</v>
      </c>
      <c r="C247" s="199">
        <f>C249</f>
        <v>1135</v>
      </c>
    </row>
    <row r="248" spans="1:5" s="62" customFormat="1" ht="16.5" customHeight="1">
      <c r="A248" s="32"/>
      <c r="B248" s="30" t="s">
        <v>13</v>
      </c>
      <c r="C248" s="199">
        <f>C250</f>
        <v>1135</v>
      </c>
    </row>
    <row r="249" spans="1:5" s="62" customFormat="1" ht="15">
      <c r="A249" s="208" t="s">
        <v>248</v>
      </c>
      <c r="B249" s="28" t="s">
        <v>12</v>
      </c>
      <c r="C249" s="178">
        <f>C251+C253</f>
        <v>1135</v>
      </c>
    </row>
    <row r="250" spans="1:5" s="62" customFormat="1" ht="15">
      <c r="A250" s="32"/>
      <c r="B250" s="30" t="s">
        <v>13</v>
      </c>
      <c r="C250" s="178">
        <f>C252+C254</f>
        <v>1135</v>
      </c>
    </row>
    <row r="251" spans="1:5" s="94" customFormat="1" ht="45">
      <c r="A251" s="527" t="s">
        <v>249</v>
      </c>
      <c r="B251" s="100" t="s">
        <v>12</v>
      </c>
      <c r="C251" s="171">
        <v>1000</v>
      </c>
    </row>
    <row r="252" spans="1:5" s="94" customFormat="1">
      <c r="A252" s="141"/>
      <c r="B252" s="84" t="s">
        <v>13</v>
      </c>
      <c r="C252" s="171">
        <v>1000</v>
      </c>
    </row>
    <row r="253" spans="1:5" s="94" customFormat="1" ht="30">
      <c r="A253" s="527" t="s">
        <v>250</v>
      </c>
      <c r="B253" s="100" t="s">
        <v>12</v>
      </c>
      <c r="C253" s="171">
        <v>135</v>
      </c>
    </row>
    <row r="254" spans="1:5" s="94" customFormat="1">
      <c r="A254" s="141"/>
      <c r="B254" s="84" t="s">
        <v>13</v>
      </c>
      <c r="C254" s="171">
        <v>135</v>
      </c>
    </row>
    <row r="255" spans="1:5" ht="12.75">
      <c r="A255" s="696" t="s">
        <v>62</v>
      </c>
      <c r="B255" s="696"/>
      <c r="C255" s="696"/>
    </row>
    <row r="256" spans="1:5">
      <c r="A256" s="21" t="s">
        <v>32</v>
      </c>
      <c r="B256" s="13" t="s">
        <v>12</v>
      </c>
      <c r="C256" s="195">
        <f>C258</f>
        <v>105</v>
      </c>
      <c r="E256" s="63"/>
    </row>
    <row r="257" spans="1:9">
      <c r="A257" s="22" t="s">
        <v>38</v>
      </c>
      <c r="B257" s="14" t="s">
        <v>13</v>
      </c>
      <c r="C257" s="195">
        <f>C259</f>
        <v>105</v>
      </c>
      <c r="E257" s="63"/>
    </row>
    <row r="258" spans="1:9" s="94" customFormat="1" ht="15">
      <c r="A258" s="77" t="s">
        <v>24</v>
      </c>
      <c r="B258" s="100" t="s">
        <v>12</v>
      </c>
      <c r="C258" s="199">
        <f t="shared" ref="C258:C261" si="13">C260</f>
        <v>105</v>
      </c>
    </row>
    <row r="259" spans="1:9" s="94" customFormat="1" ht="15">
      <c r="A259" s="141" t="s">
        <v>15</v>
      </c>
      <c r="B259" s="84" t="s">
        <v>13</v>
      </c>
      <c r="C259" s="199">
        <f t="shared" si="13"/>
        <v>105</v>
      </c>
    </row>
    <row r="260" spans="1:9" s="94" customFormat="1">
      <c r="A260" s="227" t="s">
        <v>17</v>
      </c>
      <c r="B260" s="95" t="s">
        <v>12</v>
      </c>
      <c r="C260" s="171">
        <f t="shared" si="13"/>
        <v>105</v>
      </c>
    </row>
    <row r="261" spans="1:9" s="94" customFormat="1">
      <c r="A261" s="79"/>
      <c r="B261" s="84" t="s">
        <v>13</v>
      </c>
      <c r="C261" s="171">
        <f t="shared" si="13"/>
        <v>105</v>
      </c>
    </row>
    <row r="262" spans="1:9" s="94" customFormat="1" ht="15" customHeight="1">
      <c r="A262" s="248" t="s">
        <v>22</v>
      </c>
      <c r="B262" s="100" t="s">
        <v>12</v>
      </c>
      <c r="C262" s="171">
        <f>C264</f>
        <v>105</v>
      </c>
    </row>
    <row r="263" spans="1:9" s="94" customFormat="1" ht="15" customHeight="1">
      <c r="A263" s="217"/>
      <c r="B263" s="84" t="s">
        <v>13</v>
      </c>
      <c r="C263" s="171">
        <f>C265</f>
        <v>105</v>
      </c>
    </row>
    <row r="264" spans="1:9" s="149" customFormat="1">
      <c r="A264" s="208" t="s">
        <v>251</v>
      </c>
      <c r="B264" s="146" t="s">
        <v>12</v>
      </c>
      <c r="C264" s="299">
        <f>C266+C268</f>
        <v>105</v>
      </c>
    </row>
    <row r="265" spans="1:9" s="149" customFormat="1">
      <c r="A265" s="147"/>
      <c r="B265" s="148" t="s">
        <v>13</v>
      </c>
      <c r="C265" s="299">
        <f>C267+C269</f>
        <v>105</v>
      </c>
    </row>
    <row r="266" spans="1:9" s="94" customFormat="1" ht="15.75">
      <c r="A266" s="471" t="s">
        <v>252</v>
      </c>
      <c r="B266" s="100" t="s">
        <v>12</v>
      </c>
      <c r="C266" s="171">
        <v>105</v>
      </c>
    </row>
    <row r="267" spans="1:9" s="94" customFormat="1">
      <c r="A267" s="141"/>
      <c r="B267" s="84" t="s">
        <v>13</v>
      </c>
      <c r="C267" s="171">
        <v>105</v>
      </c>
    </row>
    <row r="268" spans="1:9" ht="12.75">
      <c r="A268" s="696" t="s">
        <v>112</v>
      </c>
      <c r="B268" s="696"/>
      <c r="C268" s="696"/>
    </row>
    <row r="269" spans="1:9">
      <c r="A269" s="21" t="s">
        <v>32</v>
      </c>
      <c r="B269" s="13" t="s">
        <v>12</v>
      </c>
      <c r="C269" s="195">
        <f>C271</f>
        <v>0</v>
      </c>
      <c r="E269" s="63"/>
    </row>
    <row r="270" spans="1:9">
      <c r="A270" s="22" t="s">
        <v>38</v>
      </c>
      <c r="B270" s="14" t="s">
        <v>13</v>
      </c>
      <c r="C270" s="195">
        <f>C272</f>
        <v>0</v>
      </c>
      <c r="E270" s="63"/>
    </row>
    <row r="271" spans="1:9" s="63" customFormat="1" ht="15">
      <c r="A271" s="77" t="s">
        <v>27</v>
      </c>
      <c r="B271" s="139" t="s">
        <v>12</v>
      </c>
      <c r="C271" s="178">
        <f>C273</f>
        <v>0</v>
      </c>
      <c r="D271"/>
      <c r="E271"/>
      <c r="F271"/>
      <c r="G271"/>
      <c r="H271"/>
      <c r="I271"/>
    </row>
    <row r="272" spans="1:9" s="63" customFormat="1" ht="15">
      <c r="A272" s="64" t="s">
        <v>140</v>
      </c>
      <c r="B272" s="74" t="s">
        <v>13</v>
      </c>
      <c r="C272" s="178">
        <f>C274</f>
        <v>0</v>
      </c>
    </row>
    <row r="273" spans="1:3">
      <c r="A273" s="12" t="s">
        <v>17</v>
      </c>
      <c r="B273" s="6" t="s">
        <v>12</v>
      </c>
      <c r="C273" s="195">
        <f t="shared" ref="C273:C274" si="14">C275</f>
        <v>0</v>
      </c>
    </row>
    <row r="274" spans="1:3">
      <c r="A274" s="11"/>
      <c r="B274" s="7" t="s">
        <v>13</v>
      </c>
      <c r="C274" s="195">
        <f t="shared" si="14"/>
        <v>0</v>
      </c>
    </row>
    <row r="275" spans="1:3" s="63" customFormat="1">
      <c r="A275" s="151" t="s">
        <v>22</v>
      </c>
      <c r="B275" s="55" t="s">
        <v>12</v>
      </c>
      <c r="C275" s="195">
        <f>C277</f>
        <v>0</v>
      </c>
    </row>
    <row r="276" spans="1:3" s="63" customFormat="1">
      <c r="A276" s="147"/>
      <c r="B276" s="40" t="s">
        <v>13</v>
      </c>
      <c r="C276" s="195">
        <f>C278</f>
        <v>0</v>
      </c>
    </row>
    <row r="277" spans="1:3" s="94" customFormat="1" ht="27.75" customHeight="1">
      <c r="A277" s="507" t="s">
        <v>240</v>
      </c>
      <c r="B277" s="100" t="s">
        <v>12</v>
      </c>
      <c r="C277" s="171">
        <f>C279+C281+C283+C285+C287+C289+C291+C293+C295+C297</f>
        <v>0</v>
      </c>
    </row>
    <row r="278" spans="1:3" s="94" customFormat="1" ht="15.75" customHeight="1">
      <c r="A278" s="141"/>
      <c r="B278" s="84" t="s">
        <v>13</v>
      </c>
      <c r="C278" s="171">
        <f>C280+C282+C284+C286+C288+C290+C292+C294+C296+C298</f>
        <v>0</v>
      </c>
    </row>
    <row r="279" spans="1:3" s="94" customFormat="1" ht="20.25" customHeight="1">
      <c r="A279" s="525" t="s">
        <v>253</v>
      </c>
      <c r="B279" s="100" t="s">
        <v>12</v>
      </c>
      <c r="C279" s="171">
        <v>-37</v>
      </c>
    </row>
    <row r="280" spans="1:3" s="94" customFormat="1" ht="18.75" customHeight="1">
      <c r="A280" s="141"/>
      <c r="B280" s="84" t="s">
        <v>13</v>
      </c>
      <c r="C280" s="171">
        <v>-37</v>
      </c>
    </row>
    <row r="281" spans="1:3" s="94" customFormat="1" ht="30.75" customHeight="1">
      <c r="A281" s="525" t="s">
        <v>254</v>
      </c>
      <c r="B281" s="100" t="s">
        <v>12</v>
      </c>
      <c r="C281" s="171">
        <v>37</v>
      </c>
    </row>
    <row r="282" spans="1:3" s="94" customFormat="1" ht="18.75" customHeight="1">
      <c r="A282" s="141"/>
      <c r="B282" s="84" t="s">
        <v>13</v>
      </c>
      <c r="C282" s="171">
        <v>37</v>
      </c>
    </row>
    <row r="283" spans="1:3" s="94" customFormat="1" ht="30.75" customHeight="1">
      <c r="A283" s="525" t="s">
        <v>255</v>
      </c>
      <c r="B283" s="100" t="s">
        <v>12</v>
      </c>
      <c r="C283" s="171">
        <v>-17</v>
      </c>
    </row>
    <row r="284" spans="1:3" s="94" customFormat="1" ht="18.75" customHeight="1">
      <c r="A284" s="141"/>
      <c r="B284" s="84" t="s">
        <v>13</v>
      </c>
      <c r="C284" s="171">
        <v>-17</v>
      </c>
    </row>
    <row r="285" spans="1:3" s="94" customFormat="1" ht="30.75" customHeight="1">
      <c r="A285" s="525" t="s">
        <v>256</v>
      </c>
      <c r="B285" s="100" t="s">
        <v>12</v>
      </c>
      <c r="C285" s="171">
        <v>17</v>
      </c>
    </row>
    <row r="286" spans="1:3" s="94" customFormat="1" ht="18.75" customHeight="1">
      <c r="A286" s="141"/>
      <c r="B286" s="84" t="s">
        <v>13</v>
      </c>
      <c r="C286" s="171">
        <v>17</v>
      </c>
    </row>
    <row r="287" spans="1:3" s="94" customFormat="1" ht="21" customHeight="1">
      <c r="A287" s="525" t="s">
        <v>257</v>
      </c>
      <c r="B287" s="100" t="s">
        <v>12</v>
      </c>
      <c r="C287" s="171">
        <v>-27</v>
      </c>
    </row>
    <row r="288" spans="1:3" s="94" customFormat="1" ht="18.75" customHeight="1">
      <c r="A288" s="141"/>
      <c r="B288" s="84" t="s">
        <v>13</v>
      </c>
      <c r="C288" s="171">
        <v>-27</v>
      </c>
    </row>
    <row r="289" spans="1:9" s="94" customFormat="1" ht="31.5" customHeight="1">
      <c r="A289" s="525" t="s">
        <v>258</v>
      </c>
      <c r="B289" s="100" t="s">
        <v>12</v>
      </c>
      <c r="C289" s="171">
        <v>27</v>
      </c>
    </row>
    <row r="290" spans="1:9" s="94" customFormat="1" ht="18.75" customHeight="1">
      <c r="A290" s="141"/>
      <c r="B290" s="84" t="s">
        <v>13</v>
      </c>
      <c r="C290" s="171">
        <v>27</v>
      </c>
    </row>
    <row r="291" spans="1:9" s="94" customFormat="1" ht="30.75" customHeight="1">
      <c r="A291" s="525" t="s">
        <v>259</v>
      </c>
      <c r="B291" s="100" t="s">
        <v>12</v>
      </c>
      <c r="C291" s="171">
        <v>-6</v>
      </c>
    </row>
    <row r="292" spans="1:9" s="94" customFormat="1" ht="18.75" customHeight="1">
      <c r="A292" s="141"/>
      <c r="B292" s="84" t="s">
        <v>13</v>
      </c>
      <c r="C292" s="171">
        <v>-6</v>
      </c>
    </row>
    <row r="293" spans="1:9" s="94" customFormat="1" ht="30.75" customHeight="1">
      <c r="A293" s="525" t="s">
        <v>260</v>
      </c>
      <c r="B293" s="100" t="s">
        <v>12</v>
      </c>
      <c r="C293" s="171">
        <v>6</v>
      </c>
    </row>
    <row r="294" spans="1:9" s="94" customFormat="1" ht="18.75" customHeight="1">
      <c r="A294" s="141"/>
      <c r="B294" s="84" t="s">
        <v>13</v>
      </c>
      <c r="C294" s="171">
        <v>6</v>
      </c>
    </row>
    <row r="295" spans="1:9" s="94" customFormat="1" ht="30.75" customHeight="1">
      <c r="A295" s="525" t="s">
        <v>261</v>
      </c>
      <c r="B295" s="100" t="s">
        <v>12</v>
      </c>
      <c r="C295" s="171">
        <v>-172</v>
      </c>
    </row>
    <row r="296" spans="1:9" s="94" customFormat="1" ht="18.75" customHeight="1">
      <c r="A296" s="141"/>
      <c r="B296" s="84" t="s">
        <v>13</v>
      </c>
      <c r="C296" s="171">
        <v>-172</v>
      </c>
    </row>
    <row r="297" spans="1:9" s="94" customFormat="1" ht="30.75" customHeight="1">
      <c r="A297" s="530" t="s">
        <v>262</v>
      </c>
      <c r="B297" s="100" t="s">
        <v>12</v>
      </c>
      <c r="C297" s="171">
        <v>172</v>
      </c>
    </row>
    <row r="298" spans="1:9" s="94" customFormat="1" ht="18.75" customHeight="1">
      <c r="A298" s="141"/>
      <c r="B298" s="84" t="s">
        <v>13</v>
      </c>
      <c r="C298" s="171">
        <v>172</v>
      </c>
    </row>
    <row r="299" spans="1:9" s="15" customFormat="1">
      <c r="B299" s="175"/>
      <c r="C299" s="307"/>
      <c r="D299" s="41"/>
      <c r="E299" s="41"/>
      <c r="F299" s="41"/>
      <c r="G299" s="41"/>
      <c r="H299" s="41"/>
      <c r="I299" s="41"/>
    </row>
    <row r="300" spans="1:9" s="15" customFormat="1">
      <c r="B300" s="175"/>
      <c r="C300" s="307"/>
      <c r="D300" s="41"/>
      <c r="E300" s="41"/>
      <c r="F300" s="41"/>
      <c r="G300" s="41"/>
      <c r="H300" s="41"/>
      <c r="I300" s="41"/>
    </row>
    <row r="301" spans="1:9" s="15" customFormat="1">
      <c r="B301" s="175"/>
      <c r="C301" s="307"/>
      <c r="D301" s="41"/>
      <c r="E301" s="41"/>
      <c r="F301" s="41"/>
      <c r="G301" s="41"/>
      <c r="H301" s="41"/>
      <c r="I301" s="41"/>
    </row>
    <row r="302" spans="1:9" ht="15.75" customHeight="1">
      <c r="A302" s="714"/>
      <c r="B302" s="715"/>
      <c r="C302" s="715"/>
    </row>
    <row r="303" spans="1:9" ht="15.75" customHeight="1">
      <c r="A303" s="688"/>
      <c r="B303" s="716"/>
      <c r="C303" s="716"/>
    </row>
    <row r="304" spans="1:9">
      <c r="A304" s="167"/>
      <c r="B304" s="168"/>
      <c r="C304" s="308"/>
    </row>
    <row r="305" spans="1:53">
      <c r="A305" s="167"/>
      <c r="B305" s="168"/>
      <c r="C305" s="308"/>
    </row>
    <row r="306" spans="1:53">
      <c r="A306" s="167"/>
      <c r="B306" s="168"/>
      <c r="C306" s="308"/>
    </row>
    <row r="307" spans="1:53">
      <c r="A307" s="43"/>
    </row>
    <row r="308" spans="1:53">
      <c r="A308" s="43"/>
    </row>
    <row r="309" spans="1:53" s="1" customFormat="1">
      <c r="A309" s="43"/>
      <c r="C309" s="286"/>
      <c r="D309"/>
      <c r="E309"/>
      <c r="F309"/>
      <c r="G309"/>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row>
    <row r="316" spans="1:53" s="1" customFormat="1">
      <c r="A316" s="15"/>
      <c r="C316" s="286"/>
      <c r="D316"/>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row>
    <row r="317" spans="1:53" s="1" customFormat="1">
      <c r="A317" s="15"/>
      <c r="C317" s="286"/>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row>
  </sheetData>
  <mergeCells count="15">
    <mergeCell ref="A1:C1"/>
    <mergeCell ref="A2:C2"/>
    <mergeCell ref="A7:C7"/>
    <mergeCell ref="C9:C11"/>
    <mergeCell ref="A147:C147"/>
    <mergeCell ref="A181:C181"/>
    <mergeCell ref="A196:C196"/>
    <mergeCell ref="A55:C55"/>
    <mergeCell ref="A121:C121"/>
    <mergeCell ref="A146:C146"/>
    <mergeCell ref="A238:C238"/>
    <mergeCell ref="A268:C268"/>
    <mergeCell ref="A302:C302"/>
    <mergeCell ref="A303:C303"/>
    <mergeCell ref="A255:C255"/>
  </mergeCells>
  <pageMargins left="0.70866141732283472" right="0.70866141732283472" top="0.55118110236220474" bottom="0.55118110236220474" header="0.31496062992125984" footer="0.31496062992125984"/>
  <pageSetup paperSize="9" scale="95" orientation="portrait" r:id="rId1"/>
  <headerFooter>
    <oddFoote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5E5D5-3CD0-4992-809B-BB3B49D3B1E0}">
  <dimension ref="A1:BA526"/>
  <sheetViews>
    <sheetView topLeftCell="A233" zoomScaleNormal="100" workbookViewId="0">
      <selection activeCell="P195" sqref="P195"/>
    </sheetView>
  </sheetViews>
  <sheetFormatPr defaultRowHeight="14.25"/>
  <cols>
    <col min="1" max="1" width="61.28515625" customWidth="1"/>
    <col min="2" max="2" width="6.85546875" style="1" customWidth="1"/>
    <col min="3" max="3" width="17" style="286" customWidth="1"/>
    <col min="4" max="4" width="0" hidden="1" customWidth="1"/>
    <col min="6" max="9" width="0" hidden="1" customWidth="1"/>
  </cols>
  <sheetData>
    <row r="1" spans="1:11" ht="18.75" customHeight="1">
      <c r="A1" s="688" t="s">
        <v>0</v>
      </c>
      <c r="B1" s="689"/>
      <c r="C1" s="689"/>
    </row>
    <row r="2" spans="1:11" ht="12.75">
      <c r="A2" s="731" t="s">
        <v>1</v>
      </c>
      <c r="B2" s="732"/>
      <c r="C2" s="732"/>
    </row>
    <row r="3" spans="1:11">
      <c r="A3" s="107" t="s">
        <v>2</v>
      </c>
    </row>
    <row r="4" spans="1:11">
      <c r="A4" t="s">
        <v>3</v>
      </c>
    </row>
    <row r="7" spans="1:11" ht="29.25" customHeight="1">
      <c r="A7" s="690" t="s">
        <v>4</v>
      </c>
      <c r="B7" s="690"/>
      <c r="C7" s="690"/>
    </row>
    <row r="8" spans="1:11" ht="16.5" customHeight="1">
      <c r="B8" s="2"/>
      <c r="C8" s="287" t="s">
        <v>5</v>
      </c>
    </row>
    <row r="9" spans="1:11" ht="12.75">
      <c r="A9" s="8" t="s">
        <v>6</v>
      </c>
      <c r="B9" s="5" t="s">
        <v>7</v>
      </c>
      <c r="C9" s="691" t="s">
        <v>8</v>
      </c>
    </row>
    <row r="10" spans="1:11" ht="12.75">
      <c r="A10" s="3" t="s">
        <v>9</v>
      </c>
      <c r="B10" s="6"/>
      <c r="C10" s="692"/>
    </row>
    <row r="11" spans="1:11" ht="12.75">
      <c r="A11" s="3" t="s">
        <v>10</v>
      </c>
      <c r="B11" s="6"/>
      <c r="C11" s="693"/>
    </row>
    <row r="12" spans="1:11">
      <c r="A12" s="4">
        <v>0</v>
      </c>
      <c r="B12" s="4">
        <v>1</v>
      </c>
      <c r="C12" s="194">
        <v>2</v>
      </c>
    </row>
    <row r="13" spans="1:11" ht="15.75">
      <c r="A13" s="34" t="s">
        <v>11</v>
      </c>
      <c r="B13" s="17" t="s">
        <v>12</v>
      </c>
      <c r="C13" s="288">
        <f>C15+C29</f>
        <v>72907</v>
      </c>
      <c r="K13" s="131"/>
    </row>
    <row r="14" spans="1:11" ht="15">
      <c r="A14" s="16"/>
      <c r="B14" s="18" t="s">
        <v>13</v>
      </c>
      <c r="C14" s="288">
        <f>C16+C30</f>
        <v>72907</v>
      </c>
    </row>
    <row r="15" spans="1:11" ht="15">
      <c r="A15" s="26" t="s">
        <v>14</v>
      </c>
      <c r="B15" s="13" t="s">
        <v>12</v>
      </c>
      <c r="C15" s="178">
        <f>C17+C19</f>
        <v>59071</v>
      </c>
    </row>
    <row r="16" spans="1:11" ht="15">
      <c r="A16" s="10" t="s">
        <v>15</v>
      </c>
      <c r="B16" s="14" t="s">
        <v>13</v>
      </c>
      <c r="C16" s="178">
        <f>C18+C20</f>
        <v>59071</v>
      </c>
    </row>
    <row r="17" spans="1:16" s="15" customFormat="1" ht="22.5" customHeight="1">
      <c r="A17" s="226" t="s">
        <v>16</v>
      </c>
      <c r="B17" s="188" t="s">
        <v>12</v>
      </c>
      <c r="C17" s="195">
        <f>C49</f>
        <v>35419</v>
      </c>
    </row>
    <row r="18" spans="1:16" s="15" customFormat="1">
      <c r="A18" s="158"/>
      <c r="B18" s="159" t="s">
        <v>13</v>
      </c>
      <c r="C18" s="195">
        <f>C50</f>
        <v>35419</v>
      </c>
    </row>
    <row r="19" spans="1:16">
      <c r="A19" s="12" t="s">
        <v>17</v>
      </c>
      <c r="B19" s="5" t="s">
        <v>12</v>
      </c>
      <c r="C19" s="195">
        <f>C21+C27</f>
        <v>23652</v>
      </c>
    </row>
    <row r="20" spans="1:16">
      <c r="A20" s="11"/>
      <c r="B20" s="7" t="s">
        <v>13</v>
      </c>
      <c r="C20" s="195">
        <f>C22+C28</f>
        <v>23652</v>
      </c>
    </row>
    <row r="21" spans="1:16">
      <c r="A21" s="21" t="s">
        <v>18</v>
      </c>
      <c r="B21" s="5" t="s">
        <v>12</v>
      </c>
      <c r="C21" s="195">
        <f>C23+C25</f>
        <v>17736</v>
      </c>
    </row>
    <row r="22" spans="1:16">
      <c r="A22" s="22"/>
      <c r="B22" s="40" t="s">
        <v>13</v>
      </c>
      <c r="C22" s="195">
        <f>C24+C26</f>
        <v>17736</v>
      </c>
    </row>
    <row r="23" spans="1:16">
      <c r="A23" s="21" t="s">
        <v>30</v>
      </c>
      <c r="B23" s="5" t="s">
        <v>12</v>
      </c>
      <c r="C23" s="289">
        <f>C55+C149</f>
        <v>14976</v>
      </c>
    </row>
    <row r="24" spans="1:16">
      <c r="A24" s="22"/>
      <c r="B24" s="6" t="s">
        <v>13</v>
      </c>
      <c r="C24" s="289">
        <f>C56+C150</f>
        <v>14976</v>
      </c>
    </row>
    <row r="25" spans="1:16">
      <c r="A25" s="23" t="s">
        <v>22</v>
      </c>
      <c r="B25" s="6" t="s">
        <v>12</v>
      </c>
      <c r="C25" s="195">
        <f>C219</f>
        <v>2760</v>
      </c>
      <c r="P25" s="43"/>
    </row>
    <row r="26" spans="1:16">
      <c r="A26" s="9"/>
      <c r="B26" s="7" t="s">
        <v>13</v>
      </c>
      <c r="C26" s="195">
        <f>C220</f>
        <v>2760</v>
      </c>
    </row>
    <row r="27" spans="1:16">
      <c r="A27" s="23" t="s">
        <v>143</v>
      </c>
      <c r="B27" s="6" t="s">
        <v>12</v>
      </c>
      <c r="C27" s="195">
        <f>C221</f>
        <v>5916</v>
      </c>
    </row>
    <row r="28" spans="1:16">
      <c r="A28" s="9"/>
      <c r="B28" s="7" t="s">
        <v>13</v>
      </c>
      <c r="C28" s="195">
        <f>C222</f>
        <v>5916</v>
      </c>
      <c r="P28" s="131"/>
    </row>
    <row r="29" spans="1:16" s="258" customFormat="1" ht="15">
      <c r="A29" s="269" t="s">
        <v>24</v>
      </c>
      <c r="B29" s="260" t="s">
        <v>12</v>
      </c>
      <c r="C29" s="288">
        <f>C32</f>
        <v>13836</v>
      </c>
    </row>
    <row r="30" spans="1:16" s="258" customFormat="1" ht="15">
      <c r="A30" s="270" t="s">
        <v>15</v>
      </c>
      <c r="B30" s="261" t="s">
        <v>13</v>
      </c>
      <c r="C30" s="288">
        <f>C33</f>
        <v>13836</v>
      </c>
    </row>
    <row r="31" spans="1:16" s="258" customFormat="1" hidden="1">
      <c r="A31" s="264"/>
      <c r="B31" s="261" t="s">
        <v>13</v>
      </c>
      <c r="C31" s="290"/>
    </row>
    <row r="32" spans="1:16">
      <c r="A32" s="12" t="s">
        <v>17</v>
      </c>
      <c r="B32" s="6" t="s">
        <v>12</v>
      </c>
      <c r="C32" s="195">
        <f>C34</f>
        <v>13836</v>
      </c>
    </row>
    <row r="33" spans="1:53">
      <c r="A33" s="11"/>
      <c r="B33" s="7" t="s">
        <v>13</v>
      </c>
      <c r="C33" s="195">
        <f>C35</f>
        <v>13836</v>
      </c>
    </row>
    <row r="34" spans="1:53">
      <c r="A34" s="12" t="s">
        <v>18</v>
      </c>
      <c r="B34" s="5" t="s">
        <v>12</v>
      </c>
      <c r="C34" s="195">
        <f>C36+C38+C40+C42</f>
        <v>13836</v>
      </c>
    </row>
    <row r="35" spans="1:53">
      <c r="A35" s="9"/>
      <c r="B35" s="7" t="s">
        <v>13</v>
      </c>
      <c r="C35" s="195">
        <f>C37+C39+C41+C43</f>
        <v>13836</v>
      </c>
    </row>
    <row r="36" spans="1:53">
      <c r="A36" s="21" t="s">
        <v>30</v>
      </c>
      <c r="B36" s="5" t="s">
        <v>12</v>
      </c>
      <c r="C36" s="195">
        <f>C157</f>
        <v>10731</v>
      </c>
    </row>
    <row r="37" spans="1:53">
      <c r="A37" s="22"/>
      <c r="B37" s="6" t="s">
        <v>13</v>
      </c>
      <c r="C37" s="195">
        <f>C158</f>
        <v>10731</v>
      </c>
    </row>
    <row r="38" spans="1:53">
      <c r="A38" s="27" t="s">
        <v>20</v>
      </c>
      <c r="B38" s="5" t="s">
        <v>12</v>
      </c>
      <c r="C38" s="195">
        <f t="shared" ref="C38:C39" si="0">C231</f>
        <v>1223</v>
      </c>
    </row>
    <row r="39" spans="1:53">
      <c r="A39" s="9"/>
      <c r="B39" s="7" t="s">
        <v>13</v>
      </c>
      <c r="C39" s="195">
        <f t="shared" si="0"/>
        <v>1223</v>
      </c>
    </row>
    <row r="40" spans="1:53" s="43" customFormat="1">
      <c r="A40" s="23" t="s">
        <v>21</v>
      </c>
      <c r="B40" s="56" t="s">
        <v>12</v>
      </c>
      <c r="C40" s="195">
        <f>C233</f>
        <v>15</v>
      </c>
    </row>
    <row r="41" spans="1:53" s="43" customFormat="1">
      <c r="A41" s="10"/>
      <c r="B41" s="40" t="s">
        <v>13</v>
      </c>
      <c r="C41" s="195">
        <f>C234</f>
        <v>15</v>
      </c>
    </row>
    <row r="42" spans="1:53">
      <c r="A42" s="23" t="s">
        <v>22</v>
      </c>
      <c r="B42" s="6" t="s">
        <v>12</v>
      </c>
      <c r="C42" s="195">
        <f>C235</f>
        <v>1867</v>
      </c>
    </row>
    <row r="43" spans="1:53" ht="14.25" customHeight="1">
      <c r="A43" s="9"/>
      <c r="B43" s="7" t="s">
        <v>13</v>
      </c>
      <c r="C43" s="195">
        <f>C236</f>
        <v>1867</v>
      </c>
    </row>
    <row r="44" spans="1:53" s="49" customFormat="1" ht="15">
      <c r="A44" s="52" t="s">
        <v>25</v>
      </c>
      <c r="B44" s="52"/>
      <c r="C44" s="291"/>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row>
    <row r="45" spans="1:53" ht="15">
      <c r="A45" s="53" t="s">
        <v>26</v>
      </c>
      <c r="B45" s="55" t="s">
        <v>12</v>
      </c>
      <c r="C45" s="195">
        <f>C47</f>
        <v>47295</v>
      </c>
    </row>
    <row r="46" spans="1:53">
      <c r="A46" s="39"/>
      <c r="B46" s="40" t="s">
        <v>13</v>
      </c>
      <c r="C46" s="195">
        <f>C48</f>
        <v>47295</v>
      </c>
    </row>
    <row r="47" spans="1:53" ht="15">
      <c r="A47" s="36" t="s">
        <v>27</v>
      </c>
      <c r="B47" s="24" t="s">
        <v>12</v>
      </c>
      <c r="C47" s="292">
        <f>C49+C51</f>
        <v>47295</v>
      </c>
    </row>
    <row r="48" spans="1:53" ht="15">
      <c r="A48" s="22" t="s">
        <v>15</v>
      </c>
      <c r="B48" s="14" t="s">
        <v>13</v>
      </c>
      <c r="C48" s="292">
        <f>C50+C52</f>
        <v>47295</v>
      </c>
    </row>
    <row r="49" spans="1:9" s="15" customFormat="1" ht="18.75" customHeight="1">
      <c r="A49" s="226" t="s">
        <v>16</v>
      </c>
      <c r="B49" s="188" t="s">
        <v>12</v>
      </c>
      <c r="C49" s="195">
        <f>C62+C94+C103</f>
        <v>35419</v>
      </c>
    </row>
    <row r="50" spans="1:9" s="15" customFormat="1">
      <c r="A50" s="158"/>
      <c r="B50" s="159" t="s">
        <v>13</v>
      </c>
      <c r="C50" s="195">
        <f>C63+C95+C104</f>
        <v>35419</v>
      </c>
    </row>
    <row r="51" spans="1:9">
      <c r="A51" s="12" t="s">
        <v>17</v>
      </c>
      <c r="B51" s="6" t="s">
        <v>12</v>
      </c>
      <c r="C51" s="293">
        <f>C53</f>
        <v>11876</v>
      </c>
    </row>
    <row r="52" spans="1:9">
      <c r="A52" s="11"/>
      <c r="B52" s="7" t="s">
        <v>13</v>
      </c>
      <c r="C52" s="293">
        <f>C54</f>
        <v>11876</v>
      </c>
    </row>
    <row r="53" spans="1:9">
      <c r="A53" s="20" t="s">
        <v>28</v>
      </c>
      <c r="B53" s="24" t="s">
        <v>12</v>
      </c>
      <c r="C53" s="293">
        <f>C55</f>
        <v>11876</v>
      </c>
    </row>
    <row r="54" spans="1:9">
      <c r="A54" s="20"/>
      <c r="B54" s="24" t="s">
        <v>13</v>
      </c>
      <c r="C54" s="293">
        <f>C56</f>
        <v>11876</v>
      </c>
    </row>
    <row r="55" spans="1:9">
      <c r="A55" s="21" t="s">
        <v>30</v>
      </c>
      <c r="B55" s="13" t="s">
        <v>12</v>
      </c>
      <c r="C55" s="195">
        <f>C70+C83+C113</f>
        <v>11876</v>
      </c>
    </row>
    <row r="56" spans="1:9">
      <c r="A56" s="22"/>
      <c r="B56" s="14" t="s">
        <v>13</v>
      </c>
      <c r="C56" s="195">
        <f>C71+C84+C114</f>
        <v>11876</v>
      </c>
    </row>
    <row r="57" spans="1:9" ht="15">
      <c r="A57" s="153" t="s">
        <v>31</v>
      </c>
      <c r="B57" s="154"/>
      <c r="C57" s="294"/>
      <c r="D57" s="111"/>
      <c r="E57" s="112"/>
      <c r="F57" s="111"/>
      <c r="G57" s="111"/>
      <c r="H57" s="111"/>
      <c r="I57" s="111"/>
    </row>
    <row r="58" spans="1:9">
      <c r="A58" s="127" t="s">
        <v>32</v>
      </c>
      <c r="B58" s="55" t="s">
        <v>12</v>
      </c>
      <c r="C58" s="195">
        <f>C60</f>
        <v>1515</v>
      </c>
      <c r="D58" s="113"/>
      <c r="E58" s="113"/>
      <c r="F58" s="113"/>
      <c r="G58" s="113"/>
      <c r="H58" s="113"/>
      <c r="I58" s="113"/>
    </row>
    <row r="59" spans="1:9">
      <c r="A59" s="22" t="s">
        <v>33</v>
      </c>
      <c r="B59" s="14" t="s">
        <v>13</v>
      </c>
      <c r="C59" s="195">
        <f>C61</f>
        <v>1515</v>
      </c>
    </row>
    <row r="60" spans="1:9">
      <c r="A60" s="128" t="s">
        <v>34</v>
      </c>
      <c r="B60" s="13" t="s">
        <v>12</v>
      </c>
      <c r="C60" s="195">
        <f>C62+C66</f>
        <v>1515</v>
      </c>
    </row>
    <row r="61" spans="1:9">
      <c r="A61" s="22" t="s">
        <v>35</v>
      </c>
      <c r="B61" s="14" t="s">
        <v>13</v>
      </c>
      <c r="C61" s="195">
        <f>C63+C67</f>
        <v>1515</v>
      </c>
    </row>
    <row r="62" spans="1:9" s="15" customFormat="1" ht="18.75" customHeight="1">
      <c r="A62" s="226" t="s">
        <v>16</v>
      </c>
      <c r="B62" s="188" t="s">
        <v>12</v>
      </c>
      <c r="C62" s="195">
        <f>C64</f>
        <v>1436</v>
      </c>
    </row>
    <row r="63" spans="1:9" s="15" customFormat="1">
      <c r="A63" s="158"/>
      <c r="B63" s="159" t="s">
        <v>13</v>
      </c>
      <c r="C63" s="195">
        <f>C65</f>
        <v>1436</v>
      </c>
    </row>
    <row r="64" spans="1:9" s="94" customFormat="1" ht="15" customHeight="1">
      <c r="A64" s="442" t="s">
        <v>167</v>
      </c>
      <c r="B64" s="100" t="s">
        <v>12</v>
      </c>
      <c r="C64" s="171">
        <v>1436</v>
      </c>
    </row>
    <row r="65" spans="1:22" s="94" customFormat="1">
      <c r="A65" s="141"/>
      <c r="B65" s="84" t="s">
        <v>13</v>
      </c>
      <c r="C65" s="171">
        <v>1436</v>
      </c>
    </row>
    <row r="66" spans="1:22" s="94" customFormat="1" ht="15">
      <c r="A66" s="227" t="s">
        <v>17</v>
      </c>
      <c r="B66" s="100" t="s">
        <v>12</v>
      </c>
      <c r="C66" s="199">
        <f t="shared" ref="C66:C69" si="1">C68</f>
        <v>79</v>
      </c>
    </row>
    <row r="67" spans="1:22" s="94" customFormat="1" ht="15">
      <c r="A67" s="79"/>
      <c r="B67" s="84" t="s">
        <v>13</v>
      </c>
      <c r="C67" s="199">
        <f t="shared" si="1"/>
        <v>79</v>
      </c>
    </row>
    <row r="68" spans="1:22" s="94" customFormat="1">
      <c r="A68" s="227" t="s">
        <v>18</v>
      </c>
      <c r="B68" s="100" t="s">
        <v>12</v>
      </c>
      <c r="C68" s="171">
        <f t="shared" si="1"/>
        <v>79</v>
      </c>
      <c r="D68" s="86">
        <f>D70</f>
        <v>0</v>
      </c>
    </row>
    <row r="69" spans="1:22" s="94" customFormat="1">
      <c r="A69" s="141"/>
      <c r="B69" s="84" t="s">
        <v>13</v>
      </c>
      <c r="C69" s="171">
        <f t="shared" si="1"/>
        <v>79</v>
      </c>
    </row>
    <row r="70" spans="1:22" s="94" customFormat="1">
      <c r="A70" s="228" t="s">
        <v>19</v>
      </c>
      <c r="B70" s="100" t="s">
        <v>12</v>
      </c>
      <c r="C70" s="171">
        <f>C72</f>
        <v>79</v>
      </c>
    </row>
    <row r="71" spans="1:22" s="94" customFormat="1">
      <c r="A71" s="141"/>
      <c r="B71" s="84" t="s">
        <v>13</v>
      </c>
      <c r="C71" s="171">
        <f>C73</f>
        <v>79</v>
      </c>
    </row>
    <row r="72" spans="1:22" s="94" customFormat="1" ht="63.75">
      <c r="A72" s="501" t="s">
        <v>36</v>
      </c>
      <c r="B72" s="100" t="s">
        <v>12</v>
      </c>
      <c r="C72" s="171">
        <v>79</v>
      </c>
    </row>
    <row r="73" spans="1:22" s="94" customFormat="1">
      <c r="A73" s="141"/>
      <c r="B73" s="84" t="s">
        <v>13</v>
      </c>
      <c r="C73" s="171">
        <v>79</v>
      </c>
    </row>
    <row r="74" spans="1:22" s="49" customFormat="1" ht="12.75">
      <c r="A74" s="696" t="s">
        <v>37</v>
      </c>
      <c r="B74" s="696"/>
      <c r="C74" s="696"/>
      <c r="D74"/>
      <c r="E74"/>
      <c r="F74"/>
      <c r="G74"/>
      <c r="H74"/>
      <c r="I74"/>
      <c r="J74"/>
      <c r="K74"/>
      <c r="L74"/>
      <c r="M74"/>
      <c r="N74"/>
      <c r="O74"/>
      <c r="P74"/>
      <c r="Q74"/>
      <c r="R74"/>
      <c r="S74"/>
      <c r="T74"/>
      <c r="U74"/>
      <c r="V74"/>
    </row>
    <row r="75" spans="1:22" s="54" customFormat="1" ht="15">
      <c r="A75" s="114" t="s">
        <v>32</v>
      </c>
      <c r="B75" s="125" t="s">
        <v>12</v>
      </c>
      <c r="C75" s="178">
        <f>C77</f>
        <v>1287</v>
      </c>
    </row>
    <row r="76" spans="1:22" s="54" customFormat="1" ht="15">
      <c r="A76" s="37" t="s">
        <v>38</v>
      </c>
      <c r="B76" s="14" t="s">
        <v>13</v>
      </c>
      <c r="C76" s="178">
        <f>C78</f>
        <v>1287</v>
      </c>
    </row>
    <row r="77" spans="1:22" s="54" customFormat="1">
      <c r="A77" s="38" t="s">
        <v>34</v>
      </c>
      <c r="B77" s="13" t="s">
        <v>12</v>
      </c>
      <c r="C77" s="195">
        <f>C79</f>
        <v>1287</v>
      </c>
    </row>
    <row r="78" spans="1:22" s="54" customFormat="1">
      <c r="A78" s="37" t="s">
        <v>38</v>
      </c>
      <c r="B78" s="14" t="s">
        <v>13</v>
      </c>
      <c r="C78" s="195">
        <f>C80</f>
        <v>1287</v>
      </c>
    </row>
    <row r="79" spans="1:22" s="43" customFormat="1">
      <c r="A79" s="12" t="s">
        <v>17</v>
      </c>
      <c r="B79" s="56" t="s">
        <v>12</v>
      </c>
      <c r="C79" s="171">
        <f t="shared" ref="C79:C84" si="2">C81</f>
        <v>1287</v>
      </c>
    </row>
    <row r="80" spans="1:22" s="43" customFormat="1">
      <c r="A80" s="11"/>
      <c r="B80" s="40" t="s">
        <v>13</v>
      </c>
      <c r="C80" s="171">
        <f t="shared" si="2"/>
        <v>1287</v>
      </c>
    </row>
    <row r="81" spans="1:26" s="43" customFormat="1">
      <c r="A81" s="20" t="s">
        <v>28</v>
      </c>
      <c r="B81" s="13" t="s">
        <v>12</v>
      </c>
      <c r="C81" s="171">
        <f t="shared" si="2"/>
        <v>1287</v>
      </c>
    </row>
    <row r="82" spans="1:26" s="43" customFormat="1">
      <c r="A82" s="20"/>
      <c r="B82" s="14" t="s">
        <v>13</v>
      </c>
      <c r="C82" s="171">
        <f t="shared" si="2"/>
        <v>1287</v>
      </c>
    </row>
    <row r="83" spans="1:26" s="43" customFormat="1">
      <c r="A83" s="21" t="s">
        <v>30</v>
      </c>
      <c r="B83" s="13" t="s">
        <v>12</v>
      </c>
      <c r="C83" s="171">
        <f t="shared" si="2"/>
        <v>1287</v>
      </c>
    </row>
    <row r="84" spans="1:26" s="43" customFormat="1">
      <c r="A84" s="20"/>
      <c r="B84" s="14" t="s">
        <v>13</v>
      </c>
      <c r="C84" s="171">
        <f t="shared" si="2"/>
        <v>1287</v>
      </c>
    </row>
    <row r="85" spans="1:26" s="94" customFormat="1" ht="16.5" customHeight="1">
      <c r="A85" s="498" t="s">
        <v>40</v>
      </c>
      <c r="B85" s="95" t="s">
        <v>12</v>
      </c>
      <c r="C85" s="171">
        <f>C87</f>
        <v>1287</v>
      </c>
    </row>
    <row r="86" spans="1:26" s="94" customFormat="1">
      <c r="A86" s="141"/>
      <c r="B86" s="84" t="s">
        <v>13</v>
      </c>
      <c r="C86" s="171">
        <f>C88</f>
        <v>1287</v>
      </c>
    </row>
    <row r="87" spans="1:26" s="94" customFormat="1" ht="28.5">
      <c r="A87" s="446" t="s">
        <v>41</v>
      </c>
      <c r="B87" s="95" t="s">
        <v>12</v>
      </c>
      <c r="C87" s="171">
        <v>1287</v>
      </c>
    </row>
    <row r="88" spans="1:26" s="94" customFormat="1">
      <c r="A88" s="141"/>
      <c r="B88" s="84" t="s">
        <v>13</v>
      </c>
      <c r="C88" s="171">
        <v>1287</v>
      </c>
    </row>
    <row r="89" spans="1:26" s="49" customFormat="1">
      <c r="A89" s="156" t="s">
        <v>44</v>
      </c>
      <c r="B89" s="157"/>
      <c r="C89" s="295"/>
      <c r="D89" s="155"/>
      <c r="E89" s="63"/>
      <c r="F89" s="155"/>
      <c r="G89" s="155"/>
      <c r="H89" s="155"/>
      <c r="I89" s="155"/>
      <c r="J89"/>
      <c r="K89"/>
      <c r="L89"/>
      <c r="M89"/>
      <c r="N89"/>
      <c r="O89"/>
      <c r="P89"/>
      <c r="Q89"/>
      <c r="R89"/>
      <c r="S89"/>
      <c r="T89"/>
      <c r="U89"/>
      <c r="V89"/>
      <c r="W89"/>
      <c r="X89"/>
      <c r="Y89"/>
      <c r="Z89"/>
    </row>
    <row r="90" spans="1:26" s="54" customFormat="1" ht="15">
      <c r="A90" s="114" t="s">
        <v>32</v>
      </c>
      <c r="B90" s="125" t="s">
        <v>12</v>
      </c>
      <c r="C90" s="296">
        <f t="shared" ref="C90:C91" si="3">C92</f>
        <v>483</v>
      </c>
    </row>
    <row r="91" spans="1:26" s="54" customFormat="1" ht="15">
      <c r="A91" s="37" t="s">
        <v>38</v>
      </c>
      <c r="B91" s="14" t="s">
        <v>13</v>
      </c>
      <c r="C91" s="296">
        <f t="shared" si="3"/>
        <v>483</v>
      </c>
    </row>
    <row r="92" spans="1:26" s="54" customFormat="1">
      <c r="A92" s="38" t="s">
        <v>34</v>
      </c>
      <c r="B92" s="13" t="s">
        <v>12</v>
      </c>
      <c r="C92" s="195">
        <f>C94</f>
        <v>483</v>
      </c>
    </row>
    <row r="93" spans="1:26" s="54" customFormat="1">
      <c r="A93" s="37" t="s">
        <v>38</v>
      </c>
      <c r="B93" s="14" t="s">
        <v>13</v>
      </c>
      <c r="C93" s="195">
        <f>C95</f>
        <v>483</v>
      </c>
    </row>
    <row r="94" spans="1:26" s="15" customFormat="1" ht="28.5">
      <c r="A94" s="189" t="s">
        <v>16</v>
      </c>
      <c r="B94" s="188" t="s">
        <v>12</v>
      </c>
      <c r="C94" s="195">
        <f>C96</f>
        <v>483</v>
      </c>
    </row>
    <row r="95" spans="1:26" s="15" customFormat="1">
      <c r="A95" s="190"/>
      <c r="B95" s="159" t="s">
        <v>13</v>
      </c>
      <c r="C95" s="195">
        <f>C97</f>
        <v>483</v>
      </c>
    </row>
    <row r="96" spans="1:26" s="91" customFormat="1" ht="33" customHeight="1">
      <c r="A96" s="509" t="s">
        <v>263</v>
      </c>
      <c r="B96" s="202" t="s">
        <v>12</v>
      </c>
      <c r="C96" s="445">
        <v>483</v>
      </c>
      <c r="J96" s="207"/>
    </row>
    <row r="97" spans="1:26" s="91" customFormat="1">
      <c r="A97" s="191"/>
      <c r="B97" s="192" t="s">
        <v>13</v>
      </c>
      <c r="C97" s="445">
        <v>483</v>
      </c>
    </row>
    <row r="98" spans="1:26" s="206" customFormat="1" ht="15">
      <c r="A98" s="697" t="s">
        <v>46</v>
      </c>
      <c r="B98" s="697"/>
      <c r="C98" s="697"/>
      <c r="D98" s="15"/>
      <c r="E98" s="15"/>
      <c r="F98" s="15"/>
      <c r="G98" s="15"/>
      <c r="H98" s="15"/>
      <c r="I98" s="15"/>
      <c r="J98" s="15"/>
      <c r="K98" s="15"/>
      <c r="L98" s="15"/>
      <c r="M98" s="15"/>
      <c r="N98" s="15"/>
      <c r="O98" s="15"/>
      <c r="P98" s="15"/>
      <c r="Q98" s="15"/>
      <c r="R98" s="15"/>
      <c r="S98" s="15"/>
      <c r="T98" s="15"/>
      <c r="U98" s="15"/>
      <c r="V98" s="15"/>
      <c r="W98" s="15"/>
      <c r="X98" s="15"/>
      <c r="Y98" s="15"/>
      <c r="Z98" s="15"/>
    </row>
    <row r="99" spans="1:26" s="15" customFormat="1" ht="15">
      <c r="A99" s="185" t="s">
        <v>32</v>
      </c>
      <c r="B99" s="186" t="s">
        <v>12</v>
      </c>
      <c r="C99" s="296">
        <f>C101</f>
        <v>44010</v>
      </c>
      <c r="Q99" s="15">
        <f>116+2408+200+1165+570+1232+2283+361+1195+400+79</f>
        <v>10009</v>
      </c>
    </row>
    <row r="100" spans="1:26" s="15" customFormat="1" ht="15">
      <c r="A100" s="158" t="s">
        <v>38</v>
      </c>
      <c r="B100" s="159" t="s">
        <v>13</v>
      </c>
      <c r="C100" s="296">
        <f>C102</f>
        <v>44010</v>
      </c>
    </row>
    <row r="101" spans="1:26" s="15" customFormat="1" ht="15">
      <c r="A101" s="187" t="s">
        <v>34</v>
      </c>
      <c r="B101" s="188" t="s">
        <v>12</v>
      </c>
      <c r="C101" s="195">
        <f>C103+C109</f>
        <v>44010</v>
      </c>
    </row>
    <row r="102" spans="1:26" s="15" customFormat="1">
      <c r="A102" s="158" t="s">
        <v>38</v>
      </c>
      <c r="B102" s="159" t="s">
        <v>13</v>
      </c>
      <c r="C102" s="195">
        <f>C104+C110</f>
        <v>44010</v>
      </c>
    </row>
    <row r="103" spans="1:26" s="15" customFormat="1" ht="28.5">
      <c r="A103" s="189" t="s">
        <v>16</v>
      </c>
      <c r="B103" s="188" t="s">
        <v>12</v>
      </c>
      <c r="C103" s="195">
        <f>C105+C107</f>
        <v>33500</v>
      </c>
    </row>
    <row r="104" spans="1:26" s="15" customFormat="1">
      <c r="A104" s="190"/>
      <c r="B104" s="159" t="s">
        <v>13</v>
      </c>
      <c r="C104" s="195">
        <f>C106+C108</f>
        <v>33500</v>
      </c>
    </row>
    <row r="105" spans="1:26" s="91" customFormat="1" ht="45" customHeight="1">
      <c r="A105" s="449" t="s">
        <v>264</v>
      </c>
      <c r="B105" s="202" t="s">
        <v>12</v>
      </c>
      <c r="C105" s="445">
        <v>21000</v>
      </c>
      <c r="J105" s="207"/>
    </row>
    <row r="106" spans="1:26" s="91" customFormat="1">
      <c r="A106" s="191"/>
      <c r="B106" s="192" t="s">
        <v>13</v>
      </c>
      <c r="C106" s="445">
        <v>21000</v>
      </c>
    </row>
    <row r="107" spans="1:26" s="91" customFormat="1" ht="45.75" customHeight="1">
      <c r="A107" s="450" t="s">
        <v>168</v>
      </c>
      <c r="B107" s="202" t="s">
        <v>12</v>
      </c>
      <c r="C107" s="445">
        <v>12500</v>
      </c>
      <c r="J107" s="207"/>
    </row>
    <row r="108" spans="1:26" s="91" customFormat="1">
      <c r="A108" s="191"/>
      <c r="B108" s="192" t="s">
        <v>13</v>
      </c>
      <c r="C108" s="171">
        <v>12500</v>
      </c>
    </row>
    <row r="109" spans="1:26" s="91" customFormat="1">
      <c r="A109" s="232" t="s">
        <v>17</v>
      </c>
      <c r="B109" s="233" t="s">
        <v>12</v>
      </c>
      <c r="C109" s="171">
        <f>C111</f>
        <v>10510</v>
      </c>
    </row>
    <row r="110" spans="1:26" s="91" customFormat="1">
      <c r="A110" s="234"/>
      <c r="B110" s="192" t="s">
        <v>13</v>
      </c>
      <c r="C110" s="171">
        <f>C112</f>
        <v>10510</v>
      </c>
    </row>
    <row r="111" spans="1:26" s="94" customFormat="1">
      <c r="A111" s="235" t="s">
        <v>28</v>
      </c>
      <c r="B111" s="202" t="s">
        <v>12</v>
      </c>
      <c r="C111" s="171">
        <f>C113</f>
        <v>10510</v>
      </c>
    </row>
    <row r="112" spans="1:26" s="94" customFormat="1">
      <c r="A112" s="204"/>
      <c r="B112" s="192" t="s">
        <v>13</v>
      </c>
      <c r="C112" s="171">
        <f>C114</f>
        <v>10510</v>
      </c>
    </row>
    <row r="113" spans="1:15" s="94" customFormat="1">
      <c r="A113" s="236" t="s">
        <v>19</v>
      </c>
      <c r="B113" s="233" t="s">
        <v>12</v>
      </c>
      <c r="C113" s="171">
        <f>C115+C117+C119+C121+C123+C125+C127+C129+C131+C133+C135+C137</f>
        <v>10510</v>
      </c>
      <c r="M113" s="231"/>
      <c r="N113" s="231"/>
    </row>
    <row r="114" spans="1:15" s="94" customFormat="1">
      <c r="A114" s="236"/>
      <c r="B114" s="192" t="s">
        <v>13</v>
      </c>
      <c r="C114" s="171">
        <f>C116+C118+C120+C122+C124+C126+C128+C130+C132+C134+C136+C138</f>
        <v>10510</v>
      </c>
      <c r="N114" s="231">
        <f>C114-C116-C138</f>
        <v>9930</v>
      </c>
      <c r="O114" s="231">
        <f>N114+79</f>
        <v>10009</v>
      </c>
    </row>
    <row r="115" spans="1:15" s="91" customFormat="1" ht="42.75">
      <c r="A115" s="510" t="s">
        <v>265</v>
      </c>
      <c r="B115" s="133" t="s">
        <v>12</v>
      </c>
      <c r="C115" s="445">
        <v>110</v>
      </c>
      <c r="D115" s="83"/>
      <c r="E115" s="83"/>
      <c r="F115" s="83"/>
      <c r="G115" s="83"/>
      <c r="H115" s="83"/>
      <c r="I115" s="83"/>
    </row>
    <row r="116" spans="1:15" s="91" customFormat="1">
      <c r="A116" s="143"/>
      <c r="B116" s="65" t="s">
        <v>13</v>
      </c>
      <c r="C116" s="445">
        <v>110</v>
      </c>
      <c r="D116" s="83"/>
      <c r="E116" s="83"/>
      <c r="F116" s="83"/>
      <c r="G116" s="83"/>
      <c r="H116" s="83"/>
      <c r="I116" s="83"/>
    </row>
    <row r="117" spans="1:15" s="91" customFormat="1" ht="20.25" customHeight="1">
      <c r="A117" s="723" t="s">
        <v>266</v>
      </c>
      <c r="B117" s="202" t="s">
        <v>12</v>
      </c>
      <c r="C117" s="445">
        <v>116</v>
      </c>
    </row>
    <row r="118" spans="1:15" s="91" customFormat="1" ht="21.75" customHeight="1">
      <c r="A118" s="724"/>
      <c r="B118" s="192" t="s">
        <v>13</v>
      </c>
      <c r="C118" s="445">
        <v>116</v>
      </c>
    </row>
    <row r="119" spans="1:15" s="91" customFormat="1" ht="32.25" customHeight="1">
      <c r="A119" s="448" t="s">
        <v>267</v>
      </c>
      <c r="B119" s="202" t="s">
        <v>12</v>
      </c>
      <c r="C119" s="451">
        <v>2408</v>
      </c>
      <c r="D119" s="83"/>
      <c r="E119" s="83"/>
      <c r="F119" s="83"/>
      <c r="G119" s="83"/>
      <c r="H119" s="83"/>
      <c r="I119" s="83"/>
    </row>
    <row r="120" spans="1:15" s="91" customFormat="1">
      <c r="A120" s="204"/>
      <c r="B120" s="192" t="s">
        <v>13</v>
      </c>
      <c r="C120" s="451">
        <v>2408</v>
      </c>
      <c r="D120" s="83"/>
      <c r="E120" s="83"/>
      <c r="F120" s="83"/>
      <c r="G120" s="83"/>
      <c r="H120" s="83"/>
      <c r="I120" s="83"/>
    </row>
    <row r="121" spans="1:15" s="91" customFormat="1" ht="32.25" customHeight="1">
      <c r="A121" s="448" t="s">
        <v>268</v>
      </c>
      <c r="B121" s="202" t="s">
        <v>12</v>
      </c>
      <c r="C121" s="451">
        <v>200</v>
      </c>
      <c r="D121" s="83"/>
      <c r="E121" s="83"/>
      <c r="F121" s="83"/>
      <c r="G121" s="83"/>
      <c r="H121" s="83"/>
      <c r="I121" s="83"/>
    </row>
    <row r="122" spans="1:15" s="91" customFormat="1">
      <c r="A122" s="204"/>
      <c r="B122" s="192" t="s">
        <v>13</v>
      </c>
      <c r="C122" s="451">
        <v>200</v>
      </c>
      <c r="D122" s="83"/>
      <c r="E122" s="83"/>
      <c r="F122" s="83"/>
      <c r="G122" s="83"/>
      <c r="H122" s="83"/>
      <c r="I122" s="83"/>
    </row>
    <row r="123" spans="1:15" s="91" customFormat="1" ht="28.5">
      <c r="A123" s="448" t="s">
        <v>269</v>
      </c>
      <c r="B123" s="202" t="s">
        <v>12</v>
      </c>
      <c r="C123" s="451">
        <v>1165</v>
      </c>
      <c r="D123" s="83"/>
      <c r="E123" s="83"/>
      <c r="F123" s="83"/>
      <c r="G123" s="83"/>
      <c r="H123" s="83"/>
      <c r="I123" s="83"/>
    </row>
    <row r="124" spans="1:15" s="91" customFormat="1">
      <c r="A124" s="204"/>
      <c r="B124" s="192" t="s">
        <v>13</v>
      </c>
      <c r="C124" s="451">
        <v>1165</v>
      </c>
      <c r="D124" s="83"/>
      <c r="E124" s="83"/>
      <c r="F124" s="83"/>
      <c r="G124" s="83"/>
      <c r="H124" s="83"/>
      <c r="I124" s="83"/>
    </row>
    <row r="125" spans="1:15" s="91" customFormat="1" ht="28.5">
      <c r="A125" s="448" t="s">
        <v>270</v>
      </c>
      <c r="B125" s="202" t="s">
        <v>12</v>
      </c>
      <c r="C125" s="451">
        <v>570</v>
      </c>
      <c r="D125" s="83"/>
      <c r="E125" s="83"/>
      <c r="F125" s="83"/>
      <c r="G125" s="83"/>
      <c r="H125" s="83"/>
      <c r="I125" s="83"/>
    </row>
    <row r="126" spans="1:15" s="91" customFormat="1">
      <c r="A126" s="204"/>
      <c r="B126" s="192" t="s">
        <v>13</v>
      </c>
      <c r="C126" s="451">
        <v>570</v>
      </c>
      <c r="D126" s="83"/>
      <c r="E126" s="83"/>
      <c r="F126" s="83"/>
      <c r="G126" s="83"/>
      <c r="H126" s="83"/>
      <c r="I126" s="83"/>
    </row>
    <row r="127" spans="1:15" s="91" customFormat="1" ht="28.5">
      <c r="A127" s="448" t="s">
        <v>271</v>
      </c>
      <c r="B127" s="202" t="s">
        <v>12</v>
      </c>
      <c r="C127" s="451">
        <v>1232</v>
      </c>
      <c r="D127" s="83"/>
      <c r="E127" s="83"/>
      <c r="F127" s="83"/>
      <c r="G127" s="83"/>
      <c r="H127" s="83"/>
      <c r="I127" s="83"/>
    </row>
    <row r="128" spans="1:15" s="91" customFormat="1">
      <c r="A128" s="204"/>
      <c r="B128" s="192" t="s">
        <v>13</v>
      </c>
      <c r="C128" s="451">
        <v>1232</v>
      </c>
      <c r="D128" s="83"/>
      <c r="E128" s="83"/>
      <c r="F128" s="83"/>
      <c r="G128" s="83"/>
      <c r="H128" s="83"/>
      <c r="I128" s="83"/>
    </row>
    <row r="129" spans="1:12" s="91" customFormat="1" ht="28.5">
      <c r="A129" s="448" t="s">
        <v>272</v>
      </c>
      <c r="B129" s="133" t="s">
        <v>12</v>
      </c>
      <c r="C129" s="451">
        <v>2283</v>
      </c>
      <c r="D129" s="83"/>
      <c r="E129" s="83"/>
      <c r="F129" s="83"/>
      <c r="G129" s="83"/>
      <c r="H129" s="83"/>
      <c r="I129" s="83"/>
    </row>
    <row r="130" spans="1:12" s="91" customFormat="1" ht="14.25" customHeight="1">
      <c r="A130" s="143"/>
      <c r="B130" s="65" t="s">
        <v>13</v>
      </c>
      <c r="C130" s="451">
        <v>2283</v>
      </c>
      <c r="D130" s="83"/>
      <c r="E130" s="83"/>
      <c r="F130" s="83"/>
      <c r="G130" s="83"/>
      <c r="H130" s="83"/>
      <c r="I130" s="83"/>
    </row>
    <row r="131" spans="1:12" s="91" customFormat="1" ht="44.25" customHeight="1">
      <c r="A131" s="448" t="s">
        <v>273</v>
      </c>
      <c r="B131" s="133" t="s">
        <v>12</v>
      </c>
      <c r="C131" s="451">
        <v>361</v>
      </c>
      <c r="D131" s="83"/>
      <c r="E131" s="83"/>
      <c r="F131" s="83"/>
      <c r="G131" s="83"/>
      <c r="H131" s="83"/>
      <c r="I131" s="83"/>
    </row>
    <row r="132" spans="1:12" s="91" customFormat="1" ht="14.25" customHeight="1">
      <c r="A132" s="143"/>
      <c r="B132" s="65" t="s">
        <v>13</v>
      </c>
      <c r="C132" s="451">
        <v>361</v>
      </c>
      <c r="D132" s="83"/>
      <c r="E132" s="83"/>
      <c r="F132" s="83"/>
      <c r="G132" s="83"/>
      <c r="H132" s="83"/>
      <c r="I132" s="83"/>
    </row>
    <row r="133" spans="1:12" s="91" customFormat="1" ht="28.5">
      <c r="A133" s="448" t="s">
        <v>274</v>
      </c>
      <c r="B133" s="133" t="s">
        <v>12</v>
      </c>
      <c r="C133" s="445">
        <v>1195</v>
      </c>
      <c r="D133" s="83"/>
      <c r="E133" s="83"/>
      <c r="F133" s="83"/>
      <c r="G133" s="83"/>
      <c r="H133" s="83"/>
      <c r="I133" s="83"/>
    </row>
    <row r="134" spans="1:12" s="91" customFormat="1" ht="14.25" customHeight="1">
      <c r="A134" s="143"/>
      <c r="B134" s="65" t="s">
        <v>13</v>
      </c>
      <c r="C134" s="445">
        <v>1195</v>
      </c>
      <c r="D134" s="83"/>
      <c r="E134" s="83"/>
      <c r="F134" s="83"/>
      <c r="G134" s="83"/>
      <c r="H134" s="83"/>
      <c r="I134" s="83"/>
    </row>
    <row r="135" spans="1:12" s="91" customFormat="1" ht="28.5">
      <c r="A135" s="448" t="s">
        <v>275</v>
      </c>
      <c r="B135" s="133" t="s">
        <v>12</v>
      </c>
      <c r="C135" s="445">
        <v>400</v>
      </c>
      <c r="D135" s="83"/>
      <c r="E135" s="83"/>
      <c r="F135" s="83"/>
      <c r="G135" s="83"/>
      <c r="H135" s="83"/>
      <c r="I135" s="83"/>
    </row>
    <row r="136" spans="1:12" s="91" customFormat="1" ht="14.25" customHeight="1">
      <c r="A136" s="143"/>
      <c r="B136" s="65" t="s">
        <v>13</v>
      </c>
      <c r="C136" s="445">
        <v>400</v>
      </c>
      <c r="D136" s="83"/>
      <c r="E136" s="83"/>
      <c r="F136" s="83"/>
      <c r="G136" s="83"/>
      <c r="H136" s="83"/>
      <c r="I136" s="83"/>
    </row>
    <row r="137" spans="1:12" s="91" customFormat="1" ht="28.5" customHeight="1">
      <c r="A137" s="453" t="s">
        <v>276</v>
      </c>
      <c r="B137" s="202" t="s">
        <v>12</v>
      </c>
      <c r="C137" s="445">
        <v>470</v>
      </c>
      <c r="L137" s="207"/>
    </row>
    <row r="138" spans="1:12" s="91" customFormat="1">
      <c r="A138" s="204"/>
      <c r="B138" s="192" t="s">
        <v>13</v>
      </c>
      <c r="C138" s="445">
        <v>470</v>
      </c>
    </row>
    <row r="139" spans="1:12" ht="15">
      <c r="A139" s="50" t="s">
        <v>59</v>
      </c>
      <c r="B139" s="51"/>
      <c r="C139" s="297"/>
      <c r="D139" s="67"/>
      <c r="E139" s="67"/>
      <c r="F139" s="67"/>
      <c r="G139" s="67"/>
      <c r="H139" s="67"/>
      <c r="I139" s="67"/>
    </row>
    <row r="140" spans="1:12" ht="15">
      <c r="A140" s="96" t="s">
        <v>32</v>
      </c>
      <c r="B140" s="97"/>
      <c r="C140" s="298"/>
      <c r="D140" s="98"/>
      <c r="E140" s="98"/>
      <c r="F140" s="98"/>
      <c r="G140" s="98"/>
      <c r="H140" s="98"/>
      <c r="I140" s="99"/>
    </row>
    <row r="141" spans="1:12">
      <c r="A141" s="82" t="s">
        <v>60</v>
      </c>
      <c r="B141" s="78" t="s">
        <v>12</v>
      </c>
      <c r="C141" s="171">
        <f>C143+C151</f>
        <v>13831</v>
      </c>
      <c r="D141" s="41"/>
      <c r="E141" s="41"/>
      <c r="F141" s="41"/>
      <c r="G141" s="41"/>
      <c r="H141" s="41"/>
      <c r="I141" s="83"/>
    </row>
    <row r="142" spans="1:12">
      <c r="A142" s="82"/>
      <c r="B142" s="78" t="s">
        <v>13</v>
      </c>
      <c r="C142" s="171">
        <f>C144+C152</f>
        <v>13831</v>
      </c>
      <c r="D142" s="41"/>
      <c r="E142" s="41"/>
      <c r="F142" s="41"/>
      <c r="G142" s="41"/>
      <c r="H142" s="41"/>
      <c r="I142" s="83"/>
    </row>
    <row r="143" spans="1:12" ht="15">
      <c r="A143" s="33" t="s">
        <v>34</v>
      </c>
      <c r="B143" s="5" t="s">
        <v>12</v>
      </c>
      <c r="C143" s="178">
        <f t="shared" ref="C143:C148" si="4">C145</f>
        <v>3100</v>
      </c>
      <c r="D143" s="41"/>
      <c r="E143" s="41"/>
      <c r="F143" s="41"/>
      <c r="G143" s="41"/>
      <c r="H143" s="41"/>
      <c r="I143" s="41"/>
    </row>
    <row r="144" spans="1:12" ht="15">
      <c r="A144" s="10" t="s">
        <v>140</v>
      </c>
      <c r="B144" s="7" t="s">
        <v>13</v>
      </c>
      <c r="C144" s="178">
        <f t="shared" si="4"/>
        <v>3100</v>
      </c>
      <c r="D144" s="41"/>
      <c r="E144" s="41"/>
      <c r="F144" s="41"/>
      <c r="G144" s="41"/>
      <c r="H144" s="41"/>
      <c r="I144" s="41"/>
    </row>
    <row r="145" spans="1:9">
      <c r="A145" s="12" t="s">
        <v>17</v>
      </c>
      <c r="B145" s="6" t="s">
        <v>12</v>
      </c>
      <c r="C145" s="195">
        <f t="shared" si="4"/>
        <v>3100</v>
      </c>
      <c r="D145" s="41"/>
      <c r="E145" s="41"/>
      <c r="F145" s="41"/>
      <c r="G145" s="41"/>
      <c r="H145" s="41"/>
      <c r="I145" s="41"/>
    </row>
    <row r="146" spans="1:9">
      <c r="A146" s="11"/>
      <c r="B146" s="7" t="s">
        <v>13</v>
      </c>
      <c r="C146" s="195">
        <f t="shared" si="4"/>
        <v>3100</v>
      </c>
      <c r="D146" s="41"/>
      <c r="E146" s="41"/>
      <c r="F146" s="41"/>
      <c r="G146" s="41"/>
      <c r="H146" s="41"/>
      <c r="I146" s="41"/>
    </row>
    <row r="147" spans="1:9">
      <c r="A147" s="12" t="s">
        <v>18</v>
      </c>
      <c r="B147" s="5" t="s">
        <v>12</v>
      </c>
      <c r="C147" s="195">
        <f t="shared" si="4"/>
        <v>3100</v>
      </c>
      <c r="D147" s="41"/>
      <c r="E147" s="41"/>
      <c r="F147" s="41"/>
      <c r="G147" s="41"/>
      <c r="H147" s="41"/>
      <c r="I147" s="41"/>
    </row>
    <row r="148" spans="1:9">
      <c r="A148" s="9"/>
      <c r="B148" s="7" t="s">
        <v>13</v>
      </c>
      <c r="C148" s="195">
        <f t="shared" si="4"/>
        <v>3100</v>
      </c>
      <c r="D148" s="41"/>
      <c r="E148" s="41"/>
      <c r="F148" s="41"/>
      <c r="G148" s="41"/>
      <c r="H148" s="41"/>
      <c r="I148" s="41"/>
    </row>
    <row r="149" spans="1:9">
      <c r="A149" s="25" t="s">
        <v>19</v>
      </c>
      <c r="B149" s="13" t="s">
        <v>12</v>
      </c>
      <c r="C149" s="195">
        <f>C187+C200</f>
        <v>3100</v>
      </c>
      <c r="D149" s="41"/>
      <c r="E149" s="41"/>
      <c r="F149" s="41"/>
      <c r="G149" s="41"/>
      <c r="H149" s="41"/>
      <c r="I149" s="41"/>
    </row>
    <row r="150" spans="1:9">
      <c r="A150" s="9"/>
      <c r="B150" s="14" t="s">
        <v>13</v>
      </c>
      <c r="C150" s="195">
        <f>C188+C201</f>
        <v>3100</v>
      </c>
      <c r="D150" s="41"/>
      <c r="E150" s="41"/>
      <c r="F150" s="41"/>
      <c r="G150" s="41"/>
      <c r="H150" s="41"/>
      <c r="I150" s="41"/>
    </row>
    <row r="151" spans="1:9" ht="15">
      <c r="A151" s="33" t="s">
        <v>29</v>
      </c>
      <c r="B151" s="5" t="s">
        <v>12</v>
      </c>
      <c r="C151" s="178">
        <f t="shared" ref="C151:C156" si="5">C153</f>
        <v>10731</v>
      </c>
      <c r="D151" s="41"/>
      <c r="E151" s="41"/>
      <c r="F151" s="41"/>
      <c r="G151" s="41"/>
      <c r="H151" s="41"/>
      <c r="I151" s="41"/>
    </row>
    <row r="152" spans="1:9" ht="15">
      <c r="A152" s="10" t="s">
        <v>15</v>
      </c>
      <c r="B152" s="7" t="s">
        <v>13</v>
      </c>
      <c r="C152" s="178">
        <f t="shared" si="5"/>
        <v>10731</v>
      </c>
      <c r="D152" s="41"/>
      <c r="E152" s="41"/>
      <c r="F152" s="41"/>
      <c r="G152" s="41"/>
      <c r="H152" s="41"/>
      <c r="I152" s="41"/>
    </row>
    <row r="153" spans="1:9">
      <c r="A153" s="12" t="s">
        <v>17</v>
      </c>
      <c r="B153" s="6" t="s">
        <v>12</v>
      </c>
      <c r="C153" s="195">
        <f t="shared" si="5"/>
        <v>10731</v>
      </c>
      <c r="D153" s="41"/>
      <c r="E153" s="41"/>
      <c r="F153" s="41"/>
      <c r="G153" s="41"/>
      <c r="H153" s="41"/>
      <c r="I153" s="41"/>
    </row>
    <row r="154" spans="1:9">
      <c r="A154" s="11"/>
      <c r="B154" s="7" t="s">
        <v>13</v>
      </c>
      <c r="C154" s="195">
        <f t="shared" si="5"/>
        <v>10731</v>
      </c>
      <c r="D154" s="41"/>
      <c r="E154" s="41"/>
      <c r="F154" s="41"/>
      <c r="G154" s="41"/>
      <c r="H154" s="41"/>
      <c r="I154" s="41"/>
    </row>
    <row r="155" spans="1:9">
      <c r="A155" s="12" t="s">
        <v>18</v>
      </c>
      <c r="B155" s="5" t="s">
        <v>12</v>
      </c>
      <c r="C155" s="195">
        <f t="shared" si="5"/>
        <v>10731</v>
      </c>
      <c r="D155" s="41"/>
      <c r="E155" s="41"/>
      <c r="F155" s="41"/>
      <c r="G155" s="41"/>
      <c r="H155" s="41"/>
      <c r="I155" s="41"/>
    </row>
    <row r="156" spans="1:9">
      <c r="A156" s="9"/>
      <c r="B156" s="7" t="s">
        <v>13</v>
      </c>
      <c r="C156" s="195">
        <f t="shared" si="5"/>
        <v>10731</v>
      </c>
      <c r="D156" s="41"/>
      <c r="E156" s="41"/>
      <c r="F156" s="41"/>
      <c r="G156" s="41"/>
      <c r="H156" s="41"/>
      <c r="I156" s="41"/>
    </row>
    <row r="157" spans="1:9">
      <c r="A157" s="25" t="s">
        <v>19</v>
      </c>
      <c r="B157" s="13" t="s">
        <v>12</v>
      </c>
      <c r="C157" s="195">
        <f>C168</f>
        <v>10731</v>
      </c>
      <c r="D157" s="41"/>
      <c r="E157" s="41"/>
      <c r="F157" s="41"/>
      <c r="G157" s="41"/>
      <c r="H157" s="41"/>
      <c r="I157" s="41"/>
    </row>
    <row r="158" spans="1:9">
      <c r="A158" s="9"/>
      <c r="B158" s="14" t="s">
        <v>13</v>
      </c>
      <c r="C158" s="195">
        <f>C169</f>
        <v>10731</v>
      </c>
      <c r="D158" s="41"/>
      <c r="E158" s="41"/>
      <c r="F158" s="41"/>
      <c r="G158" s="41"/>
      <c r="H158" s="41"/>
      <c r="I158" s="41"/>
    </row>
    <row r="159" spans="1:9" s="94" customFormat="1" ht="12.75">
      <c r="A159" s="718" t="s">
        <v>75</v>
      </c>
      <c r="B159" s="719"/>
      <c r="C159" s="720"/>
    </row>
    <row r="160" spans="1:9" s="43" customFormat="1">
      <c r="A160" s="70" t="s">
        <v>32</v>
      </c>
      <c r="B160" s="55" t="s">
        <v>12</v>
      </c>
      <c r="C160" s="195">
        <f>C162</f>
        <v>10731</v>
      </c>
      <c r="E160" s="205"/>
    </row>
    <row r="161" spans="1:3" s="43" customFormat="1">
      <c r="A161" s="10" t="s">
        <v>38</v>
      </c>
      <c r="B161" s="40" t="s">
        <v>13</v>
      </c>
      <c r="C161" s="195">
        <f>C163</f>
        <v>10731</v>
      </c>
    </row>
    <row r="162" spans="1:3">
      <c r="A162" s="33" t="s">
        <v>29</v>
      </c>
      <c r="B162" s="5" t="s">
        <v>12</v>
      </c>
      <c r="C162" s="171">
        <f>C164</f>
        <v>10731</v>
      </c>
    </row>
    <row r="163" spans="1:3">
      <c r="A163" s="10" t="s">
        <v>15</v>
      </c>
      <c r="B163" s="7" t="s">
        <v>13</v>
      </c>
      <c r="C163" s="171">
        <f>C165</f>
        <v>10731</v>
      </c>
    </row>
    <row r="164" spans="1:3" s="43" customFormat="1">
      <c r="A164" s="12" t="s">
        <v>17</v>
      </c>
      <c r="B164" s="56" t="s">
        <v>12</v>
      </c>
      <c r="C164" s="171">
        <f t="shared" ref="C164:C167" si="6">C166</f>
        <v>10731</v>
      </c>
    </row>
    <row r="165" spans="1:3" s="43" customFormat="1">
      <c r="A165" s="11"/>
      <c r="B165" s="40" t="s">
        <v>13</v>
      </c>
      <c r="C165" s="171">
        <f t="shared" si="6"/>
        <v>10731</v>
      </c>
    </row>
    <row r="166" spans="1:3" s="43" customFormat="1">
      <c r="A166" s="20" t="s">
        <v>28</v>
      </c>
      <c r="B166" s="13" t="s">
        <v>12</v>
      </c>
      <c r="C166" s="171">
        <f t="shared" si="6"/>
        <v>10731</v>
      </c>
    </row>
    <row r="167" spans="1:3" s="43" customFormat="1">
      <c r="A167" s="20"/>
      <c r="B167" s="14" t="s">
        <v>13</v>
      </c>
      <c r="C167" s="171">
        <f t="shared" si="6"/>
        <v>10731</v>
      </c>
    </row>
    <row r="168" spans="1:3" s="43" customFormat="1">
      <c r="A168" s="21" t="s">
        <v>30</v>
      </c>
      <c r="B168" s="13" t="s">
        <v>12</v>
      </c>
      <c r="C168" s="171">
        <f>C170+C174</f>
        <v>10731</v>
      </c>
    </row>
    <row r="169" spans="1:3" s="43" customFormat="1">
      <c r="A169" s="20"/>
      <c r="B169" s="14" t="s">
        <v>13</v>
      </c>
      <c r="C169" s="171">
        <f>C171+C175</f>
        <v>10731</v>
      </c>
    </row>
    <row r="170" spans="1:3" s="62" customFormat="1">
      <c r="A170" s="61" t="s">
        <v>277</v>
      </c>
      <c r="B170" s="100" t="s">
        <v>12</v>
      </c>
      <c r="C170" s="195">
        <f>C172</f>
        <v>10000</v>
      </c>
    </row>
    <row r="171" spans="1:3" s="62" customFormat="1">
      <c r="A171" s="32"/>
      <c r="B171" s="84" t="s">
        <v>13</v>
      </c>
      <c r="C171" s="195">
        <f>C173</f>
        <v>10000</v>
      </c>
    </row>
    <row r="172" spans="1:3" s="94" customFormat="1" ht="45" customHeight="1">
      <c r="A172" s="454" t="s">
        <v>197</v>
      </c>
      <c r="B172" s="100" t="s">
        <v>12</v>
      </c>
      <c r="C172" s="171">
        <v>10000</v>
      </c>
    </row>
    <row r="173" spans="1:3" s="94" customFormat="1">
      <c r="A173" s="141"/>
      <c r="B173" s="84" t="s">
        <v>13</v>
      </c>
      <c r="C173" s="171">
        <v>10000</v>
      </c>
    </row>
    <row r="174" spans="1:3" s="62" customFormat="1">
      <c r="A174" s="505" t="s">
        <v>278</v>
      </c>
      <c r="B174" s="100" t="s">
        <v>12</v>
      </c>
      <c r="C174" s="171">
        <f>C176</f>
        <v>731</v>
      </c>
    </row>
    <row r="175" spans="1:3" s="62" customFormat="1">
      <c r="A175" s="32"/>
      <c r="B175" s="84" t="s">
        <v>13</v>
      </c>
      <c r="C175" s="171">
        <f>C177</f>
        <v>731</v>
      </c>
    </row>
    <row r="176" spans="1:3" s="94" customFormat="1" ht="45" customHeight="1">
      <c r="A176" s="511" t="s">
        <v>279</v>
      </c>
      <c r="B176" s="100" t="s">
        <v>12</v>
      </c>
      <c r="C176" s="171">
        <v>731</v>
      </c>
    </row>
    <row r="177" spans="1:26" s="94" customFormat="1">
      <c r="A177" s="141"/>
      <c r="B177" s="84" t="s">
        <v>13</v>
      </c>
      <c r="C177" s="171">
        <v>731</v>
      </c>
    </row>
    <row r="178" spans="1:26" s="49" customFormat="1">
      <c r="A178" s="156" t="s">
        <v>44</v>
      </c>
      <c r="B178" s="157"/>
      <c r="C178" s="295"/>
      <c r="D178" s="155"/>
      <c r="E178" s="63"/>
      <c r="F178" s="155"/>
      <c r="G178" s="155"/>
      <c r="H178" s="155"/>
      <c r="I178" s="155"/>
      <c r="J178"/>
      <c r="K178"/>
      <c r="L178"/>
      <c r="M178"/>
      <c r="N178"/>
      <c r="O178"/>
      <c r="P178"/>
      <c r="Q178"/>
      <c r="R178"/>
      <c r="S178"/>
      <c r="T178"/>
      <c r="U178"/>
      <c r="V178"/>
      <c r="W178"/>
      <c r="X178"/>
      <c r="Y178"/>
      <c r="Z178"/>
    </row>
    <row r="179" spans="1:26" s="54" customFormat="1" ht="15">
      <c r="A179" s="114" t="s">
        <v>32</v>
      </c>
      <c r="B179" s="125" t="s">
        <v>12</v>
      </c>
      <c r="C179" s="296">
        <f t="shared" ref="C179:C180" si="7">C181</f>
        <v>200</v>
      </c>
    </row>
    <row r="180" spans="1:26" s="54" customFormat="1" ht="15">
      <c r="A180" s="37" t="s">
        <v>38</v>
      </c>
      <c r="B180" s="14" t="s">
        <v>13</v>
      </c>
      <c r="C180" s="296">
        <f t="shared" si="7"/>
        <v>200</v>
      </c>
    </row>
    <row r="181" spans="1:26" s="54" customFormat="1">
      <c r="A181" s="38" t="s">
        <v>34</v>
      </c>
      <c r="B181" s="13" t="s">
        <v>12</v>
      </c>
      <c r="C181" s="195">
        <f>C183</f>
        <v>200</v>
      </c>
    </row>
    <row r="182" spans="1:26" s="54" customFormat="1">
      <c r="A182" s="37" t="s">
        <v>38</v>
      </c>
      <c r="B182" s="14" t="s">
        <v>13</v>
      </c>
      <c r="C182" s="195">
        <f>C184</f>
        <v>200</v>
      </c>
    </row>
    <row r="183" spans="1:26">
      <c r="A183" s="12" t="s">
        <v>17</v>
      </c>
      <c r="B183" s="6" t="s">
        <v>12</v>
      </c>
      <c r="C183" s="195">
        <f t="shared" ref="C183:C188" si="8">C185</f>
        <v>200</v>
      </c>
    </row>
    <row r="184" spans="1:26">
      <c r="A184" s="11"/>
      <c r="B184" s="7" t="s">
        <v>13</v>
      </c>
      <c r="C184" s="195">
        <f t="shared" si="8"/>
        <v>200</v>
      </c>
    </row>
    <row r="185" spans="1:26">
      <c r="A185" s="68" t="s">
        <v>39</v>
      </c>
      <c r="B185" s="13" t="s">
        <v>12</v>
      </c>
      <c r="C185" s="195">
        <f t="shared" si="8"/>
        <v>200</v>
      </c>
    </row>
    <row r="186" spans="1:26">
      <c r="A186" s="23"/>
      <c r="B186" s="14" t="s">
        <v>13</v>
      </c>
      <c r="C186" s="195">
        <f t="shared" si="8"/>
        <v>200</v>
      </c>
    </row>
    <row r="187" spans="1:26">
      <c r="A187" s="25" t="s">
        <v>19</v>
      </c>
      <c r="B187" s="13" t="s">
        <v>12</v>
      </c>
      <c r="C187" s="195">
        <f t="shared" si="8"/>
        <v>200</v>
      </c>
      <c r="D187" s="41"/>
      <c r="E187" s="41"/>
      <c r="F187" s="41"/>
      <c r="G187" s="41"/>
      <c r="H187" s="41"/>
      <c r="I187" s="41"/>
    </row>
    <row r="188" spans="1:26">
      <c r="A188" s="9"/>
      <c r="B188" s="14" t="s">
        <v>13</v>
      </c>
      <c r="C188" s="195">
        <f t="shared" si="8"/>
        <v>200</v>
      </c>
      <c r="D188" s="41"/>
      <c r="E188" s="41"/>
      <c r="F188" s="41"/>
      <c r="G188" s="41"/>
      <c r="H188" s="41"/>
      <c r="I188" s="41"/>
    </row>
    <row r="189" spans="1:26" s="91" customFormat="1" ht="57">
      <c r="A189" s="453" t="s">
        <v>65</v>
      </c>
      <c r="B189" s="133" t="s">
        <v>12</v>
      </c>
      <c r="C189" s="445">
        <v>200</v>
      </c>
      <c r="D189" s="83"/>
      <c r="E189" s="83"/>
      <c r="F189" s="83"/>
      <c r="G189" s="83"/>
      <c r="H189" s="83"/>
      <c r="I189" s="83"/>
    </row>
    <row r="190" spans="1:26" s="15" customFormat="1">
      <c r="A190" s="22"/>
      <c r="B190" s="14" t="s">
        <v>13</v>
      </c>
      <c r="C190" s="195">
        <v>200</v>
      </c>
      <c r="D190" s="41"/>
      <c r="E190" s="41"/>
      <c r="F190" s="41"/>
      <c r="G190" s="41"/>
      <c r="H190" s="41"/>
      <c r="I190" s="41"/>
    </row>
    <row r="191" spans="1:26" s="206" customFormat="1" ht="15">
      <c r="A191" s="697" t="s">
        <v>46</v>
      </c>
      <c r="B191" s="697"/>
      <c r="C191" s="697"/>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spans="1:26" s="15" customFormat="1" ht="15">
      <c r="A192" s="185" t="s">
        <v>32</v>
      </c>
      <c r="B192" s="186" t="s">
        <v>12</v>
      </c>
      <c r="C192" s="296">
        <f t="shared" ref="C192:C199" si="9">C194</f>
        <v>2900</v>
      </c>
    </row>
    <row r="193" spans="1:14" s="15" customFormat="1" ht="15">
      <c r="A193" s="158" t="s">
        <v>38</v>
      </c>
      <c r="B193" s="159" t="s">
        <v>13</v>
      </c>
      <c r="C193" s="296">
        <f t="shared" si="9"/>
        <v>2900</v>
      </c>
    </row>
    <row r="194" spans="1:14" s="15" customFormat="1" ht="15">
      <c r="A194" s="187" t="s">
        <v>34</v>
      </c>
      <c r="B194" s="188" t="s">
        <v>12</v>
      </c>
      <c r="C194" s="195">
        <f t="shared" si="9"/>
        <v>2900</v>
      </c>
    </row>
    <row r="195" spans="1:14" s="15" customFormat="1">
      <c r="A195" s="158" t="s">
        <v>38</v>
      </c>
      <c r="B195" s="159" t="s">
        <v>13</v>
      </c>
      <c r="C195" s="195">
        <f t="shared" si="9"/>
        <v>2900</v>
      </c>
    </row>
    <row r="196" spans="1:14" s="91" customFormat="1">
      <c r="A196" s="232" t="s">
        <v>17</v>
      </c>
      <c r="B196" s="233" t="s">
        <v>12</v>
      </c>
      <c r="C196" s="171">
        <f t="shared" si="9"/>
        <v>2900</v>
      </c>
    </row>
    <row r="197" spans="1:14" s="91" customFormat="1">
      <c r="A197" s="234"/>
      <c r="B197" s="192" t="s">
        <v>13</v>
      </c>
      <c r="C197" s="171">
        <f t="shared" si="9"/>
        <v>2900</v>
      </c>
    </row>
    <row r="198" spans="1:14" s="94" customFormat="1">
      <c r="A198" s="235" t="s">
        <v>28</v>
      </c>
      <c r="B198" s="202" t="s">
        <v>12</v>
      </c>
      <c r="C198" s="171">
        <f t="shared" si="9"/>
        <v>2900</v>
      </c>
    </row>
    <row r="199" spans="1:14" s="94" customFormat="1">
      <c r="A199" s="204"/>
      <c r="B199" s="192" t="s">
        <v>13</v>
      </c>
      <c r="C199" s="171">
        <f t="shared" si="9"/>
        <v>2900</v>
      </c>
    </row>
    <row r="200" spans="1:14" s="94" customFormat="1">
      <c r="A200" s="236" t="s">
        <v>19</v>
      </c>
      <c r="B200" s="233" t="s">
        <v>12</v>
      </c>
      <c r="C200" s="171">
        <f>C202+C204+C206+C208</f>
        <v>2900</v>
      </c>
      <c r="M200" s="231"/>
      <c r="N200" s="231"/>
    </row>
    <row r="201" spans="1:14" s="94" customFormat="1">
      <c r="A201" s="236"/>
      <c r="B201" s="192" t="s">
        <v>13</v>
      </c>
      <c r="C201" s="171">
        <f>C203+C205+C207+C209</f>
        <v>2900</v>
      </c>
    </row>
    <row r="202" spans="1:14" s="94" customFormat="1" ht="28.5" customHeight="1">
      <c r="A202" s="514" t="s">
        <v>280</v>
      </c>
      <c r="B202" s="196" t="s">
        <v>12</v>
      </c>
      <c r="C202" s="171">
        <v>100</v>
      </c>
      <c r="L202" s="231"/>
    </row>
    <row r="203" spans="1:14" s="94" customFormat="1">
      <c r="A203" s="271"/>
      <c r="B203" s="197" t="s">
        <v>13</v>
      </c>
      <c r="C203" s="171">
        <v>100</v>
      </c>
    </row>
    <row r="204" spans="1:14" s="94" customFormat="1" ht="42.75">
      <c r="A204" s="515" t="s">
        <v>281</v>
      </c>
      <c r="B204" s="100" t="s">
        <v>12</v>
      </c>
      <c r="C204" s="171">
        <v>500</v>
      </c>
      <c r="D204" s="87"/>
      <c r="E204" s="87"/>
      <c r="F204" s="87"/>
      <c r="G204" s="87"/>
      <c r="H204" s="87"/>
      <c r="I204" s="87"/>
    </row>
    <row r="205" spans="1:14" s="94" customFormat="1">
      <c r="A205" s="512"/>
      <c r="B205" s="84" t="s">
        <v>13</v>
      </c>
      <c r="C205" s="171">
        <v>500</v>
      </c>
      <c r="D205" s="87"/>
      <c r="E205" s="87"/>
      <c r="F205" s="87"/>
      <c r="G205" s="87"/>
      <c r="H205" s="87"/>
      <c r="I205" s="87"/>
    </row>
    <row r="206" spans="1:14" s="94" customFormat="1" ht="28.5" customHeight="1">
      <c r="A206" s="515" t="s">
        <v>282</v>
      </c>
      <c r="B206" s="196" t="s">
        <v>12</v>
      </c>
      <c r="C206" s="171">
        <v>500</v>
      </c>
      <c r="L206" s="231"/>
    </row>
    <row r="207" spans="1:14" s="94" customFormat="1">
      <c r="A207" s="271"/>
      <c r="B207" s="197" t="s">
        <v>13</v>
      </c>
      <c r="C207" s="171">
        <v>500</v>
      </c>
    </row>
    <row r="208" spans="1:14" s="94" customFormat="1" ht="30.75" customHeight="1">
      <c r="A208" s="513" t="s">
        <v>283</v>
      </c>
      <c r="B208" s="196" t="s">
        <v>12</v>
      </c>
      <c r="C208" s="171">
        <v>1800</v>
      </c>
      <c r="L208" s="231"/>
    </row>
    <row r="209" spans="1:4" s="91" customFormat="1">
      <c r="A209" s="204"/>
      <c r="B209" s="192" t="s">
        <v>13</v>
      </c>
      <c r="C209" s="445">
        <v>1800</v>
      </c>
    </row>
    <row r="210" spans="1:4" ht="12.75">
      <c r="A210" s="698" t="s">
        <v>67</v>
      </c>
      <c r="B210" s="699"/>
      <c r="C210" s="700"/>
    </row>
    <row r="211" spans="1:4" s="258" customFormat="1" ht="15.75">
      <c r="A211" s="267" t="s">
        <v>11</v>
      </c>
      <c r="B211" s="268" t="s">
        <v>12</v>
      </c>
      <c r="C211" s="288">
        <f>C213+C223</f>
        <v>11781</v>
      </c>
    </row>
    <row r="212" spans="1:4" ht="15">
      <c r="A212" s="32"/>
      <c r="B212" s="30" t="s">
        <v>13</v>
      </c>
      <c r="C212" s="199">
        <f>C214+C224</f>
        <v>11781</v>
      </c>
    </row>
    <row r="213" spans="1:4">
      <c r="A213" s="26" t="s">
        <v>14</v>
      </c>
      <c r="B213" s="13" t="s">
        <v>12</v>
      </c>
      <c r="C213" s="195">
        <f>C215</f>
        <v>8676</v>
      </c>
    </row>
    <row r="214" spans="1:4">
      <c r="A214" s="10" t="s">
        <v>15</v>
      </c>
      <c r="B214" s="14" t="s">
        <v>13</v>
      </c>
      <c r="C214" s="195">
        <f>C216</f>
        <v>8676</v>
      </c>
    </row>
    <row r="215" spans="1:4">
      <c r="A215" s="35" t="s">
        <v>17</v>
      </c>
      <c r="B215" s="6" t="s">
        <v>12</v>
      </c>
      <c r="C215" s="195">
        <f>C217+C221</f>
        <v>8676</v>
      </c>
    </row>
    <row r="216" spans="1:4">
      <c r="A216" s="11"/>
      <c r="B216" s="7" t="s">
        <v>13</v>
      </c>
      <c r="C216" s="195">
        <f>C218+C222</f>
        <v>8676</v>
      </c>
    </row>
    <row r="217" spans="1:4">
      <c r="A217" s="21" t="s">
        <v>18</v>
      </c>
      <c r="B217" s="5" t="s">
        <v>12</v>
      </c>
      <c r="C217" s="195">
        <f>C219</f>
        <v>2760</v>
      </c>
    </row>
    <row r="218" spans="1:4">
      <c r="A218" s="9"/>
      <c r="B218" s="7" t="s">
        <v>13</v>
      </c>
      <c r="C218" s="195">
        <f>C220</f>
        <v>2760</v>
      </c>
    </row>
    <row r="219" spans="1:4">
      <c r="A219" s="23" t="s">
        <v>22</v>
      </c>
      <c r="B219" s="6" t="s">
        <v>12</v>
      </c>
      <c r="C219" s="195">
        <f>C308+C427</f>
        <v>2760</v>
      </c>
    </row>
    <row r="220" spans="1:4">
      <c r="A220" s="9"/>
      <c r="B220" s="7" t="s">
        <v>13</v>
      </c>
      <c r="C220" s="195">
        <f>C309+C428</f>
        <v>2760</v>
      </c>
      <c r="D220" s="19" t="e">
        <f>#REF!+#REF!+D309+#REF!</f>
        <v>#REF!</v>
      </c>
    </row>
    <row r="221" spans="1:4">
      <c r="A221" s="23" t="s">
        <v>143</v>
      </c>
      <c r="B221" s="6" t="s">
        <v>12</v>
      </c>
      <c r="C221" s="195">
        <f>C407+C429</f>
        <v>5916</v>
      </c>
    </row>
    <row r="222" spans="1:4">
      <c r="A222" s="9"/>
      <c r="B222" s="7" t="s">
        <v>13</v>
      </c>
      <c r="C222" s="195">
        <f>C408+C430</f>
        <v>5916</v>
      </c>
    </row>
    <row r="223" spans="1:4" s="258" customFormat="1" ht="15">
      <c r="A223" s="259" t="s">
        <v>24</v>
      </c>
      <c r="B223" s="260" t="s">
        <v>12</v>
      </c>
      <c r="C223" s="288">
        <f>C227</f>
        <v>3105</v>
      </c>
    </row>
    <row r="224" spans="1:4" s="258" customFormat="1" ht="15">
      <c r="A224" s="254" t="s">
        <v>15</v>
      </c>
      <c r="B224" s="261" t="s">
        <v>13</v>
      </c>
      <c r="C224" s="288">
        <f>C228</f>
        <v>3105</v>
      </c>
    </row>
    <row r="225" spans="1:11" s="258" customFormat="1" hidden="1">
      <c r="A225" s="262" t="s">
        <v>68</v>
      </c>
      <c r="B225" s="263" t="s">
        <v>12</v>
      </c>
      <c r="C225" s="290"/>
    </row>
    <row r="226" spans="1:11" s="258" customFormat="1" hidden="1">
      <c r="A226" s="264"/>
      <c r="B226" s="261" t="s">
        <v>13</v>
      </c>
      <c r="C226" s="290"/>
    </row>
    <row r="227" spans="1:11">
      <c r="A227" s="12" t="s">
        <v>17</v>
      </c>
      <c r="B227" s="6" t="s">
        <v>12</v>
      </c>
      <c r="C227" s="195">
        <f>C229</f>
        <v>3105</v>
      </c>
    </row>
    <row r="228" spans="1:11">
      <c r="A228" s="11"/>
      <c r="B228" s="7" t="s">
        <v>13</v>
      </c>
      <c r="C228" s="195">
        <f>C230</f>
        <v>3105</v>
      </c>
    </row>
    <row r="229" spans="1:11">
      <c r="A229" s="12" t="s">
        <v>18</v>
      </c>
      <c r="B229" s="5" t="s">
        <v>12</v>
      </c>
      <c r="C229" s="195">
        <f>C231+C233+C235</f>
        <v>3105</v>
      </c>
    </row>
    <row r="230" spans="1:11">
      <c r="A230" s="9"/>
      <c r="B230" s="7" t="s">
        <v>13</v>
      </c>
      <c r="C230" s="195">
        <f>C232+C234+C236</f>
        <v>3105</v>
      </c>
    </row>
    <row r="231" spans="1:11">
      <c r="A231" s="27" t="s">
        <v>20</v>
      </c>
      <c r="B231" s="5" t="s">
        <v>12</v>
      </c>
      <c r="C231" s="195">
        <f>C249</f>
        <v>1223</v>
      </c>
    </row>
    <row r="232" spans="1:11">
      <c r="A232" s="9"/>
      <c r="B232" s="7" t="s">
        <v>13</v>
      </c>
      <c r="C232" s="195">
        <f>C250</f>
        <v>1223</v>
      </c>
    </row>
    <row r="233" spans="1:11" s="43" customFormat="1">
      <c r="A233" s="23" t="s">
        <v>21</v>
      </c>
      <c r="B233" s="56" t="s">
        <v>12</v>
      </c>
      <c r="C233" s="195">
        <f>C251</f>
        <v>15</v>
      </c>
    </row>
    <row r="234" spans="1:11" s="43" customFormat="1">
      <c r="A234" s="10"/>
      <c r="B234" s="40" t="s">
        <v>13</v>
      </c>
      <c r="C234" s="195">
        <f>C252</f>
        <v>15</v>
      </c>
    </row>
    <row r="235" spans="1:11">
      <c r="A235" s="23" t="s">
        <v>22</v>
      </c>
      <c r="B235" s="6" t="s">
        <v>12</v>
      </c>
      <c r="C235" s="195">
        <f>C316+C437</f>
        <v>1867</v>
      </c>
    </row>
    <row r="236" spans="1:11">
      <c r="A236" s="9"/>
      <c r="B236" s="7" t="s">
        <v>13</v>
      </c>
      <c r="C236" s="195">
        <f>C317+C438</f>
        <v>1867</v>
      </c>
    </row>
    <row r="237" spans="1:11" ht="15">
      <c r="A237" s="46" t="s">
        <v>69</v>
      </c>
      <c r="B237" s="47"/>
      <c r="C237" s="301"/>
      <c r="D237" s="44"/>
      <c r="E237" s="44"/>
      <c r="F237" s="44"/>
      <c r="G237" s="44"/>
      <c r="H237" s="44"/>
      <c r="I237" s="44"/>
      <c r="K237" s="43"/>
    </row>
    <row r="238" spans="1:11">
      <c r="A238" s="70" t="s">
        <v>32</v>
      </c>
      <c r="B238" s="130"/>
      <c r="C238" s="195"/>
      <c r="D238" s="44"/>
      <c r="E238" s="44"/>
      <c r="F238" s="44"/>
      <c r="G238" s="44"/>
      <c r="H238" s="44"/>
      <c r="I238" s="48"/>
    </row>
    <row r="239" spans="1:11" s="258" customFormat="1">
      <c r="A239" s="256" t="s">
        <v>60</v>
      </c>
      <c r="B239" s="252" t="s">
        <v>12</v>
      </c>
      <c r="C239" s="195">
        <f>C241</f>
        <v>1238</v>
      </c>
      <c r="D239" s="257"/>
      <c r="E239" s="257"/>
      <c r="F239" s="257"/>
      <c r="G239" s="257"/>
      <c r="H239" s="257"/>
      <c r="I239" s="257"/>
    </row>
    <row r="240" spans="1:11">
      <c r="A240" s="10"/>
      <c r="B240" s="40" t="s">
        <v>13</v>
      </c>
      <c r="C240" s="195">
        <f>C242</f>
        <v>1238</v>
      </c>
      <c r="D240" s="42"/>
      <c r="E240" s="42"/>
      <c r="F240" s="42"/>
      <c r="G240" s="42"/>
      <c r="H240" s="42"/>
      <c r="I240" s="42"/>
    </row>
    <row r="241" spans="1:9" ht="15">
      <c r="A241" s="33" t="s">
        <v>24</v>
      </c>
      <c r="B241" s="56" t="s">
        <v>12</v>
      </c>
      <c r="C241" s="178">
        <f>C245</f>
        <v>1238</v>
      </c>
      <c r="D241" s="42"/>
      <c r="E241" s="42"/>
      <c r="F241" s="42"/>
      <c r="G241" s="42"/>
      <c r="H241" s="42"/>
      <c r="I241" s="42"/>
    </row>
    <row r="242" spans="1:9" ht="15">
      <c r="A242" s="10" t="s">
        <v>15</v>
      </c>
      <c r="B242" s="40" t="s">
        <v>13</v>
      </c>
      <c r="C242" s="178">
        <f>C246</f>
        <v>1238</v>
      </c>
      <c r="D242" s="42"/>
      <c r="E242" s="42"/>
      <c r="F242" s="42"/>
      <c r="G242" s="42"/>
      <c r="H242" s="42"/>
      <c r="I242" s="42"/>
    </row>
    <row r="243" spans="1:9" hidden="1">
      <c r="A243" s="59" t="s">
        <v>68</v>
      </c>
      <c r="B243" s="6" t="s">
        <v>12</v>
      </c>
      <c r="C243" s="195"/>
    </row>
    <row r="244" spans="1:9" hidden="1">
      <c r="A244" s="9"/>
      <c r="B244" s="7" t="s">
        <v>13</v>
      </c>
      <c r="C244" s="195"/>
    </row>
    <row r="245" spans="1:9">
      <c r="A245" s="12" t="s">
        <v>17</v>
      </c>
      <c r="B245" s="6" t="s">
        <v>12</v>
      </c>
      <c r="C245" s="195">
        <f>C247</f>
        <v>1238</v>
      </c>
      <c r="D245" s="42"/>
      <c r="E245" s="42"/>
      <c r="F245" s="42"/>
      <c r="G245" s="42"/>
      <c r="H245" s="42"/>
      <c r="I245" s="42"/>
    </row>
    <row r="246" spans="1:9">
      <c r="A246" s="11"/>
      <c r="B246" s="7" t="s">
        <v>13</v>
      </c>
      <c r="C246" s="195">
        <f>C248</f>
        <v>1238</v>
      </c>
      <c r="D246" s="42"/>
      <c r="E246" s="42"/>
      <c r="F246" s="42"/>
      <c r="G246" s="42"/>
      <c r="H246" s="42"/>
      <c r="I246" s="42"/>
    </row>
    <row r="247" spans="1:9">
      <c r="A247" s="35" t="s">
        <v>39</v>
      </c>
      <c r="B247" s="13" t="s">
        <v>12</v>
      </c>
      <c r="C247" s="195">
        <f>C249+C251</f>
        <v>1238</v>
      </c>
    </row>
    <row r="248" spans="1:9">
      <c r="A248" s="10"/>
      <c r="B248" s="14" t="s">
        <v>13</v>
      </c>
      <c r="C248" s="195">
        <f>C250+C252</f>
        <v>1238</v>
      </c>
    </row>
    <row r="249" spans="1:9">
      <c r="A249" s="27" t="s">
        <v>20</v>
      </c>
      <c r="B249" s="6" t="s">
        <v>12</v>
      </c>
      <c r="C249" s="195">
        <f>C262</f>
        <v>1223</v>
      </c>
    </row>
    <row r="250" spans="1:9">
      <c r="A250" s="9"/>
      <c r="B250" s="7" t="s">
        <v>13</v>
      </c>
      <c r="C250" s="195">
        <f>C263</f>
        <v>1223</v>
      </c>
    </row>
    <row r="251" spans="1:9" s="43" customFormat="1">
      <c r="A251" s="23" t="s">
        <v>21</v>
      </c>
      <c r="B251" s="56" t="s">
        <v>12</v>
      </c>
      <c r="C251" s="195">
        <f>C288</f>
        <v>15</v>
      </c>
    </row>
    <row r="252" spans="1:9" s="43" customFormat="1">
      <c r="A252" s="10"/>
      <c r="B252" s="40" t="s">
        <v>13</v>
      </c>
      <c r="C252" s="195">
        <f>C289</f>
        <v>15</v>
      </c>
    </row>
    <row r="253" spans="1:9" s="43" customFormat="1" ht="12.75">
      <c r="A253" s="685" t="s">
        <v>75</v>
      </c>
      <c r="B253" s="686"/>
      <c r="C253" s="687"/>
    </row>
    <row r="254" spans="1:9" s="44" customFormat="1" ht="15">
      <c r="A254" s="60" t="s">
        <v>32</v>
      </c>
      <c r="B254" s="69" t="s">
        <v>12</v>
      </c>
      <c r="C254" s="199">
        <f t="shared" ref="C254:C259" si="10">C256</f>
        <v>1238</v>
      </c>
      <c r="E254" s="62"/>
    </row>
    <row r="255" spans="1:9" s="44" customFormat="1" ht="15">
      <c r="A255" s="71" t="s">
        <v>38</v>
      </c>
      <c r="B255" s="72" t="s">
        <v>13</v>
      </c>
      <c r="C255" s="199">
        <f t="shared" si="10"/>
        <v>1238</v>
      </c>
      <c r="E255" s="62"/>
    </row>
    <row r="256" spans="1:9" s="43" customFormat="1">
      <c r="A256" s="26" t="s">
        <v>24</v>
      </c>
      <c r="B256" s="13" t="s">
        <v>12</v>
      </c>
      <c r="C256" s="171">
        <f>C258</f>
        <v>1238</v>
      </c>
    </row>
    <row r="257" spans="1:9" s="43" customFormat="1">
      <c r="A257" s="10" t="s">
        <v>15</v>
      </c>
      <c r="B257" s="14" t="s">
        <v>13</v>
      </c>
      <c r="C257" s="171">
        <f>C259</f>
        <v>1238</v>
      </c>
    </row>
    <row r="258" spans="1:9" s="43" customFormat="1" ht="15">
      <c r="A258" s="12" t="s">
        <v>17</v>
      </c>
      <c r="B258" s="56" t="s">
        <v>12</v>
      </c>
      <c r="C258" s="178">
        <f t="shared" si="10"/>
        <v>1238</v>
      </c>
      <c r="D258" s="42"/>
      <c r="E258" s="42"/>
      <c r="F258" s="42"/>
      <c r="G258" s="42"/>
      <c r="H258" s="42"/>
      <c r="I258" s="42"/>
    </row>
    <row r="259" spans="1:9" s="43" customFormat="1" ht="15">
      <c r="A259" s="11"/>
      <c r="B259" s="40" t="s">
        <v>13</v>
      </c>
      <c r="C259" s="178">
        <f t="shared" si="10"/>
        <v>1238</v>
      </c>
      <c r="D259" s="42"/>
      <c r="E259" s="42"/>
      <c r="F259" s="42"/>
      <c r="G259" s="42"/>
      <c r="H259" s="42"/>
      <c r="I259" s="42"/>
    </row>
    <row r="260" spans="1:9" s="43" customFormat="1">
      <c r="A260" s="35" t="s">
        <v>39</v>
      </c>
      <c r="B260" s="13" t="s">
        <v>12</v>
      </c>
      <c r="C260" s="195">
        <f>C262+C288</f>
        <v>1238</v>
      </c>
    </row>
    <row r="261" spans="1:9" s="43" customFormat="1">
      <c r="A261" s="10"/>
      <c r="B261" s="14" t="s">
        <v>13</v>
      </c>
      <c r="C261" s="195">
        <f>C263+C289</f>
        <v>1238</v>
      </c>
      <c r="D261" s="45">
        <f>D263</f>
        <v>0</v>
      </c>
    </row>
    <row r="262" spans="1:9" s="43" customFormat="1">
      <c r="A262" s="27" t="s">
        <v>20</v>
      </c>
      <c r="B262" s="56" t="s">
        <v>12</v>
      </c>
      <c r="C262" s="195">
        <f>C264</f>
        <v>1223</v>
      </c>
    </row>
    <row r="263" spans="1:9" s="43" customFormat="1">
      <c r="A263" s="10"/>
      <c r="B263" s="40" t="s">
        <v>13</v>
      </c>
      <c r="C263" s="195">
        <f>C265</f>
        <v>1223</v>
      </c>
    </row>
    <row r="264" spans="1:9" s="62" customFormat="1" ht="15">
      <c r="A264" s="208" t="s">
        <v>248</v>
      </c>
      <c r="B264" s="28" t="s">
        <v>12</v>
      </c>
      <c r="C264" s="199">
        <f>C266+C268+C270+C272+C274+C276+C278+C280+C282+C284+C286</f>
        <v>1223</v>
      </c>
    </row>
    <row r="265" spans="1:9" s="62" customFormat="1" ht="15">
      <c r="A265" s="32"/>
      <c r="B265" s="30" t="s">
        <v>13</v>
      </c>
      <c r="C265" s="199">
        <f>C267+C269+C271+C273+C275+C277+C279+C281+C283+C285+C287</f>
        <v>1223</v>
      </c>
      <c r="D265" s="29" t="e">
        <f>D267+#REF!+#REF!+#REF!+#REF!+#REF!+#REF!+#REF!+#REF!+#REF!+#REF!</f>
        <v>#REF!</v>
      </c>
    </row>
    <row r="266" spans="1:9" s="94" customFormat="1" ht="18.75" customHeight="1">
      <c r="A266" s="518" t="s">
        <v>284</v>
      </c>
      <c r="B266" s="100" t="s">
        <v>12</v>
      </c>
      <c r="C266" s="171">
        <v>19</v>
      </c>
    </row>
    <row r="267" spans="1:9" s="94" customFormat="1">
      <c r="A267" s="141"/>
      <c r="B267" s="84" t="s">
        <v>13</v>
      </c>
      <c r="C267" s="171">
        <v>19</v>
      </c>
    </row>
    <row r="268" spans="1:9" s="94" customFormat="1" ht="18.75" customHeight="1">
      <c r="A268" s="519" t="s">
        <v>285</v>
      </c>
      <c r="B268" s="100" t="s">
        <v>12</v>
      </c>
      <c r="C268" s="171">
        <v>200</v>
      </c>
    </row>
    <row r="269" spans="1:9" s="94" customFormat="1">
      <c r="A269" s="141"/>
      <c r="B269" s="84" t="s">
        <v>13</v>
      </c>
      <c r="C269" s="171">
        <v>200</v>
      </c>
    </row>
    <row r="270" spans="1:9" s="94" customFormat="1" ht="18.75" customHeight="1">
      <c r="A270" s="519" t="s">
        <v>286</v>
      </c>
      <c r="B270" s="100" t="s">
        <v>12</v>
      </c>
      <c r="C270" s="171">
        <v>200</v>
      </c>
    </row>
    <row r="271" spans="1:9" s="94" customFormat="1">
      <c r="A271" s="141"/>
      <c r="B271" s="84" t="s">
        <v>13</v>
      </c>
      <c r="C271" s="171">
        <v>200</v>
      </c>
    </row>
    <row r="272" spans="1:9" s="94" customFormat="1" ht="18.75" customHeight="1">
      <c r="A272" s="519" t="s">
        <v>287</v>
      </c>
      <c r="B272" s="100" t="s">
        <v>12</v>
      </c>
      <c r="C272" s="171">
        <v>25</v>
      </c>
    </row>
    <row r="273" spans="1:3" s="94" customFormat="1">
      <c r="A273" s="141"/>
      <c r="B273" s="84" t="s">
        <v>13</v>
      </c>
      <c r="C273" s="171">
        <v>25</v>
      </c>
    </row>
    <row r="274" spans="1:3" s="94" customFormat="1" ht="18.75" customHeight="1">
      <c r="A274" s="520" t="s">
        <v>288</v>
      </c>
      <c r="B274" s="100" t="s">
        <v>12</v>
      </c>
      <c r="C274" s="171">
        <v>330</v>
      </c>
    </row>
    <row r="275" spans="1:3" s="94" customFormat="1">
      <c r="A275" s="141"/>
      <c r="B275" s="84" t="s">
        <v>13</v>
      </c>
      <c r="C275" s="171">
        <v>330</v>
      </c>
    </row>
    <row r="276" spans="1:3" s="94" customFormat="1" ht="18.75" customHeight="1">
      <c r="A276" s="520" t="s">
        <v>289</v>
      </c>
      <c r="B276" s="100" t="s">
        <v>12</v>
      </c>
      <c r="C276" s="171">
        <v>330</v>
      </c>
    </row>
    <row r="277" spans="1:3" s="94" customFormat="1">
      <c r="A277" s="141"/>
      <c r="B277" s="84" t="s">
        <v>13</v>
      </c>
      <c r="C277" s="171">
        <v>330</v>
      </c>
    </row>
    <row r="278" spans="1:3" s="94" customFormat="1" ht="16.5" customHeight="1">
      <c r="A278" s="520" t="s">
        <v>290</v>
      </c>
      <c r="B278" s="100" t="s">
        <v>12</v>
      </c>
      <c r="C278" s="171">
        <v>10</v>
      </c>
    </row>
    <row r="279" spans="1:3" s="94" customFormat="1">
      <c r="A279" s="141"/>
      <c r="B279" s="84" t="s">
        <v>13</v>
      </c>
      <c r="C279" s="171">
        <v>10</v>
      </c>
    </row>
    <row r="280" spans="1:3" s="94" customFormat="1" ht="18.75" customHeight="1">
      <c r="A280" s="520" t="s">
        <v>291</v>
      </c>
      <c r="B280" s="100" t="s">
        <v>12</v>
      </c>
      <c r="C280" s="171">
        <v>9</v>
      </c>
    </row>
    <row r="281" spans="1:3" s="94" customFormat="1">
      <c r="A281" s="141"/>
      <c r="B281" s="84" t="s">
        <v>13</v>
      </c>
      <c r="C281" s="171">
        <v>9</v>
      </c>
    </row>
    <row r="282" spans="1:3" s="94" customFormat="1" ht="18.75" customHeight="1">
      <c r="A282" s="520" t="s">
        <v>292</v>
      </c>
      <c r="B282" s="100" t="s">
        <v>12</v>
      </c>
      <c r="C282" s="171">
        <v>40</v>
      </c>
    </row>
    <row r="283" spans="1:3" s="94" customFormat="1" ht="15.75">
      <c r="A283" s="516"/>
      <c r="B283" s="84" t="s">
        <v>13</v>
      </c>
      <c r="C283" s="171">
        <v>40</v>
      </c>
    </row>
    <row r="284" spans="1:3" s="94" customFormat="1" ht="18.75" customHeight="1">
      <c r="A284" s="520" t="s">
        <v>293</v>
      </c>
      <c r="B284" s="100" t="s">
        <v>12</v>
      </c>
      <c r="C284" s="171">
        <v>54</v>
      </c>
    </row>
    <row r="285" spans="1:3" s="94" customFormat="1" ht="16.5" customHeight="1">
      <c r="A285" s="141"/>
      <c r="B285" s="84" t="s">
        <v>13</v>
      </c>
      <c r="C285" s="171">
        <v>54</v>
      </c>
    </row>
    <row r="286" spans="1:3" s="94" customFormat="1" ht="18.75" customHeight="1">
      <c r="A286" s="517" t="s">
        <v>294</v>
      </c>
      <c r="B286" s="100" t="s">
        <v>12</v>
      </c>
      <c r="C286" s="171">
        <v>6</v>
      </c>
    </row>
    <row r="287" spans="1:3" s="94" customFormat="1" ht="15.75">
      <c r="A287" s="508"/>
      <c r="B287" s="84" t="s">
        <v>13</v>
      </c>
      <c r="C287" s="171">
        <v>6</v>
      </c>
    </row>
    <row r="288" spans="1:3" s="43" customFormat="1">
      <c r="A288" s="23" t="s">
        <v>21</v>
      </c>
      <c r="B288" s="56" t="s">
        <v>12</v>
      </c>
      <c r="C288" s="195">
        <f>C290</f>
        <v>15</v>
      </c>
    </row>
    <row r="289" spans="1:4" s="43" customFormat="1">
      <c r="A289" s="10"/>
      <c r="B289" s="40" t="s">
        <v>13</v>
      </c>
      <c r="C289" s="195">
        <f>C291</f>
        <v>15</v>
      </c>
    </row>
    <row r="290" spans="1:4" s="62" customFormat="1" ht="15">
      <c r="A290" s="208" t="s">
        <v>248</v>
      </c>
      <c r="B290" s="28" t="s">
        <v>12</v>
      </c>
      <c r="C290" s="199">
        <f>C292+C294+C296</f>
        <v>15</v>
      </c>
    </row>
    <row r="291" spans="1:4" s="62" customFormat="1" ht="15">
      <c r="A291" s="32"/>
      <c r="B291" s="30" t="s">
        <v>13</v>
      </c>
      <c r="C291" s="199">
        <f>C293+C295+C297</f>
        <v>15</v>
      </c>
      <c r="D291" s="29" t="e">
        <f>D293+#REF!+#REF!+#REF!+#REF!+#REF!+#REF!+#REF!+#REF!+#REF!+#REF!</f>
        <v>#REF!</v>
      </c>
    </row>
    <row r="292" spans="1:4" s="94" customFormat="1" ht="16.5" customHeight="1">
      <c r="A292" s="520" t="s">
        <v>295</v>
      </c>
      <c r="B292" s="100" t="s">
        <v>12</v>
      </c>
      <c r="C292" s="171">
        <v>5</v>
      </c>
    </row>
    <row r="293" spans="1:4" s="94" customFormat="1" ht="16.5" customHeight="1">
      <c r="A293" s="141"/>
      <c r="B293" s="84" t="s">
        <v>13</v>
      </c>
      <c r="C293" s="171">
        <v>5</v>
      </c>
    </row>
    <row r="294" spans="1:4" s="94" customFormat="1" ht="18.75" customHeight="1">
      <c r="A294" s="520" t="s">
        <v>296</v>
      </c>
      <c r="B294" s="100" t="s">
        <v>12</v>
      </c>
      <c r="C294" s="171">
        <v>5</v>
      </c>
    </row>
    <row r="295" spans="1:4" s="94" customFormat="1" ht="15.75">
      <c r="A295" s="516"/>
      <c r="B295" s="84" t="s">
        <v>13</v>
      </c>
      <c r="C295" s="171">
        <v>5</v>
      </c>
    </row>
    <row r="296" spans="1:4" s="94" customFormat="1" ht="18.75" customHeight="1">
      <c r="A296" s="520" t="s">
        <v>297</v>
      </c>
      <c r="B296" s="100" t="s">
        <v>12</v>
      </c>
      <c r="C296" s="171">
        <v>5</v>
      </c>
    </row>
    <row r="297" spans="1:4" s="94" customFormat="1" ht="16.5" customHeight="1">
      <c r="A297" s="141"/>
      <c r="B297" s="84" t="s">
        <v>13</v>
      </c>
      <c r="C297" s="171">
        <v>5</v>
      </c>
    </row>
    <row r="298" spans="1:4" ht="16.5" customHeight="1">
      <c r="A298" s="717" t="s">
        <v>125</v>
      </c>
      <c r="B298" s="717"/>
      <c r="C298" s="717"/>
    </row>
    <row r="299" spans="1:4" ht="12.75">
      <c r="A299" s="707" t="s">
        <v>32</v>
      </c>
      <c r="B299" s="707"/>
      <c r="C299" s="707"/>
    </row>
    <row r="300" spans="1:4">
      <c r="A300" s="136" t="s">
        <v>60</v>
      </c>
      <c r="B300" s="5" t="s">
        <v>12</v>
      </c>
      <c r="C300" s="195">
        <f>C302+C310</f>
        <v>1977</v>
      </c>
    </row>
    <row r="301" spans="1:4">
      <c r="A301" s="9"/>
      <c r="B301" s="7" t="s">
        <v>13</v>
      </c>
      <c r="C301" s="195">
        <f>C303+C311</f>
        <v>1977</v>
      </c>
    </row>
    <row r="302" spans="1:4" ht="15">
      <c r="A302" s="26" t="s">
        <v>27</v>
      </c>
      <c r="B302" s="6" t="s">
        <v>12</v>
      </c>
      <c r="C302" s="178">
        <f t="shared" ref="C302:C307" si="11">C304</f>
        <v>1790</v>
      </c>
    </row>
    <row r="303" spans="1:4" ht="15">
      <c r="A303" s="9" t="s">
        <v>140</v>
      </c>
      <c r="B303" s="7" t="s">
        <v>13</v>
      </c>
      <c r="C303" s="178">
        <f t="shared" si="11"/>
        <v>1790</v>
      </c>
    </row>
    <row r="304" spans="1:4">
      <c r="A304" s="12" t="s">
        <v>17</v>
      </c>
      <c r="B304" s="6" t="s">
        <v>12</v>
      </c>
      <c r="C304" s="195">
        <f t="shared" si="11"/>
        <v>1790</v>
      </c>
    </row>
    <row r="305" spans="1:9">
      <c r="A305" s="11"/>
      <c r="B305" s="7" t="s">
        <v>13</v>
      </c>
      <c r="C305" s="195">
        <f t="shared" si="11"/>
        <v>1790</v>
      </c>
    </row>
    <row r="306" spans="1:9">
      <c r="A306" s="68" t="s">
        <v>39</v>
      </c>
      <c r="B306" s="13" t="s">
        <v>12</v>
      </c>
      <c r="C306" s="195">
        <f t="shared" si="11"/>
        <v>1790</v>
      </c>
    </row>
    <row r="307" spans="1:9">
      <c r="A307" s="23"/>
      <c r="B307" s="14" t="s">
        <v>13</v>
      </c>
      <c r="C307" s="195">
        <f t="shared" si="11"/>
        <v>1790</v>
      </c>
    </row>
    <row r="308" spans="1:9">
      <c r="A308" s="31" t="s">
        <v>22</v>
      </c>
      <c r="B308" s="13" t="s">
        <v>12</v>
      </c>
      <c r="C308" s="195">
        <f>C327++C363+C396</f>
        <v>1790</v>
      </c>
    </row>
    <row r="309" spans="1:9">
      <c r="A309" s="10"/>
      <c r="B309" s="14" t="s">
        <v>13</v>
      </c>
      <c r="C309" s="195">
        <f>C328++C364+C397</f>
        <v>1790</v>
      </c>
    </row>
    <row r="310" spans="1:9" ht="15">
      <c r="A310" s="137" t="s">
        <v>24</v>
      </c>
      <c r="B310" s="13" t="s">
        <v>12</v>
      </c>
      <c r="C310" s="178">
        <f t="shared" ref="C310:C315" si="12">C312</f>
        <v>187</v>
      </c>
    </row>
    <row r="311" spans="1:9" ht="15">
      <c r="A311" s="10" t="s">
        <v>15</v>
      </c>
      <c r="B311" s="14" t="s">
        <v>13</v>
      </c>
      <c r="C311" s="178">
        <f t="shared" si="12"/>
        <v>187</v>
      </c>
    </row>
    <row r="312" spans="1:9">
      <c r="A312" s="12" t="s">
        <v>17</v>
      </c>
      <c r="B312" s="6" t="s">
        <v>12</v>
      </c>
      <c r="C312" s="195">
        <f t="shared" si="12"/>
        <v>187</v>
      </c>
    </row>
    <row r="313" spans="1:9">
      <c r="A313" s="11"/>
      <c r="B313" s="7" t="s">
        <v>13</v>
      </c>
      <c r="C313" s="195">
        <f t="shared" si="12"/>
        <v>187</v>
      </c>
    </row>
    <row r="314" spans="1:9">
      <c r="A314" s="68" t="s">
        <v>39</v>
      </c>
      <c r="B314" s="13" t="s">
        <v>12</v>
      </c>
      <c r="C314" s="195">
        <f t="shared" si="12"/>
        <v>187</v>
      </c>
    </row>
    <row r="315" spans="1:9">
      <c r="A315" s="23"/>
      <c r="B315" s="14" t="s">
        <v>13</v>
      </c>
      <c r="C315" s="195">
        <f t="shared" si="12"/>
        <v>187</v>
      </c>
    </row>
    <row r="316" spans="1:9">
      <c r="A316" s="31" t="s">
        <v>22</v>
      </c>
      <c r="B316" s="13" t="s">
        <v>12</v>
      </c>
      <c r="C316" s="195">
        <f>C346</f>
        <v>187</v>
      </c>
    </row>
    <row r="317" spans="1:9">
      <c r="A317" s="10"/>
      <c r="B317" s="14" t="s">
        <v>13</v>
      </c>
      <c r="C317" s="195">
        <f>C347</f>
        <v>187</v>
      </c>
    </row>
    <row r="318" spans="1:9" ht="15">
      <c r="A318" s="153" t="s">
        <v>31</v>
      </c>
      <c r="B318" s="154"/>
      <c r="C318" s="294"/>
      <c r="D318" s="111"/>
      <c r="E318" s="112"/>
      <c r="F318" s="111"/>
      <c r="G318" s="111"/>
      <c r="H318" s="111"/>
      <c r="I318" s="111"/>
    </row>
    <row r="319" spans="1:9">
      <c r="A319" s="134" t="s">
        <v>32</v>
      </c>
      <c r="B319" s="55" t="s">
        <v>12</v>
      </c>
      <c r="C319" s="195">
        <f t="shared" ref="C319:C326" si="13">C321</f>
        <v>1011</v>
      </c>
      <c r="D319" s="113"/>
      <c r="E319" s="113"/>
      <c r="F319" s="113"/>
      <c r="G319" s="113"/>
      <c r="H319" s="113"/>
      <c r="I319" s="113"/>
    </row>
    <row r="320" spans="1:9">
      <c r="A320" s="22" t="s">
        <v>33</v>
      </c>
      <c r="B320" s="14" t="s">
        <v>13</v>
      </c>
      <c r="C320" s="195">
        <f t="shared" si="13"/>
        <v>1011</v>
      </c>
    </row>
    <row r="321" spans="1:14" ht="15">
      <c r="A321" s="128" t="s">
        <v>34</v>
      </c>
      <c r="B321" s="13" t="s">
        <v>12</v>
      </c>
      <c r="C321" s="178">
        <f t="shared" si="13"/>
        <v>1011</v>
      </c>
    </row>
    <row r="322" spans="1:14" ht="15">
      <c r="A322" s="22" t="s">
        <v>35</v>
      </c>
      <c r="B322" s="14" t="s">
        <v>13</v>
      </c>
      <c r="C322" s="178">
        <f t="shared" si="13"/>
        <v>1011</v>
      </c>
    </row>
    <row r="323" spans="1:14">
      <c r="A323" s="12" t="s">
        <v>17</v>
      </c>
      <c r="B323" s="6" t="s">
        <v>12</v>
      </c>
      <c r="C323" s="195">
        <f t="shared" si="13"/>
        <v>1011</v>
      </c>
      <c r="D323" s="42"/>
      <c r="E323" s="42"/>
      <c r="F323" s="42"/>
      <c r="G323" s="42"/>
      <c r="H323" s="42"/>
      <c r="I323" s="42"/>
    </row>
    <row r="324" spans="1:14">
      <c r="A324" s="11"/>
      <c r="B324" s="7" t="s">
        <v>13</v>
      </c>
      <c r="C324" s="195">
        <f t="shared" si="13"/>
        <v>1011</v>
      </c>
      <c r="D324" s="42"/>
      <c r="E324" s="42"/>
      <c r="F324" s="42"/>
      <c r="G324" s="42"/>
      <c r="H324" s="42"/>
      <c r="I324" s="42"/>
    </row>
    <row r="325" spans="1:14">
      <c r="A325" s="35" t="s">
        <v>39</v>
      </c>
      <c r="B325" s="13" t="s">
        <v>12</v>
      </c>
      <c r="C325" s="195">
        <f t="shared" si="13"/>
        <v>1011</v>
      </c>
    </row>
    <row r="326" spans="1:14">
      <c r="A326" s="10"/>
      <c r="B326" s="14" t="s">
        <v>13</v>
      </c>
      <c r="C326" s="195">
        <f t="shared" si="13"/>
        <v>1011</v>
      </c>
    </row>
    <row r="327" spans="1:14">
      <c r="A327" s="31" t="s">
        <v>22</v>
      </c>
      <c r="B327" s="13" t="s">
        <v>12</v>
      </c>
      <c r="C327" s="195">
        <f>C329+C331+C333+C335</f>
        <v>1011</v>
      </c>
    </row>
    <row r="328" spans="1:14">
      <c r="A328" s="10"/>
      <c r="B328" s="14" t="s">
        <v>13</v>
      </c>
      <c r="C328" s="195">
        <f>C330+C332+C334+C336</f>
        <v>1011</v>
      </c>
    </row>
    <row r="329" spans="1:14" s="94" customFormat="1" ht="147" customHeight="1">
      <c r="A329" s="482" t="s">
        <v>298</v>
      </c>
      <c r="B329" s="100" t="s">
        <v>12</v>
      </c>
      <c r="C329" s="171">
        <v>230</v>
      </c>
    </row>
    <row r="330" spans="1:14" s="94" customFormat="1" ht="22.5" customHeight="1">
      <c r="A330" s="141"/>
      <c r="B330" s="84" t="s">
        <v>13</v>
      </c>
      <c r="C330" s="171">
        <v>230</v>
      </c>
    </row>
    <row r="331" spans="1:14" s="94" customFormat="1" ht="145.5" customHeight="1">
      <c r="A331" s="482" t="s">
        <v>299</v>
      </c>
      <c r="B331" s="100" t="s">
        <v>12</v>
      </c>
      <c r="C331" s="171">
        <v>291</v>
      </c>
      <c r="N331" s="231"/>
    </row>
    <row r="332" spans="1:14" s="94" customFormat="1">
      <c r="A332" s="141"/>
      <c r="B332" s="84" t="s">
        <v>13</v>
      </c>
      <c r="C332" s="171">
        <v>291</v>
      </c>
    </row>
    <row r="333" spans="1:14" s="94" customFormat="1" ht="145.5" customHeight="1">
      <c r="A333" s="482" t="s">
        <v>300</v>
      </c>
      <c r="B333" s="100" t="s">
        <v>12</v>
      </c>
      <c r="C333" s="171">
        <v>291</v>
      </c>
    </row>
    <row r="334" spans="1:14" s="94" customFormat="1">
      <c r="A334" s="141"/>
      <c r="B334" s="84" t="s">
        <v>13</v>
      </c>
      <c r="C334" s="171">
        <v>291</v>
      </c>
    </row>
    <row r="335" spans="1:14" s="94" customFormat="1" ht="144" customHeight="1">
      <c r="A335" s="482" t="s">
        <v>301</v>
      </c>
      <c r="B335" s="100" t="s">
        <v>12</v>
      </c>
      <c r="C335" s="171">
        <v>199</v>
      </c>
    </row>
    <row r="336" spans="1:14" s="94" customFormat="1">
      <c r="A336" s="141"/>
      <c r="B336" s="84" t="s">
        <v>13</v>
      </c>
      <c r="C336" s="195">
        <v>199</v>
      </c>
    </row>
    <row r="337" spans="1:5" ht="12.75">
      <c r="A337" s="685" t="s">
        <v>75</v>
      </c>
      <c r="B337" s="686"/>
      <c r="C337" s="687"/>
      <c r="E337" s="43"/>
    </row>
    <row r="338" spans="1:5">
      <c r="A338" s="20" t="s">
        <v>32</v>
      </c>
      <c r="B338" s="5" t="s">
        <v>12</v>
      </c>
      <c r="C338" s="171">
        <f t="shared" ref="C338:C345" si="14">C340</f>
        <v>187</v>
      </c>
    </row>
    <row r="339" spans="1:5">
      <c r="A339" s="22" t="s">
        <v>38</v>
      </c>
      <c r="B339" s="7" t="s">
        <v>13</v>
      </c>
      <c r="C339" s="171">
        <f t="shared" si="14"/>
        <v>187</v>
      </c>
    </row>
    <row r="340" spans="1:5" ht="15">
      <c r="A340" s="26" t="s">
        <v>187</v>
      </c>
      <c r="B340" s="13" t="s">
        <v>12</v>
      </c>
      <c r="C340" s="199">
        <f t="shared" si="14"/>
        <v>187</v>
      </c>
    </row>
    <row r="341" spans="1:5" ht="15">
      <c r="A341" s="9" t="s">
        <v>140</v>
      </c>
      <c r="B341" s="14" t="s">
        <v>13</v>
      </c>
      <c r="C341" s="199">
        <f t="shared" si="14"/>
        <v>187</v>
      </c>
    </row>
    <row r="342" spans="1:5">
      <c r="A342" s="12" t="s">
        <v>17</v>
      </c>
      <c r="B342" s="6" t="s">
        <v>12</v>
      </c>
      <c r="C342" s="171">
        <f t="shared" si="14"/>
        <v>187</v>
      </c>
    </row>
    <row r="343" spans="1:5">
      <c r="A343" s="11"/>
      <c r="B343" s="7" t="s">
        <v>13</v>
      </c>
      <c r="C343" s="171">
        <f t="shared" si="14"/>
        <v>187</v>
      </c>
    </row>
    <row r="344" spans="1:5">
      <c r="A344" s="68" t="s">
        <v>39</v>
      </c>
      <c r="B344" s="6" t="s">
        <v>12</v>
      </c>
      <c r="C344" s="171">
        <f t="shared" si="14"/>
        <v>187</v>
      </c>
    </row>
    <row r="345" spans="1:5">
      <c r="A345" s="10"/>
      <c r="B345" s="7" t="s">
        <v>13</v>
      </c>
      <c r="C345" s="171">
        <f t="shared" si="14"/>
        <v>187</v>
      </c>
    </row>
    <row r="346" spans="1:5" s="62" customFormat="1" ht="15.75" customHeight="1">
      <c r="A346" s="360" t="s">
        <v>22</v>
      </c>
      <c r="B346" s="28" t="s">
        <v>12</v>
      </c>
      <c r="C346" s="199">
        <f>C348+C352</f>
        <v>187</v>
      </c>
    </row>
    <row r="347" spans="1:5" s="62" customFormat="1" ht="16.5" customHeight="1">
      <c r="A347" s="32"/>
      <c r="B347" s="30" t="s">
        <v>13</v>
      </c>
      <c r="C347" s="199">
        <f>C349+C353</f>
        <v>187</v>
      </c>
    </row>
    <row r="348" spans="1:5" s="62" customFormat="1" ht="15.75">
      <c r="A348" s="506" t="s">
        <v>302</v>
      </c>
      <c r="B348" s="28" t="s">
        <v>12</v>
      </c>
      <c r="C348" s="178">
        <f>C350</f>
        <v>37</v>
      </c>
    </row>
    <row r="349" spans="1:5" s="62" customFormat="1" ht="15">
      <c r="A349" s="32"/>
      <c r="B349" s="30" t="s">
        <v>13</v>
      </c>
      <c r="C349" s="178">
        <f>C351</f>
        <v>37</v>
      </c>
    </row>
    <row r="350" spans="1:5" s="94" customFormat="1" ht="28.5">
      <c r="A350" s="521" t="s">
        <v>303</v>
      </c>
      <c r="B350" s="100" t="s">
        <v>12</v>
      </c>
      <c r="C350" s="171">
        <v>37</v>
      </c>
    </row>
    <row r="351" spans="1:5" s="94" customFormat="1">
      <c r="A351" s="141"/>
      <c r="B351" s="84" t="s">
        <v>13</v>
      </c>
      <c r="C351" s="171">
        <v>37</v>
      </c>
    </row>
    <row r="352" spans="1:5" s="62" customFormat="1" ht="15">
      <c r="A352" s="208" t="s">
        <v>152</v>
      </c>
      <c r="B352" s="28" t="s">
        <v>12</v>
      </c>
      <c r="C352" s="178">
        <f>C354</f>
        <v>150</v>
      </c>
    </row>
    <row r="353" spans="1:9" s="62" customFormat="1" ht="15">
      <c r="A353" s="32"/>
      <c r="B353" s="30" t="s">
        <v>13</v>
      </c>
      <c r="C353" s="178">
        <f>C355</f>
        <v>150</v>
      </c>
    </row>
    <row r="354" spans="1:9" s="94" customFormat="1" ht="45">
      <c r="A354" s="522" t="s">
        <v>304</v>
      </c>
      <c r="B354" s="100" t="s">
        <v>12</v>
      </c>
      <c r="C354" s="171">
        <v>150</v>
      </c>
    </row>
    <row r="355" spans="1:9" s="94" customFormat="1">
      <c r="A355" s="141"/>
      <c r="B355" s="84" t="s">
        <v>13</v>
      </c>
      <c r="C355" s="171">
        <v>150</v>
      </c>
    </row>
    <row r="356" spans="1:9" ht="12.75">
      <c r="A356" s="696" t="s">
        <v>112</v>
      </c>
      <c r="B356" s="696"/>
      <c r="C356" s="696"/>
    </row>
    <row r="357" spans="1:9">
      <c r="A357" s="21" t="s">
        <v>32</v>
      </c>
      <c r="B357" s="13" t="s">
        <v>12</v>
      </c>
      <c r="C357" s="195">
        <f>C359</f>
        <v>148</v>
      </c>
      <c r="E357" s="63"/>
    </row>
    <row r="358" spans="1:9">
      <c r="A358" s="22" t="s">
        <v>38</v>
      </c>
      <c r="B358" s="14" t="s">
        <v>13</v>
      </c>
      <c r="C358" s="195">
        <f>C360</f>
        <v>148</v>
      </c>
      <c r="E358" s="63"/>
    </row>
    <row r="359" spans="1:9" s="63" customFormat="1" ht="15">
      <c r="A359" s="77" t="s">
        <v>27</v>
      </c>
      <c r="B359" s="139" t="s">
        <v>12</v>
      </c>
      <c r="C359" s="178">
        <f>C361</f>
        <v>148</v>
      </c>
      <c r="D359"/>
      <c r="E359"/>
      <c r="F359"/>
      <c r="G359"/>
      <c r="H359"/>
      <c r="I359"/>
    </row>
    <row r="360" spans="1:9" s="63" customFormat="1" ht="15">
      <c r="A360" s="64" t="s">
        <v>140</v>
      </c>
      <c r="B360" s="74" t="s">
        <v>13</v>
      </c>
      <c r="C360" s="178">
        <f>C362</f>
        <v>148</v>
      </c>
    </row>
    <row r="361" spans="1:9">
      <c r="A361" s="12" t="s">
        <v>17</v>
      </c>
      <c r="B361" s="6" t="s">
        <v>12</v>
      </c>
      <c r="C361" s="195">
        <f t="shared" ref="C361:C362" si="15">C363</f>
        <v>148</v>
      </c>
    </row>
    <row r="362" spans="1:9">
      <c r="A362" s="11"/>
      <c r="B362" s="7" t="s">
        <v>13</v>
      </c>
      <c r="C362" s="195">
        <f t="shared" si="15"/>
        <v>148</v>
      </c>
    </row>
    <row r="363" spans="1:9" s="63" customFormat="1">
      <c r="A363" s="151" t="s">
        <v>22</v>
      </c>
      <c r="B363" s="55" t="s">
        <v>12</v>
      </c>
      <c r="C363" s="195">
        <f>C365+C369</f>
        <v>148</v>
      </c>
    </row>
    <row r="364" spans="1:9" s="63" customFormat="1">
      <c r="A364" s="147"/>
      <c r="B364" s="40" t="s">
        <v>13</v>
      </c>
      <c r="C364" s="195">
        <f>C366+C370</f>
        <v>148</v>
      </c>
    </row>
    <row r="365" spans="1:9" s="94" customFormat="1" ht="25.5" customHeight="1">
      <c r="A365" s="576" t="s">
        <v>305</v>
      </c>
      <c r="B365" s="534" t="s">
        <v>12</v>
      </c>
      <c r="C365" s="535">
        <f>C367</f>
        <v>19</v>
      </c>
    </row>
    <row r="366" spans="1:9" s="94" customFormat="1" ht="15.75" customHeight="1">
      <c r="A366" s="536"/>
      <c r="B366" s="537" t="s">
        <v>13</v>
      </c>
      <c r="C366" s="535">
        <f>C368</f>
        <v>19</v>
      </c>
    </row>
    <row r="367" spans="1:9" s="94" customFormat="1" ht="18" customHeight="1">
      <c r="A367" s="577" t="s">
        <v>306</v>
      </c>
      <c r="B367" s="534" t="s">
        <v>12</v>
      </c>
      <c r="C367" s="535">
        <v>19</v>
      </c>
    </row>
    <row r="368" spans="1:9" s="94" customFormat="1" ht="18.75" customHeight="1">
      <c r="A368" s="536"/>
      <c r="B368" s="537" t="s">
        <v>13</v>
      </c>
      <c r="C368" s="535">
        <v>19</v>
      </c>
    </row>
    <row r="369" spans="1:14" s="94" customFormat="1" ht="27.75" customHeight="1">
      <c r="A369" s="578" t="s">
        <v>307</v>
      </c>
      <c r="B369" s="534" t="s">
        <v>12</v>
      </c>
      <c r="C369" s="535">
        <f>C371+C373+C375+C377+C379+C381+C383+C385+C387</f>
        <v>129</v>
      </c>
      <c r="M369" s="231">
        <f>C372+C374+C376</f>
        <v>85</v>
      </c>
    </row>
    <row r="370" spans="1:14" s="94" customFormat="1" ht="15.75" customHeight="1">
      <c r="A370" s="536"/>
      <c r="B370" s="537" t="s">
        <v>13</v>
      </c>
      <c r="C370" s="535">
        <f>C372+C374+C376+C378+C380+C382+C384+C386+C388</f>
        <v>129</v>
      </c>
      <c r="M370" s="94">
        <f>129-85</f>
        <v>44</v>
      </c>
      <c r="N370" s="94">
        <f>44+528</f>
        <v>572</v>
      </c>
    </row>
    <row r="371" spans="1:14" s="94" customFormat="1" ht="30.75" customHeight="1">
      <c r="A371" s="579" t="s">
        <v>308</v>
      </c>
      <c r="B371" s="534" t="s">
        <v>12</v>
      </c>
      <c r="C371" s="535">
        <v>18</v>
      </c>
    </row>
    <row r="372" spans="1:14" s="94" customFormat="1" ht="18.75" customHeight="1">
      <c r="A372" s="536"/>
      <c r="B372" s="537" t="s">
        <v>13</v>
      </c>
      <c r="C372" s="535">
        <v>18</v>
      </c>
    </row>
    <row r="373" spans="1:14" s="94" customFormat="1" ht="29.25" customHeight="1">
      <c r="A373" s="579" t="s">
        <v>211</v>
      </c>
      <c r="B373" s="534" t="s">
        <v>12</v>
      </c>
      <c r="C373" s="535">
        <v>56</v>
      </c>
    </row>
    <row r="374" spans="1:14" s="94" customFormat="1" ht="18.75" customHeight="1">
      <c r="A374" s="536"/>
      <c r="B374" s="537" t="s">
        <v>13</v>
      </c>
      <c r="C374" s="535">
        <v>56</v>
      </c>
    </row>
    <row r="375" spans="1:14" s="94" customFormat="1" ht="32.25" customHeight="1">
      <c r="A375" s="579" t="s">
        <v>309</v>
      </c>
      <c r="B375" s="534" t="s">
        <v>12</v>
      </c>
      <c r="C375" s="535">
        <v>11</v>
      </c>
    </row>
    <row r="376" spans="1:14" s="94" customFormat="1" ht="18.75" customHeight="1">
      <c r="A376" s="536"/>
      <c r="B376" s="537" t="s">
        <v>13</v>
      </c>
      <c r="C376" s="535">
        <v>11</v>
      </c>
    </row>
    <row r="377" spans="1:14" s="94" customFormat="1" ht="21" customHeight="1">
      <c r="A377" s="580" t="s">
        <v>310</v>
      </c>
      <c r="B377" s="534" t="s">
        <v>12</v>
      </c>
      <c r="C377" s="535">
        <v>3</v>
      </c>
    </row>
    <row r="378" spans="1:14" s="94" customFormat="1" ht="18.75" customHeight="1">
      <c r="A378" s="536"/>
      <c r="B378" s="537" t="s">
        <v>13</v>
      </c>
      <c r="C378" s="535">
        <v>3</v>
      </c>
    </row>
    <row r="379" spans="1:14" s="94" customFormat="1" ht="72" customHeight="1">
      <c r="A379" s="581" t="s">
        <v>241</v>
      </c>
      <c r="B379" s="534" t="s">
        <v>12</v>
      </c>
      <c r="C379" s="535">
        <v>10</v>
      </c>
    </row>
    <row r="380" spans="1:14" s="94" customFormat="1" ht="18.75" customHeight="1">
      <c r="A380" s="536"/>
      <c r="B380" s="537" t="s">
        <v>13</v>
      </c>
      <c r="C380" s="535">
        <v>10</v>
      </c>
    </row>
    <row r="381" spans="1:14" s="94" customFormat="1" ht="21.75" customHeight="1">
      <c r="A381" s="582" t="s">
        <v>242</v>
      </c>
      <c r="B381" s="534" t="s">
        <v>12</v>
      </c>
      <c r="C381" s="535">
        <v>4</v>
      </c>
    </row>
    <row r="382" spans="1:14" s="94" customFormat="1" ht="18.75" customHeight="1">
      <c r="A382" s="536"/>
      <c r="B382" s="537" t="s">
        <v>13</v>
      </c>
      <c r="C382" s="535">
        <v>4</v>
      </c>
    </row>
    <row r="383" spans="1:14" s="94" customFormat="1" ht="21" customHeight="1">
      <c r="A383" s="582" t="s">
        <v>244</v>
      </c>
      <c r="B383" s="534" t="s">
        <v>12</v>
      </c>
      <c r="C383" s="535">
        <v>3</v>
      </c>
    </row>
    <row r="384" spans="1:14" s="94" customFormat="1" ht="18.75" customHeight="1">
      <c r="A384" s="536"/>
      <c r="B384" s="537" t="s">
        <v>13</v>
      </c>
      <c r="C384" s="535">
        <v>3</v>
      </c>
    </row>
    <row r="385" spans="1:9" s="94" customFormat="1" ht="21" customHeight="1">
      <c r="A385" s="583" t="s">
        <v>311</v>
      </c>
      <c r="B385" s="534" t="s">
        <v>12</v>
      </c>
      <c r="C385" s="535">
        <v>5</v>
      </c>
    </row>
    <row r="386" spans="1:9" s="94" customFormat="1" ht="18.75" customHeight="1">
      <c r="A386" s="536"/>
      <c r="B386" s="537" t="s">
        <v>13</v>
      </c>
      <c r="C386" s="535">
        <v>5</v>
      </c>
    </row>
    <row r="387" spans="1:9" s="94" customFormat="1" ht="21" customHeight="1">
      <c r="A387" s="583" t="s">
        <v>312</v>
      </c>
      <c r="B387" s="534" t="s">
        <v>12</v>
      </c>
      <c r="C387" s="535">
        <v>19</v>
      </c>
    </row>
    <row r="388" spans="1:9" s="94" customFormat="1" ht="18.75" customHeight="1">
      <c r="A388" s="536"/>
      <c r="B388" s="537" t="s">
        <v>13</v>
      </c>
      <c r="C388" s="535">
        <v>19</v>
      </c>
    </row>
    <row r="389" spans="1:9" s="43" customFormat="1" ht="15">
      <c r="A389" s="50" t="s">
        <v>139</v>
      </c>
      <c r="B389" s="51"/>
      <c r="C389" s="297"/>
      <c r="D389" s="708"/>
      <c r="E389" s="708"/>
      <c r="F389" s="709"/>
      <c r="G389" s="709"/>
      <c r="H389" s="709"/>
      <c r="I389" s="709"/>
    </row>
    <row r="390" spans="1:9" s="94" customFormat="1">
      <c r="A390" s="138" t="s">
        <v>32</v>
      </c>
      <c r="B390" s="210" t="s">
        <v>12</v>
      </c>
      <c r="C390" s="195">
        <f t="shared" ref="C390:C391" si="16">C392</f>
        <v>631</v>
      </c>
      <c r="D390" s="43"/>
      <c r="E390" s="43"/>
      <c r="F390" s="43"/>
      <c r="G390" s="43"/>
      <c r="H390" s="43"/>
      <c r="I390" s="43"/>
    </row>
    <row r="391" spans="1:9" s="94" customFormat="1">
      <c r="A391" s="76" t="s">
        <v>38</v>
      </c>
      <c r="B391" s="211" t="s">
        <v>13</v>
      </c>
      <c r="C391" s="195">
        <f t="shared" si="16"/>
        <v>631</v>
      </c>
      <c r="D391" s="43"/>
      <c r="E391" s="43"/>
      <c r="F391" s="43"/>
      <c r="G391" s="43"/>
      <c r="H391" s="43"/>
      <c r="I391" s="43"/>
    </row>
    <row r="392" spans="1:9" s="94" customFormat="1" ht="15">
      <c r="A392" s="77" t="s">
        <v>27</v>
      </c>
      <c r="B392" s="212" t="s">
        <v>12</v>
      </c>
      <c r="C392" s="178">
        <f t="shared" ref="C392:C397" si="17">C394</f>
        <v>631</v>
      </c>
      <c r="D392" s="43"/>
      <c r="E392" s="43"/>
      <c r="F392" s="43"/>
      <c r="G392" s="43"/>
      <c r="H392" s="43"/>
      <c r="I392" s="43"/>
    </row>
    <row r="393" spans="1:9" s="94" customFormat="1" ht="15">
      <c r="A393" s="141" t="s">
        <v>140</v>
      </c>
      <c r="B393" s="84" t="s">
        <v>13</v>
      </c>
      <c r="C393" s="178">
        <f t="shared" si="17"/>
        <v>631</v>
      </c>
    </row>
    <row r="394" spans="1:9">
      <c r="A394" s="12" t="s">
        <v>17</v>
      </c>
      <c r="B394" s="6" t="s">
        <v>12</v>
      </c>
      <c r="C394" s="195">
        <f t="shared" si="17"/>
        <v>631</v>
      </c>
    </row>
    <row r="395" spans="1:9">
      <c r="A395" s="11"/>
      <c r="B395" s="7" t="s">
        <v>13</v>
      </c>
      <c r="C395" s="195">
        <f t="shared" si="17"/>
        <v>631</v>
      </c>
    </row>
    <row r="396" spans="1:9" s="63" customFormat="1" ht="15" customHeight="1">
      <c r="A396" s="151" t="s">
        <v>22</v>
      </c>
      <c r="B396" s="55" t="s">
        <v>12</v>
      </c>
      <c r="C396" s="195">
        <f t="shared" si="17"/>
        <v>631</v>
      </c>
    </row>
    <row r="397" spans="1:9" s="63" customFormat="1" ht="15" customHeight="1">
      <c r="A397" s="147"/>
      <c r="B397" s="40" t="s">
        <v>13</v>
      </c>
      <c r="C397" s="195">
        <f t="shared" si="17"/>
        <v>631</v>
      </c>
    </row>
    <row r="398" spans="1:9" s="94" customFormat="1" ht="28.5">
      <c r="A398" s="250" t="s">
        <v>313</v>
      </c>
      <c r="B398" s="100" t="s">
        <v>12</v>
      </c>
      <c r="C398" s="171">
        <v>631</v>
      </c>
    </row>
    <row r="399" spans="1:9" s="94" customFormat="1">
      <c r="A399" s="141"/>
      <c r="B399" s="84" t="s">
        <v>13</v>
      </c>
      <c r="C399" s="171">
        <v>631</v>
      </c>
    </row>
    <row r="400" spans="1:9" s="63" customFormat="1" ht="14.25" customHeight="1">
      <c r="A400" s="109" t="s">
        <v>142</v>
      </c>
      <c r="B400" s="110"/>
      <c r="C400" s="304"/>
      <c r="D400" s="119"/>
      <c r="E400" s="98"/>
      <c r="F400" s="119"/>
      <c r="G400" s="119"/>
      <c r="H400" s="119"/>
      <c r="I400" s="119"/>
    </row>
    <row r="401" spans="1:9" s="63" customFormat="1" ht="15.75" customHeight="1">
      <c r="A401" s="117" t="s">
        <v>32</v>
      </c>
      <c r="B401" s="118" t="s">
        <v>12</v>
      </c>
      <c r="C401" s="289">
        <f t="shared" ref="C401:C406" si="18">C403</f>
        <v>3000</v>
      </c>
      <c r="D401" s="113"/>
      <c r="E401" s="140"/>
      <c r="F401" s="113"/>
      <c r="G401" s="113"/>
      <c r="H401" s="113"/>
      <c r="I401" s="113"/>
    </row>
    <row r="402" spans="1:9" s="63" customFormat="1" ht="15.75" customHeight="1">
      <c r="A402" s="9" t="s">
        <v>60</v>
      </c>
      <c r="B402" s="40" t="s">
        <v>13</v>
      </c>
      <c r="C402" s="289">
        <f t="shared" si="18"/>
        <v>3000</v>
      </c>
      <c r="D402" s="42"/>
      <c r="E402" s="87"/>
      <c r="F402" s="42" t="e">
        <f>F404+#REF!</f>
        <v>#REF!</v>
      </c>
      <c r="G402" s="42" t="e">
        <f>G404+#REF!</f>
        <v>#REF!</v>
      </c>
      <c r="H402" s="42" t="e">
        <f>H404+#REF!</f>
        <v>#REF!</v>
      </c>
      <c r="I402" s="42" t="e">
        <f>I404+#REF!</f>
        <v>#REF!</v>
      </c>
    </row>
    <row r="403" spans="1:9" s="63" customFormat="1" ht="15" customHeight="1">
      <c r="A403" s="33" t="s">
        <v>27</v>
      </c>
      <c r="B403" s="55" t="s">
        <v>12</v>
      </c>
      <c r="C403" s="305">
        <f t="shared" si="18"/>
        <v>3000</v>
      </c>
    </row>
    <row r="404" spans="1:9" s="63" customFormat="1" ht="15" customHeight="1">
      <c r="A404" s="9" t="s">
        <v>140</v>
      </c>
      <c r="B404" s="40" t="s">
        <v>13</v>
      </c>
      <c r="C404" s="305">
        <f t="shared" si="18"/>
        <v>3000</v>
      </c>
    </row>
    <row r="405" spans="1:9" s="63" customFormat="1" ht="13.5" customHeight="1">
      <c r="A405" s="12" t="s">
        <v>17</v>
      </c>
      <c r="B405" s="55" t="s">
        <v>12</v>
      </c>
      <c r="C405" s="289">
        <f t="shared" si="18"/>
        <v>3000</v>
      </c>
    </row>
    <row r="406" spans="1:9" s="63" customFormat="1" ht="14.25" customHeight="1">
      <c r="A406" s="11"/>
      <c r="B406" s="40" t="s">
        <v>13</v>
      </c>
      <c r="C406" s="289">
        <f t="shared" si="18"/>
        <v>3000</v>
      </c>
    </row>
    <row r="407" spans="1:9" s="63" customFormat="1" ht="15" customHeight="1">
      <c r="A407" s="694" t="s">
        <v>23</v>
      </c>
      <c r="B407" s="55" t="s">
        <v>12</v>
      </c>
      <c r="C407" s="289">
        <f>C416</f>
        <v>3000</v>
      </c>
    </row>
    <row r="408" spans="1:9" s="63" customFormat="1" ht="15" customHeight="1">
      <c r="A408" s="695"/>
      <c r="B408" s="40" t="s">
        <v>13</v>
      </c>
      <c r="C408" s="289">
        <f>C417</f>
        <v>3000</v>
      </c>
    </row>
    <row r="409" spans="1:9" ht="15">
      <c r="A409" s="153" t="s">
        <v>31</v>
      </c>
      <c r="B409" s="154"/>
      <c r="C409" s="294"/>
      <c r="D409" s="115"/>
      <c r="E409" s="120"/>
      <c r="F409" s="115"/>
      <c r="G409" s="115"/>
      <c r="H409" s="115"/>
      <c r="I409" s="116"/>
    </row>
    <row r="410" spans="1:9" s="63" customFormat="1" ht="15.75" customHeight="1">
      <c r="A410" s="121" t="s">
        <v>32</v>
      </c>
      <c r="B410" s="55" t="s">
        <v>12</v>
      </c>
      <c r="C410" s="289">
        <f t="shared" ref="C410:C415" si="19">C412</f>
        <v>3000</v>
      </c>
    </row>
    <row r="411" spans="1:9" s="63" customFormat="1" ht="15.75" customHeight="1">
      <c r="A411" s="122" t="s">
        <v>38</v>
      </c>
      <c r="B411" s="40" t="s">
        <v>13</v>
      </c>
      <c r="C411" s="289">
        <f t="shared" si="19"/>
        <v>3000</v>
      </c>
    </row>
    <row r="412" spans="1:9" s="63" customFormat="1" ht="15" customHeight="1">
      <c r="A412" s="123" t="s">
        <v>27</v>
      </c>
      <c r="B412" s="55" t="s">
        <v>12</v>
      </c>
      <c r="C412" s="305">
        <f t="shared" si="19"/>
        <v>3000</v>
      </c>
    </row>
    <row r="413" spans="1:9" s="63" customFormat="1" ht="15" customHeight="1">
      <c r="A413" s="124" t="s">
        <v>140</v>
      </c>
      <c r="B413" s="40" t="s">
        <v>13</v>
      </c>
      <c r="C413" s="305">
        <f t="shared" si="19"/>
        <v>3000</v>
      </c>
    </row>
    <row r="414" spans="1:9" s="63" customFormat="1" ht="13.5" customHeight="1">
      <c r="A414" s="694" t="s">
        <v>17</v>
      </c>
      <c r="B414" s="55" t="s">
        <v>12</v>
      </c>
      <c r="C414" s="289">
        <f t="shared" si="19"/>
        <v>3000</v>
      </c>
    </row>
    <row r="415" spans="1:9" s="63" customFormat="1" ht="14.25" customHeight="1">
      <c r="A415" s="695"/>
      <c r="B415" s="40" t="s">
        <v>13</v>
      </c>
      <c r="C415" s="289">
        <f t="shared" si="19"/>
        <v>3000</v>
      </c>
    </row>
    <row r="416" spans="1:9" s="63" customFormat="1" ht="15.75" customHeight="1">
      <c r="A416" s="710" t="s">
        <v>143</v>
      </c>
      <c r="B416" s="55" t="s">
        <v>12</v>
      </c>
      <c r="C416" s="289">
        <f>C418</f>
        <v>3000</v>
      </c>
    </row>
    <row r="417" spans="1:11" s="63" customFormat="1" ht="15.75" customHeight="1">
      <c r="A417" s="711"/>
      <c r="B417" s="40" t="s">
        <v>13</v>
      </c>
      <c r="C417" s="289">
        <f>C419</f>
        <v>3000</v>
      </c>
    </row>
    <row r="418" spans="1:11" s="94" customFormat="1" ht="14.25" customHeight="1">
      <c r="A418" s="712" t="s">
        <v>144</v>
      </c>
      <c r="B418" s="196" t="s">
        <v>12</v>
      </c>
      <c r="C418" s="278">
        <v>3000</v>
      </c>
    </row>
    <row r="419" spans="1:11" s="94" customFormat="1" ht="14.25" customHeight="1">
      <c r="A419" s="713"/>
      <c r="B419" s="197" t="s">
        <v>13</v>
      </c>
      <c r="C419" s="278">
        <v>3000</v>
      </c>
    </row>
    <row r="420" spans="1:11" ht="15">
      <c r="A420" s="90" t="s">
        <v>145</v>
      </c>
      <c r="B420" s="47"/>
      <c r="C420" s="301"/>
      <c r="D420" s="44"/>
      <c r="E420" s="44"/>
      <c r="F420" s="44"/>
      <c r="G420" s="44"/>
      <c r="H420" s="44"/>
      <c r="I420" s="44"/>
      <c r="K420" s="43"/>
    </row>
    <row r="421" spans="1:11">
      <c r="A421" s="70" t="s">
        <v>32</v>
      </c>
      <c r="B421" s="55" t="s">
        <v>12</v>
      </c>
      <c r="C421" s="195">
        <f>C423+C431</f>
        <v>5566</v>
      </c>
      <c r="D421" s="44"/>
      <c r="E421" s="44"/>
      <c r="F421" s="44"/>
      <c r="G421" s="44"/>
      <c r="H421" s="44"/>
      <c r="I421" s="48"/>
    </row>
    <row r="422" spans="1:11">
      <c r="A422" s="10" t="s">
        <v>60</v>
      </c>
      <c r="B422" s="40" t="s">
        <v>13</v>
      </c>
      <c r="C422" s="195">
        <f>C424+C432</f>
        <v>5566</v>
      </c>
      <c r="D422" s="42"/>
      <c r="E422" s="42"/>
      <c r="F422" s="42"/>
      <c r="G422" s="42"/>
      <c r="H422" s="42"/>
      <c r="I422" s="42"/>
    </row>
    <row r="423" spans="1:11" ht="15">
      <c r="A423" s="26" t="s">
        <v>27</v>
      </c>
      <c r="B423" s="56" t="s">
        <v>12</v>
      </c>
      <c r="C423" s="178">
        <f>C425</f>
        <v>3886</v>
      </c>
      <c r="D423" s="42"/>
      <c r="E423" s="42"/>
      <c r="F423" s="42"/>
      <c r="G423" s="42"/>
      <c r="H423" s="42"/>
      <c r="I423" s="42"/>
    </row>
    <row r="424" spans="1:11" ht="15">
      <c r="A424" s="10" t="s">
        <v>140</v>
      </c>
      <c r="B424" s="40" t="s">
        <v>13</v>
      </c>
      <c r="C424" s="178">
        <f>C426</f>
        <v>3886</v>
      </c>
      <c r="D424" s="42"/>
      <c r="E424" s="42"/>
      <c r="F424" s="42"/>
      <c r="G424" s="42"/>
      <c r="H424" s="42"/>
      <c r="I424" s="42"/>
    </row>
    <row r="425" spans="1:11">
      <c r="A425" s="12" t="s">
        <v>17</v>
      </c>
      <c r="B425" s="6" t="s">
        <v>12</v>
      </c>
      <c r="C425" s="195">
        <f>C427+C429</f>
        <v>3886</v>
      </c>
      <c r="D425" s="42"/>
      <c r="E425" s="42"/>
      <c r="F425" s="42"/>
      <c r="G425" s="42"/>
      <c r="H425" s="42"/>
      <c r="I425" s="42"/>
    </row>
    <row r="426" spans="1:11">
      <c r="A426" s="11"/>
      <c r="B426" s="7" t="s">
        <v>13</v>
      </c>
      <c r="C426" s="195">
        <f>C428+C430</f>
        <v>3886</v>
      </c>
      <c r="D426" s="42"/>
      <c r="E426" s="42"/>
      <c r="F426" s="42"/>
      <c r="G426" s="42"/>
      <c r="H426" s="42"/>
      <c r="I426" s="42"/>
    </row>
    <row r="427" spans="1:11" s="63" customFormat="1">
      <c r="A427" s="151" t="s">
        <v>22</v>
      </c>
      <c r="B427" s="55" t="s">
        <v>12</v>
      </c>
      <c r="C427" s="195">
        <f>C476</f>
        <v>970</v>
      </c>
    </row>
    <row r="428" spans="1:11" s="63" customFormat="1">
      <c r="A428" s="147"/>
      <c r="B428" s="40" t="s">
        <v>13</v>
      </c>
      <c r="C428" s="195">
        <f>C477</f>
        <v>970</v>
      </c>
    </row>
    <row r="429" spans="1:11">
      <c r="A429" s="12" t="s">
        <v>143</v>
      </c>
      <c r="B429" s="56" t="s">
        <v>12</v>
      </c>
      <c r="C429" s="195">
        <f>C446</f>
        <v>2916</v>
      </c>
      <c r="D429" s="42"/>
      <c r="E429" s="42"/>
      <c r="F429" s="42"/>
      <c r="G429" s="42"/>
      <c r="H429" s="42"/>
      <c r="I429" s="42"/>
    </row>
    <row r="430" spans="1:11">
      <c r="A430" s="11"/>
      <c r="B430" s="40" t="s">
        <v>13</v>
      </c>
      <c r="C430" s="195">
        <f>C447</f>
        <v>2916</v>
      </c>
      <c r="D430" s="42"/>
      <c r="E430" s="42"/>
      <c r="F430" s="42"/>
      <c r="G430" s="42"/>
      <c r="H430" s="42"/>
      <c r="I430" s="42"/>
    </row>
    <row r="431" spans="1:11" ht="15">
      <c r="A431" s="26" t="s">
        <v>187</v>
      </c>
      <c r="B431" s="13" t="s">
        <v>12</v>
      </c>
      <c r="C431" s="199">
        <f t="shared" ref="C431:C436" si="20">C433</f>
        <v>1680</v>
      </c>
    </row>
    <row r="432" spans="1:11" ht="15">
      <c r="A432" s="9" t="s">
        <v>140</v>
      </c>
      <c r="B432" s="14" t="s">
        <v>13</v>
      </c>
      <c r="C432" s="199">
        <f t="shared" si="20"/>
        <v>1680</v>
      </c>
    </row>
    <row r="433" spans="1:9">
      <c r="A433" s="12" t="s">
        <v>17</v>
      </c>
      <c r="B433" s="6" t="s">
        <v>12</v>
      </c>
      <c r="C433" s="171">
        <f t="shared" si="20"/>
        <v>1680</v>
      </c>
    </row>
    <row r="434" spans="1:9">
      <c r="A434" s="11"/>
      <c r="B434" s="7" t="s">
        <v>13</v>
      </c>
      <c r="C434" s="171">
        <f t="shared" si="20"/>
        <v>1680</v>
      </c>
    </row>
    <row r="435" spans="1:9">
      <c r="A435" s="68" t="s">
        <v>39</v>
      </c>
      <c r="B435" s="6" t="s">
        <v>12</v>
      </c>
      <c r="C435" s="171">
        <f t="shared" si="20"/>
        <v>1680</v>
      </c>
    </row>
    <row r="436" spans="1:9">
      <c r="A436" s="10"/>
      <c r="B436" s="7" t="s">
        <v>13</v>
      </c>
      <c r="C436" s="171">
        <f t="shared" si="20"/>
        <v>1680</v>
      </c>
    </row>
    <row r="437" spans="1:9" s="94" customFormat="1" ht="15.75" customHeight="1">
      <c r="A437" s="474" t="s">
        <v>22</v>
      </c>
      <c r="B437" s="100" t="s">
        <v>12</v>
      </c>
      <c r="C437" s="171">
        <f>C461</f>
        <v>1680</v>
      </c>
    </row>
    <row r="438" spans="1:9" s="94" customFormat="1" ht="16.5" customHeight="1">
      <c r="A438" s="141"/>
      <c r="B438" s="84" t="s">
        <v>13</v>
      </c>
      <c r="C438" s="171">
        <f>C462</f>
        <v>1680</v>
      </c>
    </row>
    <row r="439" spans="1:9" ht="15">
      <c r="A439" s="153" t="s">
        <v>314</v>
      </c>
      <c r="B439" s="154"/>
      <c r="C439" s="294"/>
      <c r="D439" s="111"/>
      <c r="E439" s="112"/>
      <c r="F439" s="111"/>
      <c r="G439" s="111"/>
      <c r="H439" s="111"/>
      <c r="I439" s="111"/>
    </row>
    <row r="440" spans="1:9">
      <c r="A440" s="134" t="s">
        <v>32</v>
      </c>
      <c r="B440" s="55" t="s">
        <v>12</v>
      </c>
      <c r="C440" s="195">
        <f t="shared" ref="C440:C449" si="21">C442</f>
        <v>2916</v>
      </c>
      <c r="D440" s="113"/>
      <c r="E440" s="113"/>
      <c r="F440" s="113"/>
      <c r="G440" s="113"/>
      <c r="H440" s="113"/>
      <c r="I440" s="113"/>
    </row>
    <row r="441" spans="1:9">
      <c r="A441" s="22" t="s">
        <v>33</v>
      </c>
      <c r="B441" s="14" t="s">
        <v>13</v>
      </c>
      <c r="C441" s="195">
        <f t="shared" si="21"/>
        <v>2916</v>
      </c>
    </row>
    <row r="442" spans="1:9" ht="15">
      <c r="A442" s="128" t="s">
        <v>34</v>
      </c>
      <c r="B442" s="13" t="s">
        <v>12</v>
      </c>
      <c r="C442" s="178">
        <f t="shared" si="21"/>
        <v>2916</v>
      </c>
    </row>
    <row r="443" spans="1:9" ht="15">
      <c r="A443" s="22" t="s">
        <v>35</v>
      </c>
      <c r="B443" s="14" t="s">
        <v>13</v>
      </c>
      <c r="C443" s="178">
        <f t="shared" si="21"/>
        <v>2916</v>
      </c>
    </row>
    <row r="444" spans="1:9" ht="15">
      <c r="A444" s="12" t="s">
        <v>17</v>
      </c>
      <c r="B444" s="6" t="s">
        <v>12</v>
      </c>
      <c r="C444" s="199">
        <f>C446</f>
        <v>2916</v>
      </c>
      <c r="D444" s="42"/>
      <c r="E444" s="42"/>
      <c r="F444" s="42"/>
      <c r="G444" s="42"/>
      <c r="H444" s="42"/>
      <c r="I444" s="42"/>
    </row>
    <row r="445" spans="1:9" ht="15">
      <c r="A445" s="11"/>
      <c r="B445" s="7" t="s">
        <v>13</v>
      </c>
      <c r="C445" s="199">
        <f>C447</f>
        <v>2916</v>
      </c>
      <c r="D445" s="42"/>
      <c r="E445" s="42"/>
      <c r="F445" s="42"/>
      <c r="G445" s="42"/>
      <c r="H445" s="42"/>
      <c r="I445" s="42"/>
    </row>
    <row r="446" spans="1:9" s="62" customFormat="1" ht="15">
      <c r="A446" s="201" t="s">
        <v>143</v>
      </c>
      <c r="B446" s="28" t="s">
        <v>12</v>
      </c>
      <c r="C446" s="199">
        <f t="shared" si="21"/>
        <v>2916</v>
      </c>
      <c r="D446" s="66"/>
      <c r="E446" s="66"/>
      <c r="F446" s="66"/>
      <c r="G446" s="66"/>
      <c r="H446" s="66"/>
      <c r="I446" s="66"/>
    </row>
    <row r="447" spans="1:9" s="62" customFormat="1" ht="15">
      <c r="A447" s="32"/>
      <c r="B447" s="30" t="s">
        <v>13</v>
      </c>
      <c r="C447" s="199">
        <f>C449</f>
        <v>2916</v>
      </c>
      <c r="D447" s="66"/>
      <c r="E447" s="66"/>
      <c r="F447" s="66"/>
      <c r="G447" s="66"/>
      <c r="H447" s="66"/>
      <c r="I447" s="66"/>
    </row>
    <row r="448" spans="1:9" s="62" customFormat="1" ht="15">
      <c r="A448" s="80" t="s">
        <v>315</v>
      </c>
      <c r="B448" s="28" t="s">
        <v>12</v>
      </c>
      <c r="C448" s="199">
        <f t="shared" si="21"/>
        <v>2916</v>
      </c>
      <c r="D448" s="66"/>
      <c r="E448" s="66"/>
      <c r="F448" s="66"/>
      <c r="G448" s="66"/>
      <c r="H448" s="66"/>
      <c r="I448" s="66"/>
    </row>
    <row r="449" spans="1:9" s="62" customFormat="1" ht="15">
      <c r="A449" s="32"/>
      <c r="B449" s="30" t="s">
        <v>13</v>
      </c>
      <c r="C449" s="199">
        <f t="shared" si="21"/>
        <v>2916</v>
      </c>
      <c r="D449" s="66"/>
      <c r="E449" s="66"/>
      <c r="F449" s="66"/>
      <c r="G449" s="66"/>
      <c r="H449" s="66"/>
      <c r="I449" s="66"/>
    </row>
    <row r="450" spans="1:9" s="94" customFormat="1" ht="30.75" customHeight="1">
      <c r="A450" s="488" t="s">
        <v>316</v>
      </c>
      <c r="B450" s="100" t="s">
        <v>12</v>
      </c>
      <c r="C450" s="171">
        <v>2916</v>
      </c>
      <c r="D450" s="87"/>
      <c r="E450" s="87"/>
      <c r="F450" s="87"/>
      <c r="G450" s="87"/>
      <c r="H450" s="87"/>
      <c r="I450" s="87"/>
    </row>
    <row r="451" spans="1:9" s="15" customFormat="1">
      <c r="A451" s="22"/>
      <c r="B451" s="14" t="s">
        <v>13</v>
      </c>
      <c r="C451" s="195">
        <v>2916</v>
      </c>
      <c r="D451" s="41"/>
      <c r="E451" s="41"/>
      <c r="F451" s="41"/>
      <c r="G451" s="41"/>
      <c r="H451" s="41"/>
      <c r="I451" s="41"/>
    </row>
    <row r="452" spans="1:9" ht="12.75">
      <c r="A452" s="685" t="s">
        <v>75</v>
      </c>
      <c r="B452" s="686"/>
      <c r="C452" s="687"/>
      <c r="E452" s="43"/>
    </row>
    <row r="453" spans="1:9">
      <c r="A453" s="20" t="s">
        <v>32</v>
      </c>
      <c r="B453" s="5" t="s">
        <v>12</v>
      </c>
      <c r="C453" s="171">
        <f t="shared" ref="C453:C460" si="22">C455</f>
        <v>1680</v>
      </c>
    </row>
    <row r="454" spans="1:9">
      <c r="A454" s="22" t="s">
        <v>38</v>
      </c>
      <c r="B454" s="7" t="s">
        <v>13</v>
      </c>
      <c r="C454" s="171">
        <f t="shared" si="22"/>
        <v>1680</v>
      </c>
    </row>
    <row r="455" spans="1:9" ht="15">
      <c r="A455" s="26" t="s">
        <v>187</v>
      </c>
      <c r="B455" s="13" t="s">
        <v>12</v>
      </c>
      <c r="C455" s="199">
        <f t="shared" si="22"/>
        <v>1680</v>
      </c>
    </row>
    <row r="456" spans="1:9" ht="15">
      <c r="A456" s="9" t="s">
        <v>140</v>
      </c>
      <c r="B456" s="14" t="s">
        <v>13</v>
      </c>
      <c r="C456" s="199">
        <f t="shared" si="22"/>
        <v>1680</v>
      </c>
    </row>
    <row r="457" spans="1:9">
      <c r="A457" s="12" t="s">
        <v>17</v>
      </c>
      <c r="B457" s="6" t="s">
        <v>12</v>
      </c>
      <c r="C457" s="171">
        <f t="shared" si="22"/>
        <v>1680</v>
      </c>
    </row>
    <row r="458" spans="1:9">
      <c r="A458" s="11"/>
      <c r="B458" s="7" t="s">
        <v>13</v>
      </c>
      <c r="C458" s="171">
        <f t="shared" si="22"/>
        <v>1680</v>
      </c>
    </row>
    <row r="459" spans="1:9">
      <c r="A459" s="68" t="s">
        <v>39</v>
      </c>
      <c r="B459" s="6" t="s">
        <v>12</v>
      </c>
      <c r="C459" s="171">
        <f t="shared" si="22"/>
        <v>1680</v>
      </c>
    </row>
    <row r="460" spans="1:9">
      <c r="A460" s="10"/>
      <c r="B460" s="7" t="s">
        <v>13</v>
      </c>
      <c r="C460" s="171">
        <f t="shared" si="22"/>
        <v>1680</v>
      </c>
    </row>
    <row r="461" spans="1:9" s="62" customFormat="1" ht="15.75" customHeight="1">
      <c r="A461" s="360" t="s">
        <v>22</v>
      </c>
      <c r="B461" s="28" t="s">
        <v>12</v>
      </c>
      <c r="C461" s="199">
        <f>C463</f>
        <v>1680</v>
      </c>
    </row>
    <row r="462" spans="1:9" s="62" customFormat="1" ht="16.5" customHeight="1">
      <c r="A462" s="32"/>
      <c r="B462" s="30" t="s">
        <v>13</v>
      </c>
      <c r="C462" s="199">
        <f>C464</f>
        <v>1680</v>
      </c>
    </row>
    <row r="463" spans="1:9" s="62" customFormat="1" ht="15">
      <c r="A463" s="208" t="s">
        <v>248</v>
      </c>
      <c r="B463" s="28" t="s">
        <v>12</v>
      </c>
      <c r="C463" s="178">
        <f>C465+C467</f>
        <v>1680</v>
      </c>
    </row>
    <row r="464" spans="1:9" s="62" customFormat="1" ht="15">
      <c r="A464" s="32"/>
      <c r="B464" s="30" t="s">
        <v>13</v>
      </c>
      <c r="C464" s="178">
        <f>C466+C468</f>
        <v>1680</v>
      </c>
    </row>
    <row r="465" spans="1:9" s="94" customFormat="1" ht="15.75">
      <c r="A465" s="523" t="s">
        <v>317</v>
      </c>
      <c r="B465" s="100" t="s">
        <v>12</v>
      </c>
      <c r="C465" s="171">
        <v>680</v>
      </c>
    </row>
    <row r="466" spans="1:9" s="94" customFormat="1">
      <c r="A466" s="141"/>
      <c r="B466" s="84" t="s">
        <v>13</v>
      </c>
      <c r="C466" s="171">
        <v>680</v>
      </c>
    </row>
    <row r="467" spans="1:9" s="94" customFormat="1">
      <c r="A467" s="520" t="s">
        <v>153</v>
      </c>
      <c r="B467" s="100" t="s">
        <v>12</v>
      </c>
      <c r="C467" s="171">
        <v>1000</v>
      </c>
    </row>
    <row r="468" spans="1:9" s="94" customFormat="1">
      <c r="A468" s="141"/>
      <c r="B468" s="84" t="s">
        <v>13</v>
      </c>
      <c r="C468" s="171">
        <v>1000</v>
      </c>
    </row>
    <row r="469" spans="1:9" ht="12.75">
      <c r="A469" s="696" t="s">
        <v>112</v>
      </c>
      <c r="B469" s="696"/>
      <c r="C469" s="696"/>
    </row>
    <row r="470" spans="1:9">
      <c r="A470" s="21" t="s">
        <v>32</v>
      </c>
      <c r="B470" s="13" t="s">
        <v>12</v>
      </c>
      <c r="C470" s="195">
        <f>C472</f>
        <v>970</v>
      </c>
      <c r="E470" s="63"/>
    </row>
    <row r="471" spans="1:9">
      <c r="A471" s="22" t="s">
        <v>38</v>
      </c>
      <c r="B471" s="14" t="s">
        <v>13</v>
      </c>
      <c r="C471" s="195">
        <f>C473</f>
        <v>970</v>
      </c>
      <c r="E471" s="63"/>
    </row>
    <row r="472" spans="1:9" s="63" customFormat="1" ht="15">
      <c r="A472" s="77" t="s">
        <v>27</v>
      </c>
      <c r="B472" s="139" t="s">
        <v>12</v>
      </c>
      <c r="C472" s="178">
        <f>C474</f>
        <v>970</v>
      </c>
      <c r="D472"/>
      <c r="E472"/>
      <c r="F472"/>
      <c r="G472"/>
      <c r="H472"/>
      <c r="I472"/>
    </row>
    <row r="473" spans="1:9" s="63" customFormat="1" ht="15">
      <c r="A473" s="64" t="s">
        <v>140</v>
      </c>
      <c r="B473" s="74" t="s">
        <v>13</v>
      </c>
      <c r="C473" s="178">
        <f>C475</f>
        <v>970</v>
      </c>
    </row>
    <row r="474" spans="1:9">
      <c r="A474" s="12" t="s">
        <v>17</v>
      </c>
      <c r="B474" s="6" t="s">
        <v>12</v>
      </c>
      <c r="C474" s="195">
        <f t="shared" ref="C474:C475" si="23">C476</f>
        <v>970</v>
      </c>
    </row>
    <row r="475" spans="1:9">
      <c r="A475" s="11"/>
      <c r="B475" s="7" t="s">
        <v>13</v>
      </c>
      <c r="C475" s="195">
        <f t="shared" si="23"/>
        <v>970</v>
      </c>
    </row>
    <row r="476" spans="1:9" s="63" customFormat="1">
      <c r="A476" s="151" t="s">
        <v>22</v>
      </c>
      <c r="B476" s="55" t="s">
        <v>12</v>
      </c>
      <c r="C476" s="195">
        <f>C478+C482</f>
        <v>970</v>
      </c>
    </row>
    <row r="477" spans="1:9" s="63" customFormat="1">
      <c r="A477" s="147"/>
      <c r="B477" s="40" t="s">
        <v>13</v>
      </c>
      <c r="C477" s="195">
        <f>C479+C483</f>
        <v>970</v>
      </c>
    </row>
    <row r="478" spans="1:9" s="94" customFormat="1" ht="27.75" customHeight="1">
      <c r="A478" s="584" t="s">
        <v>305</v>
      </c>
      <c r="B478" s="534" t="s">
        <v>12</v>
      </c>
      <c r="C478" s="535">
        <f>C480</f>
        <v>442</v>
      </c>
    </row>
    <row r="479" spans="1:9" s="94" customFormat="1" ht="15.75" customHeight="1">
      <c r="A479" s="536"/>
      <c r="B479" s="537" t="s">
        <v>13</v>
      </c>
      <c r="C479" s="535">
        <f>C481</f>
        <v>442</v>
      </c>
    </row>
    <row r="480" spans="1:9" s="94" customFormat="1" ht="18.75" customHeight="1">
      <c r="A480" s="585" t="s">
        <v>318</v>
      </c>
      <c r="B480" s="534" t="s">
        <v>12</v>
      </c>
      <c r="C480" s="535">
        <v>442</v>
      </c>
    </row>
    <row r="481" spans="1:3" s="94" customFormat="1" ht="18.75" customHeight="1">
      <c r="A481" s="536"/>
      <c r="B481" s="537" t="s">
        <v>13</v>
      </c>
      <c r="C481" s="535">
        <v>442</v>
      </c>
    </row>
    <row r="482" spans="1:3" s="94" customFormat="1" ht="27.75" customHeight="1">
      <c r="A482" s="578" t="s">
        <v>319</v>
      </c>
      <c r="B482" s="534" t="s">
        <v>12</v>
      </c>
      <c r="C482" s="535">
        <f>C484+C486+C488+C490+C492+C494+C496+C498+C500+C502+C504+C506</f>
        <v>528</v>
      </c>
    </row>
    <row r="483" spans="1:3" s="94" customFormat="1" ht="15.75" customHeight="1">
      <c r="A483" s="536"/>
      <c r="B483" s="537" t="s">
        <v>13</v>
      </c>
      <c r="C483" s="535">
        <f>C485+C487+C489+C491+C493+C495+C497+C499+C501+C503+C505+C507</f>
        <v>528</v>
      </c>
    </row>
    <row r="484" spans="1:3" s="94" customFormat="1" ht="19.5" customHeight="1">
      <c r="A484" s="580" t="s">
        <v>320</v>
      </c>
      <c r="B484" s="534" t="s">
        <v>12</v>
      </c>
      <c r="C484" s="535">
        <v>85</v>
      </c>
    </row>
    <row r="485" spans="1:3" s="94" customFormat="1" ht="18.75" customHeight="1">
      <c r="A485" s="536"/>
      <c r="B485" s="537" t="s">
        <v>13</v>
      </c>
      <c r="C485" s="535">
        <v>85</v>
      </c>
    </row>
    <row r="486" spans="1:3" s="94" customFormat="1" ht="18" customHeight="1">
      <c r="A486" s="583" t="s">
        <v>321</v>
      </c>
      <c r="B486" s="534" t="s">
        <v>12</v>
      </c>
      <c r="C486" s="535">
        <v>20</v>
      </c>
    </row>
    <row r="487" spans="1:3" s="94" customFormat="1" ht="18.75" customHeight="1">
      <c r="A487" s="536"/>
      <c r="B487" s="537" t="s">
        <v>13</v>
      </c>
      <c r="C487" s="535">
        <v>20</v>
      </c>
    </row>
    <row r="488" spans="1:3" s="94" customFormat="1" ht="19.5" customHeight="1">
      <c r="A488" s="583" t="s">
        <v>322</v>
      </c>
      <c r="B488" s="534" t="s">
        <v>12</v>
      </c>
      <c r="C488" s="535">
        <v>7</v>
      </c>
    </row>
    <row r="489" spans="1:3" s="94" customFormat="1" ht="18.75" customHeight="1">
      <c r="A489" s="536"/>
      <c r="B489" s="537" t="s">
        <v>13</v>
      </c>
      <c r="C489" s="535">
        <v>7</v>
      </c>
    </row>
    <row r="490" spans="1:3" s="94" customFormat="1" ht="20.25" customHeight="1">
      <c r="A490" s="582" t="s">
        <v>253</v>
      </c>
      <c r="B490" s="534" t="s">
        <v>12</v>
      </c>
      <c r="C490" s="535">
        <v>37</v>
      </c>
    </row>
    <row r="491" spans="1:3" s="94" customFormat="1" ht="18.75" customHeight="1">
      <c r="A491" s="536"/>
      <c r="B491" s="537" t="s">
        <v>13</v>
      </c>
      <c r="C491" s="535">
        <v>37</v>
      </c>
    </row>
    <row r="492" spans="1:3" s="94" customFormat="1" ht="30.75" customHeight="1">
      <c r="A492" s="582" t="s">
        <v>255</v>
      </c>
      <c r="B492" s="534" t="s">
        <v>12</v>
      </c>
      <c r="C492" s="535">
        <v>17</v>
      </c>
    </row>
    <row r="493" spans="1:3" s="94" customFormat="1" ht="18.75" customHeight="1">
      <c r="A493" s="536"/>
      <c r="B493" s="537" t="s">
        <v>13</v>
      </c>
      <c r="C493" s="535">
        <v>17</v>
      </c>
    </row>
    <row r="494" spans="1:3" s="94" customFormat="1" ht="21" customHeight="1">
      <c r="A494" s="582" t="s">
        <v>257</v>
      </c>
      <c r="B494" s="534" t="s">
        <v>12</v>
      </c>
      <c r="C494" s="535">
        <v>27</v>
      </c>
    </row>
    <row r="495" spans="1:3" s="94" customFormat="1" ht="18.75" customHeight="1">
      <c r="A495" s="536"/>
      <c r="B495" s="537" t="s">
        <v>13</v>
      </c>
      <c r="C495" s="535">
        <v>27</v>
      </c>
    </row>
    <row r="496" spans="1:3" s="94" customFormat="1" ht="30.75" customHeight="1">
      <c r="A496" s="582" t="s">
        <v>259</v>
      </c>
      <c r="B496" s="534" t="s">
        <v>12</v>
      </c>
      <c r="C496" s="535">
        <v>6</v>
      </c>
    </row>
    <row r="497" spans="1:15" s="94" customFormat="1" ht="18.75" customHeight="1">
      <c r="A497" s="536"/>
      <c r="B497" s="537" t="s">
        <v>13</v>
      </c>
      <c r="C497" s="535">
        <v>6</v>
      </c>
    </row>
    <row r="498" spans="1:15" s="94" customFormat="1" ht="20.25" customHeight="1">
      <c r="A498" s="583" t="s">
        <v>323</v>
      </c>
      <c r="B498" s="534" t="s">
        <v>12</v>
      </c>
      <c r="C498" s="535">
        <v>52</v>
      </c>
    </row>
    <row r="499" spans="1:15" s="94" customFormat="1" ht="18.75" customHeight="1">
      <c r="A499" s="536"/>
      <c r="B499" s="537" t="s">
        <v>13</v>
      </c>
      <c r="C499" s="535">
        <v>52</v>
      </c>
    </row>
    <row r="500" spans="1:15" s="94" customFormat="1" ht="19.5" customHeight="1">
      <c r="A500" s="583" t="s">
        <v>324</v>
      </c>
      <c r="B500" s="534" t="s">
        <v>12</v>
      </c>
      <c r="C500" s="535">
        <v>14</v>
      </c>
    </row>
    <row r="501" spans="1:15" s="94" customFormat="1" ht="18.75" customHeight="1">
      <c r="A501" s="536"/>
      <c r="B501" s="537" t="s">
        <v>13</v>
      </c>
      <c r="C501" s="535">
        <v>14</v>
      </c>
    </row>
    <row r="502" spans="1:15" s="94" customFormat="1" ht="21.75" customHeight="1">
      <c r="A502" s="583" t="s">
        <v>325</v>
      </c>
      <c r="B502" s="534" t="s">
        <v>12</v>
      </c>
      <c r="C502" s="535">
        <v>14</v>
      </c>
    </row>
    <row r="503" spans="1:15" s="94" customFormat="1" ht="18.75" customHeight="1">
      <c r="A503" s="536"/>
      <c r="B503" s="537" t="s">
        <v>13</v>
      </c>
      <c r="C503" s="535">
        <v>14</v>
      </c>
    </row>
    <row r="504" spans="1:15" s="94" customFormat="1" ht="30.75" customHeight="1">
      <c r="A504" s="582" t="s">
        <v>261</v>
      </c>
      <c r="B504" s="534" t="s">
        <v>12</v>
      </c>
      <c r="C504" s="535">
        <v>172</v>
      </c>
    </row>
    <row r="505" spans="1:15" s="94" customFormat="1" ht="18.75" customHeight="1">
      <c r="A505" s="536"/>
      <c r="B505" s="537" t="s">
        <v>13</v>
      </c>
      <c r="C505" s="535">
        <v>172</v>
      </c>
    </row>
    <row r="506" spans="1:15" s="94" customFormat="1" ht="21" customHeight="1">
      <c r="A506" s="582" t="s">
        <v>326</v>
      </c>
      <c r="B506" s="534" t="s">
        <v>12</v>
      </c>
      <c r="C506" s="535">
        <v>77</v>
      </c>
      <c r="O506" s="94">
        <f>572+69767</f>
        <v>70339</v>
      </c>
    </row>
    <row r="507" spans="1:15" s="94" customFormat="1" ht="18.75" customHeight="1">
      <c r="A507" s="536"/>
      <c r="B507" s="537" t="s">
        <v>13</v>
      </c>
      <c r="C507" s="535">
        <v>77</v>
      </c>
    </row>
    <row r="508" spans="1:15" s="15" customFormat="1">
      <c r="B508" s="175"/>
      <c r="C508" s="307"/>
      <c r="D508" s="41"/>
      <c r="E508" s="41"/>
      <c r="F508" s="41"/>
      <c r="G508" s="41"/>
      <c r="H508" s="41"/>
      <c r="I508" s="41"/>
    </row>
    <row r="509" spans="1:15" s="15" customFormat="1">
      <c r="B509" s="175"/>
      <c r="C509" s="307"/>
      <c r="D509" s="41"/>
      <c r="E509" s="41"/>
      <c r="F509" s="41"/>
      <c r="G509" s="41"/>
      <c r="H509" s="41"/>
      <c r="I509" s="41"/>
    </row>
    <row r="510" spans="1:15" s="15" customFormat="1">
      <c r="B510" s="175"/>
      <c r="C510" s="307"/>
      <c r="D510" s="41"/>
      <c r="E510" s="41"/>
      <c r="F510" s="41"/>
      <c r="G510" s="41"/>
      <c r="H510" s="41"/>
      <c r="I510" s="41"/>
    </row>
    <row r="511" spans="1:15" ht="15.75" customHeight="1">
      <c r="A511" s="714"/>
      <c r="B511" s="715"/>
      <c r="C511" s="715"/>
    </row>
    <row r="512" spans="1:15" ht="15.75" customHeight="1">
      <c r="A512" s="688"/>
      <c r="B512" s="716"/>
      <c r="C512" s="716"/>
    </row>
    <row r="513" spans="1:53">
      <c r="A513" s="167"/>
      <c r="B513" s="168"/>
      <c r="C513" s="308"/>
    </row>
    <row r="514" spans="1:53">
      <c r="A514" s="167"/>
      <c r="B514" s="168"/>
      <c r="C514" s="308"/>
    </row>
    <row r="515" spans="1:53">
      <c r="A515" s="167"/>
      <c r="B515" s="168"/>
      <c r="C515" s="308"/>
    </row>
    <row r="516" spans="1:53">
      <c r="A516" s="43"/>
    </row>
    <row r="517" spans="1:53">
      <c r="A517" s="43"/>
    </row>
    <row r="518" spans="1:53" s="1" customFormat="1">
      <c r="A518" s="43"/>
      <c r="C518" s="286"/>
      <c r="D518"/>
      <c r="E518"/>
      <c r="F518"/>
      <c r="G518"/>
      <c r="H518"/>
      <c r="I518"/>
      <c r="J5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c r="AW518"/>
      <c r="AX518"/>
      <c r="AY518"/>
      <c r="AZ518"/>
      <c r="BA518"/>
    </row>
    <row r="525" spans="1:53" s="1" customFormat="1">
      <c r="A525" s="15"/>
      <c r="C525" s="286"/>
      <c r="D525"/>
      <c r="E525"/>
      <c r="F525"/>
      <c r="G525"/>
      <c r="H525"/>
      <c r="I525"/>
      <c r="J525"/>
      <c r="K525"/>
      <c r="L525"/>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c r="AW525"/>
      <c r="AX525"/>
      <c r="AY525"/>
      <c r="AZ525"/>
      <c r="BA525"/>
    </row>
    <row r="526" spans="1:53" s="1" customFormat="1">
      <c r="A526" s="15"/>
      <c r="C526" s="286"/>
      <c r="D526"/>
      <c r="E526"/>
      <c r="F526"/>
      <c r="G526"/>
      <c r="H526"/>
      <c r="I526"/>
      <c r="J526"/>
      <c r="K526"/>
      <c r="L526"/>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c r="AW526"/>
      <c r="AX526"/>
      <c r="AY526"/>
      <c r="AZ526"/>
      <c r="BA526"/>
    </row>
  </sheetData>
  <mergeCells count="24">
    <mergeCell ref="A1:C1"/>
    <mergeCell ref="A2:C2"/>
    <mergeCell ref="A7:C7"/>
    <mergeCell ref="C9:C11"/>
    <mergeCell ref="A337:C337"/>
    <mergeCell ref="A74:C74"/>
    <mergeCell ref="A98:C98"/>
    <mergeCell ref="A117:A118"/>
    <mergeCell ref="A210:C210"/>
    <mergeCell ref="A191:C191"/>
    <mergeCell ref="A253:C253"/>
    <mergeCell ref="A298:C298"/>
    <mergeCell ref="A299:C299"/>
    <mergeCell ref="A159:C159"/>
    <mergeCell ref="A512:C512"/>
    <mergeCell ref="A356:C356"/>
    <mergeCell ref="D389:I389"/>
    <mergeCell ref="A407:A408"/>
    <mergeCell ref="A414:A415"/>
    <mergeCell ref="A416:A417"/>
    <mergeCell ref="A418:A419"/>
    <mergeCell ref="A511:C511"/>
    <mergeCell ref="A469:C469"/>
    <mergeCell ref="A452:C452"/>
  </mergeCells>
  <pageMargins left="0.70866141732283472" right="0.70866141732283472" top="0.55118110236220474" bottom="0.55118110236220474" header="0.31496062992125984" footer="0.31496062992125984"/>
  <pageSetup paperSize="9" scale="95" orientation="portrait" r:id="rId1"/>
  <headerFooter>
    <oddFoote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AB55C-C5EF-4284-9167-F3F5C586B554}">
  <dimension ref="A1:BA1017"/>
  <sheetViews>
    <sheetView topLeftCell="A987" zoomScaleNormal="100" workbookViewId="0">
      <selection activeCell="A1002" sqref="A1002:XFD1009"/>
    </sheetView>
  </sheetViews>
  <sheetFormatPr defaultRowHeight="14.25"/>
  <cols>
    <col min="1" max="1" width="61.28515625" customWidth="1"/>
    <col min="2" max="2" width="6.85546875" style="1" customWidth="1"/>
    <col min="3" max="3" width="17" style="286" customWidth="1"/>
    <col min="4" max="4" width="0" hidden="1" customWidth="1"/>
    <col min="6" max="9" width="0" hidden="1" customWidth="1"/>
  </cols>
  <sheetData>
    <row r="1" spans="1:11" ht="18.75" customHeight="1">
      <c r="A1" s="688" t="s">
        <v>0</v>
      </c>
      <c r="B1" s="689"/>
      <c r="C1" s="689"/>
    </row>
    <row r="2" spans="1:11" ht="12.75">
      <c r="A2" s="731" t="s">
        <v>1</v>
      </c>
      <c r="B2" s="732"/>
      <c r="C2" s="732"/>
    </row>
    <row r="3" spans="1:11">
      <c r="A3" s="107" t="s">
        <v>2</v>
      </c>
    </row>
    <row r="4" spans="1:11">
      <c r="A4" t="s">
        <v>3</v>
      </c>
    </row>
    <row r="7" spans="1:11" ht="29.25" customHeight="1">
      <c r="A7" s="690" t="s">
        <v>327</v>
      </c>
      <c r="B7" s="690"/>
      <c r="C7" s="690"/>
    </row>
    <row r="8" spans="1:11" ht="16.5" customHeight="1">
      <c r="B8" s="2"/>
      <c r="C8" s="287" t="s">
        <v>5</v>
      </c>
    </row>
    <row r="9" spans="1:11" ht="12.75">
      <c r="A9" s="8" t="s">
        <v>6</v>
      </c>
      <c r="B9" s="5" t="s">
        <v>7</v>
      </c>
      <c r="C9" s="691" t="s">
        <v>8</v>
      </c>
    </row>
    <row r="10" spans="1:11" ht="12.75">
      <c r="A10" s="3" t="s">
        <v>9</v>
      </c>
      <c r="B10" s="6"/>
      <c r="C10" s="692"/>
    </row>
    <row r="11" spans="1:11" ht="12.75">
      <c r="A11" s="3" t="s">
        <v>10</v>
      </c>
      <c r="B11" s="6"/>
      <c r="C11" s="693"/>
    </row>
    <row r="12" spans="1:11">
      <c r="A12" s="4">
        <v>0</v>
      </c>
      <c r="B12" s="4">
        <v>1</v>
      </c>
      <c r="C12" s="194">
        <v>2</v>
      </c>
    </row>
    <row r="13" spans="1:11" ht="15.75">
      <c r="A13" s="34" t="s">
        <v>11</v>
      </c>
      <c r="B13" s="17" t="s">
        <v>12</v>
      </c>
      <c r="C13" s="288">
        <f>C15+C35</f>
        <v>501687</v>
      </c>
      <c r="K13" s="131"/>
    </row>
    <row r="14" spans="1:11" ht="15">
      <c r="A14" s="16"/>
      <c r="B14" s="18" t="s">
        <v>13</v>
      </c>
      <c r="C14" s="288">
        <f>C16+C36</f>
        <v>501687</v>
      </c>
    </row>
    <row r="15" spans="1:11" ht="15">
      <c r="A15" s="26" t="s">
        <v>14</v>
      </c>
      <c r="B15" s="13" t="s">
        <v>12</v>
      </c>
      <c r="C15" s="178">
        <f>C17+C19+C21</f>
        <v>374772</v>
      </c>
    </row>
    <row r="16" spans="1:11" ht="15">
      <c r="A16" s="10" t="s">
        <v>15</v>
      </c>
      <c r="B16" s="14" t="s">
        <v>13</v>
      </c>
      <c r="C16" s="178">
        <f>C18+C20+C22</f>
        <v>374772</v>
      </c>
    </row>
    <row r="17" spans="1:16" s="15" customFormat="1" ht="22.5" customHeight="1">
      <c r="A17" s="226" t="s">
        <v>16</v>
      </c>
      <c r="B17" s="188" t="s">
        <v>12</v>
      </c>
      <c r="C17" s="195">
        <f>C61+C262</f>
        <v>311660</v>
      </c>
    </row>
    <row r="18" spans="1:16" s="15" customFormat="1">
      <c r="A18" s="158"/>
      <c r="B18" s="159" t="s">
        <v>13</v>
      </c>
      <c r="C18" s="195">
        <f>C62+C263</f>
        <v>311660</v>
      </c>
    </row>
    <row r="19" spans="1:16" s="43" customFormat="1" ht="25.5">
      <c r="A19" s="166" t="s">
        <v>166</v>
      </c>
      <c r="B19" s="55" t="s">
        <v>12</v>
      </c>
      <c r="C19" s="195">
        <f>C63</f>
        <v>342</v>
      </c>
    </row>
    <row r="20" spans="1:16" s="43" customFormat="1">
      <c r="A20" s="11"/>
      <c r="B20" s="40" t="s">
        <v>13</v>
      </c>
      <c r="C20" s="195">
        <f>C64</f>
        <v>342</v>
      </c>
    </row>
    <row r="21" spans="1:16">
      <c r="A21" s="12" t="s">
        <v>17</v>
      </c>
      <c r="B21" s="5" t="s">
        <v>12</v>
      </c>
      <c r="C21" s="195">
        <f>C23+C33</f>
        <v>62770</v>
      </c>
    </row>
    <row r="22" spans="1:16">
      <c r="A22" s="11"/>
      <c r="B22" s="7" t="s">
        <v>13</v>
      </c>
      <c r="C22" s="195">
        <f>C24+C34</f>
        <v>62770</v>
      </c>
    </row>
    <row r="23" spans="1:16">
      <c r="A23" s="21" t="s">
        <v>18</v>
      </c>
      <c r="B23" s="5" t="s">
        <v>12</v>
      </c>
      <c r="C23" s="195">
        <f>C25+C27+C29+C31</f>
        <v>46229</v>
      </c>
    </row>
    <row r="24" spans="1:16">
      <c r="A24" s="22"/>
      <c r="B24" s="40" t="s">
        <v>13</v>
      </c>
      <c r="C24" s="195">
        <f>C26+C28+C30+C32</f>
        <v>46229</v>
      </c>
    </row>
    <row r="25" spans="1:16">
      <c r="A25" s="21" t="s">
        <v>30</v>
      </c>
      <c r="B25" s="5" t="s">
        <v>12</v>
      </c>
      <c r="C25" s="289">
        <f>C69+C221</f>
        <v>39769</v>
      </c>
    </row>
    <row r="26" spans="1:16">
      <c r="A26" s="22"/>
      <c r="B26" s="6" t="s">
        <v>13</v>
      </c>
      <c r="C26" s="289">
        <f>C70+C222</f>
        <v>39769</v>
      </c>
    </row>
    <row r="27" spans="1:16">
      <c r="A27" s="23" t="s">
        <v>20</v>
      </c>
      <c r="B27" s="5" t="s">
        <v>12</v>
      </c>
      <c r="C27" s="289">
        <f t="shared" ref="C27:C34" si="0">C268</f>
        <v>665</v>
      </c>
      <c r="O27">
        <f>12359+19368+3350+96+24896+391+1497+121</f>
        <v>62078</v>
      </c>
      <c r="P27" s="43" t="s">
        <v>328</v>
      </c>
    </row>
    <row r="28" spans="1:16">
      <c r="A28" s="23"/>
      <c r="B28" s="6" t="s">
        <v>13</v>
      </c>
      <c r="C28" s="289">
        <f t="shared" si="0"/>
        <v>665</v>
      </c>
    </row>
    <row r="29" spans="1:16">
      <c r="A29" s="31" t="s">
        <v>21</v>
      </c>
      <c r="B29" s="5" t="s">
        <v>12</v>
      </c>
      <c r="C29" s="289">
        <f t="shared" si="0"/>
        <v>200</v>
      </c>
      <c r="O29">
        <f>117+1625+60379+67+6</f>
        <v>62194</v>
      </c>
      <c r="P29" s="43" t="s">
        <v>329</v>
      </c>
    </row>
    <row r="30" spans="1:16">
      <c r="A30" s="10"/>
      <c r="B30" s="7" t="s">
        <v>13</v>
      </c>
      <c r="C30" s="289">
        <f t="shared" si="0"/>
        <v>200</v>
      </c>
    </row>
    <row r="31" spans="1:16">
      <c r="A31" s="23" t="s">
        <v>22</v>
      </c>
      <c r="B31" s="6" t="s">
        <v>12</v>
      </c>
      <c r="C31" s="195">
        <f t="shared" si="0"/>
        <v>5595</v>
      </c>
      <c r="O31">
        <f>253+1000+762+690+25+54</f>
        <v>2784</v>
      </c>
      <c r="P31" s="43" t="s">
        <v>330</v>
      </c>
    </row>
    <row r="32" spans="1:16">
      <c r="A32" s="9"/>
      <c r="B32" s="7" t="s">
        <v>13</v>
      </c>
      <c r="C32" s="195">
        <f t="shared" si="0"/>
        <v>5595</v>
      </c>
    </row>
    <row r="33" spans="1:16">
      <c r="A33" s="23" t="s">
        <v>143</v>
      </c>
      <c r="B33" s="6" t="s">
        <v>12</v>
      </c>
      <c r="C33" s="195">
        <f t="shared" si="0"/>
        <v>16541</v>
      </c>
    </row>
    <row r="34" spans="1:16">
      <c r="A34" s="9"/>
      <c r="B34" s="7" t="s">
        <v>13</v>
      </c>
      <c r="C34" s="195">
        <f t="shared" si="0"/>
        <v>16541</v>
      </c>
      <c r="P34" s="131"/>
    </row>
    <row r="35" spans="1:16" s="258" customFormat="1" ht="15">
      <c r="A35" s="269" t="s">
        <v>24</v>
      </c>
      <c r="B35" s="260" t="s">
        <v>12</v>
      </c>
      <c r="C35" s="288">
        <f>C38+C40+C42</f>
        <v>126915</v>
      </c>
    </row>
    <row r="36" spans="1:16" s="258" customFormat="1" ht="15">
      <c r="A36" s="270" t="s">
        <v>15</v>
      </c>
      <c r="B36" s="261" t="s">
        <v>13</v>
      </c>
      <c r="C36" s="288">
        <f>C39+C41+C43</f>
        <v>126915</v>
      </c>
    </row>
    <row r="37" spans="1:16" s="258" customFormat="1" hidden="1">
      <c r="A37" s="264"/>
      <c r="B37" s="261" t="s">
        <v>13</v>
      </c>
      <c r="C37" s="290"/>
    </row>
    <row r="38" spans="1:16" s="15" customFormat="1" ht="20.25" customHeight="1">
      <c r="A38" s="226" t="s">
        <v>16</v>
      </c>
      <c r="B38" s="188" t="s">
        <v>12</v>
      </c>
      <c r="C38" s="195">
        <f>C280</f>
        <v>27798</v>
      </c>
    </row>
    <row r="39" spans="1:16" s="15" customFormat="1">
      <c r="A39" s="158"/>
      <c r="B39" s="159" t="s">
        <v>13</v>
      </c>
      <c r="C39" s="195">
        <f>C281</f>
        <v>27798</v>
      </c>
    </row>
    <row r="40" spans="1:16" s="63" customFormat="1" ht="25.5">
      <c r="A40" s="246" t="s">
        <v>166</v>
      </c>
      <c r="B40" s="95" t="s">
        <v>12</v>
      </c>
      <c r="C40" s="171">
        <f>C282</f>
        <v>7837</v>
      </c>
    </row>
    <row r="41" spans="1:16">
      <c r="A41" s="11"/>
      <c r="B41" s="40" t="s">
        <v>13</v>
      </c>
      <c r="C41" s="171">
        <f>C283</f>
        <v>7837</v>
      </c>
    </row>
    <row r="42" spans="1:16">
      <c r="A42" s="12" t="s">
        <v>17</v>
      </c>
      <c r="B42" s="6" t="s">
        <v>12</v>
      </c>
      <c r="C42" s="195">
        <f>C44+C54</f>
        <v>91280</v>
      </c>
    </row>
    <row r="43" spans="1:16">
      <c r="A43" s="11"/>
      <c r="B43" s="7" t="s">
        <v>13</v>
      </c>
      <c r="C43" s="195">
        <f>C45+C55</f>
        <v>91280</v>
      </c>
    </row>
    <row r="44" spans="1:16">
      <c r="A44" s="12" t="s">
        <v>18</v>
      </c>
      <c r="B44" s="5" t="s">
        <v>12</v>
      </c>
      <c r="C44" s="195">
        <f>C46+C48+C50+C52</f>
        <v>83472</v>
      </c>
    </row>
    <row r="45" spans="1:16">
      <c r="A45" s="9"/>
      <c r="B45" s="7" t="s">
        <v>13</v>
      </c>
      <c r="C45" s="195">
        <f>C47+C49+C51+C53</f>
        <v>83472</v>
      </c>
    </row>
    <row r="46" spans="1:16">
      <c r="A46" s="21" t="s">
        <v>30</v>
      </c>
      <c r="B46" s="5" t="s">
        <v>12</v>
      </c>
      <c r="C46" s="195">
        <f>C77+C229</f>
        <v>60720</v>
      </c>
    </row>
    <row r="47" spans="1:16">
      <c r="A47" s="22"/>
      <c r="B47" s="6" t="s">
        <v>13</v>
      </c>
      <c r="C47" s="195">
        <f>C78+C230</f>
        <v>60720</v>
      </c>
    </row>
    <row r="48" spans="1:16">
      <c r="A48" s="27" t="s">
        <v>20</v>
      </c>
      <c r="B48" s="5" t="s">
        <v>12</v>
      </c>
      <c r="C48" s="195">
        <f t="shared" ref="C48:C55" si="1">C288</f>
        <v>6707</v>
      </c>
    </row>
    <row r="49" spans="1:53">
      <c r="A49" s="9"/>
      <c r="B49" s="7" t="s">
        <v>13</v>
      </c>
      <c r="C49" s="195">
        <f t="shared" si="1"/>
        <v>6707</v>
      </c>
    </row>
    <row r="50" spans="1:53">
      <c r="A50" s="31" t="s">
        <v>21</v>
      </c>
      <c r="B50" s="5" t="s">
        <v>12</v>
      </c>
      <c r="C50" s="289">
        <f t="shared" si="1"/>
        <v>73</v>
      </c>
    </row>
    <row r="51" spans="1:53">
      <c r="A51" s="10"/>
      <c r="B51" s="7" t="s">
        <v>13</v>
      </c>
      <c r="C51" s="289">
        <f t="shared" si="1"/>
        <v>73</v>
      </c>
    </row>
    <row r="52" spans="1:53">
      <c r="A52" s="23" t="s">
        <v>22</v>
      </c>
      <c r="B52" s="6" t="s">
        <v>12</v>
      </c>
      <c r="C52" s="195">
        <f t="shared" si="1"/>
        <v>15972</v>
      </c>
    </row>
    <row r="53" spans="1:53" ht="14.25" customHeight="1">
      <c r="A53" s="9"/>
      <c r="B53" s="7" t="s">
        <v>13</v>
      </c>
      <c r="C53" s="195">
        <f t="shared" si="1"/>
        <v>15972</v>
      </c>
    </row>
    <row r="54" spans="1:53">
      <c r="A54" s="23" t="s">
        <v>143</v>
      </c>
      <c r="B54" s="6" t="s">
        <v>12</v>
      </c>
      <c r="C54" s="195">
        <f t="shared" si="1"/>
        <v>7808</v>
      </c>
    </row>
    <row r="55" spans="1:53">
      <c r="A55" s="9"/>
      <c r="B55" s="7" t="s">
        <v>13</v>
      </c>
      <c r="C55" s="195">
        <f t="shared" si="1"/>
        <v>7808</v>
      </c>
    </row>
    <row r="56" spans="1:53" s="49" customFormat="1" ht="15">
      <c r="A56" s="52" t="s">
        <v>25</v>
      </c>
      <c r="B56" s="52"/>
      <c r="C56" s="291"/>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row>
    <row r="57" spans="1:53" ht="15">
      <c r="A57" s="53" t="s">
        <v>26</v>
      </c>
      <c r="B57" s="55" t="s">
        <v>12</v>
      </c>
      <c r="C57" s="195">
        <f>C59+C71</f>
        <v>296680</v>
      </c>
    </row>
    <row r="58" spans="1:53">
      <c r="A58" s="39"/>
      <c r="B58" s="40" t="s">
        <v>13</v>
      </c>
      <c r="C58" s="195">
        <f>C60+C72</f>
        <v>296680</v>
      </c>
    </row>
    <row r="59" spans="1:53" ht="15">
      <c r="A59" s="36" t="s">
        <v>27</v>
      </c>
      <c r="B59" s="24" t="s">
        <v>12</v>
      </c>
      <c r="C59" s="292">
        <f>C61+C63+C65</f>
        <v>282148</v>
      </c>
    </row>
    <row r="60" spans="1:53" ht="15">
      <c r="A60" s="22" t="s">
        <v>15</v>
      </c>
      <c r="B60" s="14" t="s">
        <v>13</v>
      </c>
      <c r="C60" s="292">
        <f>C62+C64+C66</f>
        <v>282148</v>
      </c>
    </row>
    <row r="61" spans="1:53" s="15" customFormat="1" ht="18.75" customHeight="1">
      <c r="A61" s="226" t="s">
        <v>16</v>
      </c>
      <c r="B61" s="188" t="s">
        <v>12</v>
      </c>
      <c r="C61" s="195">
        <f>C179</f>
        <v>243037</v>
      </c>
    </row>
    <row r="62" spans="1:53" s="15" customFormat="1">
      <c r="A62" s="158"/>
      <c r="B62" s="159" t="s">
        <v>13</v>
      </c>
      <c r="C62" s="195">
        <f>C180</f>
        <v>243037</v>
      </c>
    </row>
    <row r="63" spans="1:53" s="43" customFormat="1" ht="25.5">
      <c r="A63" s="166" t="s">
        <v>166</v>
      </c>
      <c r="B63" s="55" t="s">
        <v>12</v>
      </c>
      <c r="C63" s="195">
        <f>C84</f>
        <v>342</v>
      </c>
    </row>
    <row r="64" spans="1:53" s="43" customFormat="1">
      <c r="A64" s="11"/>
      <c r="B64" s="40" t="s">
        <v>13</v>
      </c>
      <c r="C64" s="195">
        <f>C85</f>
        <v>342</v>
      </c>
    </row>
    <row r="65" spans="1:15">
      <c r="A65" s="12" t="s">
        <v>17</v>
      </c>
      <c r="B65" s="6" t="s">
        <v>12</v>
      </c>
      <c r="C65" s="293">
        <f>C67</f>
        <v>38769</v>
      </c>
    </row>
    <row r="66" spans="1:15">
      <c r="A66" s="11"/>
      <c r="B66" s="7" t="s">
        <v>13</v>
      </c>
      <c r="C66" s="293">
        <f>C68</f>
        <v>38769</v>
      </c>
    </row>
    <row r="67" spans="1:15">
      <c r="A67" s="20" t="s">
        <v>28</v>
      </c>
      <c r="B67" s="24" t="s">
        <v>12</v>
      </c>
      <c r="C67" s="293">
        <f>C69</f>
        <v>38769</v>
      </c>
    </row>
    <row r="68" spans="1:15">
      <c r="A68" s="20"/>
      <c r="B68" s="24" t="s">
        <v>13</v>
      </c>
      <c r="C68" s="293">
        <f>C70</f>
        <v>38769</v>
      </c>
    </row>
    <row r="69" spans="1:15">
      <c r="A69" s="21" t="s">
        <v>30</v>
      </c>
      <c r="B69" s="13" t="s">
        <v>12</v>
      </c>
      <c r="C69" s="195">
        <f>C92+C143+C170+C189</f>
        <v>38769</v>
      </c>
    </row>
    <row r="70" spans="1:15">
      <c r="A70" s="22"/>
      <c r="B70" s="14" t="s">
        <v>13</v>
      </c>
      <c r="C70" s="195">
        <f>C93+C144+C171+C190</f>
        <v>38769</v>
      </c>
    </row>
    <row r="71" spans="1:15" ht="15">
      <c r="A71" s="33" t="s">
        <v>24</v>
      </c>
      <c r="B71" s="5" t="s">
        <v>12</v>
      </c>
      <c r="C71" s="178">
        <f t="shared" ref="C71:C76" si="2">C73</f>
        <v>14532</v>
      </c>
      <c r="D71" s="41"/>
      <c r="E71" s="41"/>
      <c r="F71" s="41"/>
      <c r="G71" s="41"/>
      <c r="H71" s="41"/>
      <c r="I71" s="41"/>
    </row>
    <row r="72" spans="1:15" ht="15">
      <c r="A72" s="10" t="s">
        <v>15</v>
      </c>
      <c r="B72" s="7" t="s">
        <v>13</v>
      </c>
      <c r="C72" s="178">
        <f t="shared" si="2"/>
        <v>14532</v>
      </c>
      <c r="D72" s="41"/>
      <c r="E72" s="41"/>
      <c r="F72" s="41"/>
      <c r="G72" s="41"/>
      <c r="H72" s="41"/>
      <c r="I72" s="41"/>
    </row>
    <row r="73" spans="1:15">
      <c r="A73" s="12" t="s">
        <v>17</v>
      </c>
      <c r="B73" s="6" t="s">
        <v>12</v>
      </c>
      <c r="C73" s="195">
        <f t="shared" si="2"/>
        <v>14532</v>
      </c>
      <c r="D73" s="41"/>
      <c r="E73" s="41"/>
      <c r="F73" s="41"/>
      <c r="G73" s="41"/>
      <c r="H73" s="41"/>
      <c r="I73" s="41"/>
    </row>
    <row r="74" spans="1:15">
      <c r="A74" s="11"/>
      <c r="B74" s="7" t="s">
        <v>13</v>
      </c>
      <c r="C74" s="195">
        <f t="shared" si="2"/>
        <v>14532</v>
      </c>
      <c r="D74" s="41"/>
      <c r="E74" s="41"/>
      <c r="F74" s="41"/>
      <c r="G74" s="41"/>
      <c r="H74" s="41"/>
      <c r="I74" s="41"/>
    </row>
    <row r="75" spans="1:15">
      <c r="A75" s="12" t="s">
        <v>18</v>
      </c>
      <c r="B75" s="5" t="s">
        <v>12</v>
      </c>
      <c r="C75" s="195">
        <f t="shared" si="2"/>
        <v>14532</v>
      </c>
      <c r="D75" s="41"/>
      <c r="E75" s="41"/>
      <c r="F75" s="41"/>
      <c r="G75" s="41"/>
      <c r="H75" s="41"/>
      <c r="I75" s="41"/>
    </row>
    <row r="76" spans="1:15">
      <c r="A76" s="9"/>
      <c r="B76" s="7" t="s">
        <v>13</v>
      </c>
      <c r="C76" s="195">
        <f t="shared" si="2"/>
        <v>14532</v>
      </c>
      <c r="D76" s="41"/>
      <c r="E76" s="41"/>
      <c r="F76" s="41"/>
      <c r="G76" s="41"/>
      <c r="H76" s="41"/>
      <c r="I76" s="41"/>
    </row>
    <row r="77" spans="1:15">
      <c r="A77" s="21" t="s">
        <v>30</v>
      </c>
      <c r="B77" s="13" t="s">
        <v>12</v>
      </c>
      <c r="C77" s="195">
        <f>C109+C128+C155</f>
        <v>14532</v>
      </c>
    </row>
    <row r="78" spans="1:15">
      <c r="A78" s="22"/>
      <c r="B78" s="14" t="s">
        <v>13</v>
      </c>
      <c r="C78" s="195">
        <f>C110+C129+C156</f>
        <v>14532</v>
      </c>
    </row>
    <row r="79" spans="1:15" ht="15">
      <c r="A79" s="153" t="s">
        <v>31</v>
      </c>
      <c r="B79" s="154"/>
      <c r="C79" s="294"/>
      <c r="D79" s="111"/>
      <c r="E79" s="112"/>
      <c r="F79" s="111"/>
      <c r="G79" s="111"/>
      <c r="H79" s="111"/>
      <c r="I79" s="111"/>
    </row>
    <row r="80" spans="1:15">
      <c r="A80" s="127" t="s">
        <v>32</v>
      </c>
      <c r="B80" s="55" t="s">
        <v>12</v>
      </c>
      <c r="C80" s="195">
        <f>C82</f>
        <v>8202</v>
      </c>
      <c r="D80" s="113"/>
      <c r="E80" s="113"/>
      <c r="F80" s="113"/>
      <c r="G80" s="113"/>
      <c r="H80" s="113"/>
      <c r="I80" s="113"/>
      <c r="O80">
        <f>350+16000+1143+5062+1000+55786</f>
        <v>79341</v>
      </c>
    </row>
    <row r="81" spans="1:4">
      <c r="A81" s="22" t="s">
        <v>33</v>
      </c>
      <c r="B81" s="14" t="s">
        <v>13</v>
      </c>
      <c r="C81" s="195">
        <f>C83</f>
        <v>8202</v>
      </c>
    </row>
    <row r="82" spans="1:4">
      <c r="A82" s="128" t="s">
        <v>34</v>
      </c>
      <c r="B82" s="13" t="s">
        <v>12</v>
      </c>
      <c r="C82" s="195">
        <f>C84+C88</f>
        <v>8202</v>
      </c>
    </row>
    <row r="83" spans="1:4">
      <c r="A83" s="22" t="s">
        <v>35</v>
      </c>
      <c r="B83" s="14" t="s">
        <v>13</v>
      </c>
      <c r="C83" s="195">
        <f>C85+C89</f>
        <v>8202</v>
      </c>
    </row>
    <row r="84" spans="1:4" s="43" customFormat="1" ht="25.5">
      <c r="A84" s="166" t="s">
        <v>166</v>
      </c>
      <c r="B84" s="55" t="s">
        <v>12</v>
      </c>
      <c r="C84" s="195">
        <f>C86</f>
        <v>342</v>
      </c>
    </row>
    <row r="85" spans="1:4" s="43" customFormat="1">
      <c r="A85" s="11"/>
      <c r="B85" s="40" t="s">
        <v>13</v>
      </c>
      <c r="C85" s="195">
        <f>C87</f>
        <v>342</v>
      </c>
    </row>
    <row r="86" spans="1:4" s="94" customFormat="1" ht="19.5" customHeight="1">
      <c r="A86" s="533" t="s">
        <v>132</v>
      </c>
      <c r="B86" s="534" t="s">
        <v>12</v>
      </c>
      <c r="C86" s="535">
        <v>342</v>
      </c>
    </row>
    <row r="87" spans="1:4" s="94" customFormat="1">
      <c r="A87" s="536"/>
      <c r="B87" s="537" t="s">
        <v>13</v>
      </c>
      <c r="C87" s="535">
        <v>342</v>
      </c>
    </row>
    <row r="88" spans="1:4" s="94" customFormat="1" ht="15">
      <c r="A88" s="227" t="s">
        <v>17</v>
      </c>
      <c r="B88" s="100" t="s">
        <v>12</v>
      </c>
      <c r="C88" s="199">
        <f t="shared" ref="C88:C91" si="3">C90</f>
        <v>7860</v>
      </c>
    </row>
    <row r="89" spans="1:4" s="94" customFormat="1" ht="15">
      <c r="A89" s="79"/>
      <c r="B89" s="84" t="s">
        <v>13</v>
      </c>
      <c r="C89" s="199">
        <f t="shared" si="3"/>
        <v>7860</v>
      </c>
    </row>
    <row r="90" spans="1:4" s="94" customFormat="1">
      <c r="A90" s="227" t="s">
        <v>18</v>
      </c>
      <c r="B90" s="100" t="s">
        <v>12</v>
      </c>
      <c r="C90" s="171">
        <f t="shared" si="3"/>
        <v>7860</v>
      </c>
      <c r="D90" s="86">
        <f>D92</f>
        <v>0</v>
      </c>
    </row>
    <row r="91" spans="1:4" s="94" customFormat="1">
      <c r="A91" s="141"/>
      <c r="B91" s="84" t="s">
        <v>13</v>
      </c>
      <c r="C91" s="171">
        <f t="shared" si="3"/>
        <v>7860</v>
      </c>
    </row>
    <row r="92" spans="1:4" s="94" customFormat="1">
      <c r="A92" s="228" t="s">
        <v>19</v>
      </c>
      <c r="B92" s="100" t="s">
        <v>12</v>
      </c>
      <c r="C92" s="171">
        <f>C94+C96+C98</f>
        <v>7860</v>
      </c>
    </row>
    <row r="93" spans="1:4" s="94" customFormat="1">
      <c r="A93" s="141"/>
      <c r="B93" s="84" t="s">
        <v>13</v>
      </c>
      <c r="C93" s="171">
        <f>C95+C97+C99</f>
        <v>7860</v>
      </c>
    </row>
    <row r="94" spans="1:4" s="94" customFormat="1" ht="63.75">
      <c r="A94" s="501" t="s">
        <v>331</v>
      </c>
      <c r="B94" s="100" t="s">
        <v>12</v>
      </c>
      <c r="C94" s="171">
        <v>3833</v>
      </c>
    </row>
    <row r="95" spans="1:4" s="94" customFormat="1">
      <c r="A95" s="141"/>
      <c r="B95" s="84" t="s">
        <v>13</v>
      </c>
      <c r="C95" s="171">
        <v>3833</v>
      </c>
    </row>
    <row r="96" spans="1:4" s="94" customFormat="1" ht="38.25">
      <c r="A96" s="538" t="s">
        <v>332</v>
      </c>
      <c r="B96" s="534" t="s">
        <v>12</v>
      </c>
      <c r="C96" s="535">
        <v>277</v>
      </c>
    </row>
    <row r="97" spans="1:5" s="94" customFormat="1">
      <c r="A97" s="536"/>
      <c r="B97" s="537" t="s">
        <v>13</v>
      </c>
      <c r="C97" s="535">
        <v>277</v>
      </c>
    </row>
    <row r="98" spans="1:5" s="94" customFormat="1" ht="15" customHeight="1">
      <c r="A98" s="442" t="s">
        <v>333</v>
      </c>
      <c r="B98" s="100" t="s">
        <v>12</v>
      </c>
      <c r="C98" s="171">
        <v>3750</v>
      </c>
    </row>
    <row r="99" spans="1:5" s="94" customFormat="1">
      <c r="A99" s="141"/>
      <c r="B99" s="84" t="s">
        <v>13</v>
      </c>
      <c r="C99" s="171">
        <v>3750</v>
      </c>
    </row>
    <row r="100" spans="1:5" s="94" customFormat="1" ht="12.75">
      <c r="A100" s="718" t="s">
        <v>75</v>
      </c>
      <c r="B100" s="719"/>
      <c r="C100" s="720"/>
    </row>
    <row r="101" spans="1:5" s="43" customFormat="1">
      <c r="A101" s="70" t="s">
        <v>32</v>
      </c>
      <c r="B101" s="55" t="s">
        <v>12</v>
      </c>
      <c r="C101" s="195">
        <f>C103</f>
        <v>1503</v>
      </c>
      <c r="E101" s="205"/>
    </row>
    <row r="102" spans="1:5" s="43" customFormat="1">
      <c r="A102" s="10" t="s">
        <v>38</v>
      </c>
      <c r="B102" s="40" t="s">
        <v>13</v>
      </c>
      <c r="C102" s="195">
        <f>C104</f>
        <v>1503</v>
      </c>
    </row>
    <row r="103" spans="1:5">
      <c r="A103" s="33" t="s">
        <v>29</v>
      </c>
      <c r="B103" s="5" t="s">
        <v>12</v>
      </c>
      <c r="C103" s="171">
        <f>C105</f>
        <v>1503</v>
      </c>
    </row>
    <row r="104" spans="1:5">
      <c r="A104" s="10" t="s">
        <v>15</v>
      </c>
      <c r="B104" s="7" t="s">
        <v>13</v>
      </c>
      <c r="C104" s="171">
        <f>C106</f>
        <v>1503</v>
      </c>
    </row>
    <row r="105" spans="1:5" s="43" customFormat="1">
      <c r="A105" s="12" t="s">
        <v>17</v>
      </c>
      <c r="B105" s="56" t="s">
        <v>12</v>
      </c>
      <c r="C105" s="171">
        <f t="shared" ref="C105:C108" si="4">C107</f>
        <v>1503</v>
      </c>
    </row>
    <row r="106" spans="1:5" s="43" customFormat="1">
      <c r="A106" s="11"/>
      <c r="B106" s="40" t="s">
        <v>13</v>
      </c>
      <c r="C106" s="171">
        <f t="shared" si="4"/>
        <v>1503</v>
      </c>
    </row>
    <row r="107" spans="1:5" s="43" customFormat="1">
      <c r="A107" s="20" t="s">
        <v>28</v>
      </c>
      <c r="B107" s="13" t="s">
        <v>12</v>
      </c>
      <c r="C107" s="171">
        <f t="shared" si="4"/>
        <v>1503</v>
      </c>
    </row>
    <row r="108" spans="1:5" s="43" customFormat="1">
      <c r="A108" s="20"/>
      <c r="B108" s="14" t="s">
        <v>13</v>
      </c>
      <c r="C108" s="171">
        <f t="shared" si="4"/>
        <v>1503</v>
      </c>
    </row>
    <row r="109" spans="1:5" s="43" customFormat="1">
      <c r="A109" s="21" t="s">
        <v>30</v>
      </c>
      <c r="B109" s="13" t="s">
        <v>12</v>
      </c>
      <c r="C109" s="171">
        <f>C111+C115</f>
        <v>1503</v>
      </c>
    </row>
    <row r="110" spans="1:5" s="43" customFormat="1">
      <c r="A110" s="20"/>
      <c r="B110" s="14" t="s">
        <v>13</v>
      </c>
      <c r="C110" s="171">
        <f>C112+C116</f>
        <v>1503</v>
      </c>
    </row>
    <row r="111" spans="1:5" s="62" customFormat="1" ht="15">
      <c r="A111" s="61" t="s">
        <v>173</v>
      </c>
      <c r="B111" s="28" t="s">
        <v>12</v>
      </c>
      <c r="C111" s="178">
        <f>C113</f>
        <v>103</v>
      </c>
    </row>
    <row r="112" spans="1:5" s="62" customFormat="1" ht="15">
      <c r="A112" s="32"/>
      <c r="B112" s="30" t="s">
        <v>13</v>
      </c>
      <c r="C112" s="178">
        <f>C114</f>
        <v>103</v>
      </c>
    </row>
    <row r="113" spans="1:5" s="94" customFormat="1" ht="15.75" customHeight="1">
      <c r="A113" s="441" t="s">
        <v>334</v>
      </c>
      <c r="B113" s="100" t="s">
        <v>12</v>
      </c>
      <c r="C113" s="171">
        <v>103</v>
      </c>
    </row>
    <row r="114" spans="1:5" s="94" customFormat="1">
      <c r="A114" s="141"/>
      <c r="B114" s="84" t="s">
        <v>13</v>
      </c>
      <c r="C114" s="171">
        <v>103</v>
      </c>
    </row>
    <row r="115" spans="1:5" s="62" customFormat="1" ht="15">
      <c r="A115" s="61" t="s">
        <v>335</v>
      </c>
      <c r="B115" s="28" t="s">
        <v>12</v>
      </c>
      <c r="C115" s="199">
        <f>C117</f>
        <v>1400</v>
      </c>
    </row>
    <row r="116" spans="1:5" s="62" customFormat="1" ht="15">
      <c r="A116" s="32"/>
      <c r="B116" s="30" t="s">
        <v>13</v>
      </c>
      <c r="C116" s="199">
        <f>C118</f>
        <v>1400</v>
      </c>
    </row>
    <row r="117" spans="1:5" s="94" customFormat="1" ht="15.75">
      <c r="A117" s="443" t="s">
        <v>336</v>
      </c>
      <c r="B117" s="100" t="s">
        <v>12</v>
      </c>
      <c r="C117" s="171">
        <v>1400</v>
      </c>
    </row>
    <row r="118" spans="1:5" s="94" customFormat="1">
      <c r="A118" s="141"/>
      <c r="B118" s="84" t="s">
        <v>13</v>
      </c>
      <c r="C118" s="171">
        <v>1400</v>
      </c>
    </row>
    <row r="119" spans="1:5" s="94" customFormat="1" ht="12.75">
      <c r="A119" s="718" t="s">
        <v>337</v>
      </c>
      <c r="B119" s="719"/>
      <c r="C119" s="720"/>
    </row>
    <row r="120" spans="1:5" s="94" customFormat="1">
      <c r="A120" s="61" t="s">
        <v>32</v>
      </c>
      <c r="B120" s="100" t="s">
        <v>12</v>
      </c>
      <c r="C120" s="171">
        <f>C122</f>
        <v>12679</v>
      </c>
      <c r="E120" s="229"/>
    </row>
    <row r="121" spans="1:5" s="94" customFormat="1">
      <c r="A121" s="141" t="s">
        <v>38</v>
      </c>
      <c r="B121" s="84" t="s">
        <v>13</v>
      </c>
      <c r="C121" s="171">
        <f>C123</f>
        <v>12679</v>
      </c>
    </row>
    <row r="122" spans="1:5" s="94" customFormat="1">
      <c r="A122" s="201" t="s">
        <v>29</v>
      </c>
      <c r="B122" s="100" t="s">
        <v>12</v>
      </c>
      <c r="C122" s="171">
        <f>C124</f>
        <v>12679</v>
      </c>
    </row>
    <row r="123" spans="1:5" s="94" customFormat="1">
      <c r="A123" s="141" t="s">
        <v>15</v>
      </c>
      <c r="B123" s="84" t="s">
        <v>13</v>
      </c>
      <c r="C123" s="171">
        <f>C125</f>
        <v>12679</v>
      </c>
    </row>
    <row r="124" spans="1:5" s="94" customFormat="1">
      <c r="A124" s="227" t="s">
        <v>17</v>
      </c>
      <c r="B124" s="95" t="s">
        <v>12</v>
      </c>
      <c r="C124" s="171">
        <f t="shared" ref="C124:C129" si="5">C126</f>
        <v>12679</v>
      </c>
    </row>
    <row r="125" spans="1:5" s="94" customFormat="1">
      <c r="A125" s="79"/>
      <c r="B125" s="84" t="s">
        <v>13</v>
      </c>
      <c r="C125" s="171">
        <f t="shared" si="5"/>
        <v>12679</v>
      </c>
    </row>
    <row r="126" spans="1:5" s="94" customFormat="1">
      <c r="A126" s="138" t="s">
        <v>28</v>
      </c>
      <c r="B126" s="133" t="s">
        <v>12</v>
      </c>
      <c r="C126" s="171">
        <f t="shared" si="5"/>
        <v>12679</v>
      </c>
    </row>
    <row r="127" spans="1:5" s="94" customFormat="1">
      <c r="A127" s="138"/>
      <c r="B127" s="65" t="s">
        <v>13</v>
      </c>
      <c r="C127" s="171">
        <f t="shared" si="5"/>
        <v>12679</v>
      </c>
    </row>
    <row r="128" spans="1:5" s="94" customFormat="1">
      <c r="A128" s="132" t="s">
        <v>30</v>
      </c>
      <c r="B128" s="133" t="s">
        <v>12</v>
      </c>
      <c r="C128" s="171">
        <f t="shared" si="5"/>
        <v>12679</v>
      </c>
    </row>
    <row r="129" spans="1:22" s="94" customFormat="1">
      <c r="A129" s="138"/>
      <c r="B129" s="65" t="s">
        <v>13</v>
      </c>
      <c r="C129" s="171">
        <f t="shared" si="5"/>
        <v>12679</v>
      </c>
    </row>
    <row r="130" spans="1:22" s="62" customFormat="1" ht="15">
      <c r="A130" s="230" t="s">
        <v>63</v>
      </c>
      <c r="B130" s="28" t="s">
        <v>12</v>
      </c>
      <c r="C130" s="199">
        <f>C132</f>
        <v>12679</v>
      </c>
    </row>
    <row r="131" spans="1:22" s="62" customFormat="1" ht="15">
      <c r="A131" s="32"/>
      <c r="B131" s="30" t="s">
        <v>13</v>
      </c>
      <c r="C131" s="199">
        <f>C133</f>
        <v>12679</v>
      </c>
    </row>
    <row r="132" spans="1:22" s="91" customFormat="1" ht="40.5" customHeight="1">
      <c r="A132" s="444" t="s">
        <v>338</v>
      </c>
      <c r="B132" s="133" t="s">
        <v>12</v>
      </c>
      <c r="C132" s="445">
        <v>12679</v>
      </c>
    </row>
    <row r="133" spans="1:22" s="94" customFormat="1">
      <c r="A133" s="141"/>
      <c r="B133" s="84" t="s">
        <v>13</v>
      </c>
      <c r="C133" s="171">
        <v>12679</v>
      </c>
    </row>
    <row r="134" spans="1:22" s="49" customFormat="1" ht="12.75">
      <c r="A134" s="696" t="s">
        <v>37</v>
      </c>
      <c r="B134" s="696"/>
      <c r="C134" s="696"/>
      <c r="D134"/>
      <c r="E134"/>
      <c r="F134"/>
      <c r="G134"/>
      <c r="H134"/>
      <c r="I134"/>
      <c r="J134"/>
      <c r="K134"/>
      <c r="L134"/>
      <c r="M134"/>
      <c r="N134"/>
      <c r="O134"/>
      <c r="P134"/>
      <c r="Q134"/>
      <c r="R134"/>
      <c r="S134"/>
      <c r="T134"/>
      <c r="U134"/>
      <c r="V134"/>
    </row>
    <row r="135" spans="1:22" s="54" customFormat="1" ht="15">
      <c r="A135" s="114" t="s">
        <v>32</v>
      </c>
      <c r="B135" s="125" t="s">
        <v>12</v>
      </c>
      <c r="C135" s="178">
        <f>C137+C149</f>
        <v>585</v>
      </c>
    </row>
    <row r="136" spans="1:22" s="54" customFormat="1" ht="15">
      <c r="A136" s="37" t="s">
        <v>38</v>
      </c>
      <c r="B136" s="14" t="s">
        <v>13</v>
      </c>
      <c r="C136" s="178">
        <f>C138+C150</f>
        <v>585</v>
      </c>
    </row>
    <row r="137" spans="1:22" s="54" customFormat="1">
      <c r="A137" s="38" t="s">
        <v>34</v>
      </c>
      <c r="B137" s="13" t="s">
        <v>12</v>
      </c>
      <c r="C137" s="195">
        <f>C139</f>
        <v>235</v>
      </c>
    </row>
    <row r="138" spans="1:22" s="54" customFormat="1">
      <c r="A138" s="37" t="s">
        <v>38</v>
      </c>
      <c r="B138" s="14" t="s">
        <v>13</v>
      </c>
      <c r="C138" s="195">
        <f>C140</f>
        <v>235</v>
      </c>
    </row>
    <row r="139" spans="1:22" s="43" customFormat="1">
      <c r="A139" s="12" t="s">
        <v>17</v>
      </c>
      <c r="B139" s="56" t="s">
        <v>12</v>
      </c>
      <c r="C139" s="171">
        <f t="shared" ref="C139:C144" si="6">C141</f>
        <v>235</v>
      </c>
    </row>
    <row r="140" spans="1:22" s="43" customFormat="1">
      <c r="A140" s="11"/>
      <c r="B140" s="40" t="s">
        <v>13</v>
      </c>
      <c r="C140" s="171">
        <f t="shared" si="6"/>
        <v>235</v>
      </c>
    </row>
    <row r="141" spans="1:22" s="43" customFormat="1">
      <c r="A141" s="20" t="s">
        <v>28</v>
      </c>
      <c r="B141" s="13" t="s">
        <v>12</v>
      </c>
      <c r="C141" s="171">
        <f t="shared" si="6"/>
        <v>235</v>
      </c>
    </row>
    <row r="142" spans="1:22" s="43" customFormat="1">
      <c r="A142" s="20"/>
      <c r="B142" s="14" t="s">
        <v>13</v>
      </c>
      <c r="C142" s="171">
        <f t="shared" si="6"/>
        <v>235</v>
      </c>
    </row>
    <row r="143" spans="1:22" s="43" customFormat="1">
      <c r="A143" s="21" t="s">
        <v>30</v>
      </c>
      <c r="B143" s="13" t="s">
        <v>12</v>
      </c>
      <c r="C143" s="171">
        <f t="shared" si="6"/>
        <v>235</v>
      </c>
    </row>
    <row r="144" spans="1:22" s="43" customFormat="1">
      <c r="A144" s="20"/>
      <c r="B144" s="14" t="s">
        <v>13</v>
      </c>
      <c r="C144" s="171">
        <f t="shared" si="6"/>
        <v>235</v>
      </c>
    </row>
    <row r="145" spans="1:3" s="94" customFormat="1" ht="16.5" customHeight="1">
      <c r="A145" s="498" t="s">
        <v>40</v>
      </c>
      <c r="B145" s="95" t="s">
        <v>12</v>
      </c>
      <c r="C145" s="171">
        <f>C147</f>
        <v>235</v>
      </c>
    </row>
    <row r="146" spans="1:3" s="94" customFormat="1">
      <c r="A146" s="141"/>
      <c r="B146" s="84" t="s">
        <v>13</v>
      </c>
      <c r="C146" s="171">
        <f>C148</f>
        <v>235</v>
      </c>
    </row>
    <row r="147" spans="1:3" s="94" customFormat="1" ht="28.5">
      <c r="A147" s="539" t="s">
        <v>41</v>
      </c>
      <c r="B147" s="540" t="s">
        <v>12</v>
      </c>
      <c r="C147" s="535">
        <v>235</v>
      </c>
    </row>
    <row r="148" spans="1:3" s="94" customFormat="1">
      <c r="A148" s="536"/>
      <c r="B148" s="537" t="s">
        <v>13</v>
      </c>
      <c r="C148" s="535">
        <v>235</v>
      </c>
    </row>
    <row r="149" spans="1:3">
      <c r="A149" s="33" t="s">
        <v>29</v>
      </c>
      <c r="B149" s="5" t="s">
        <v>12</v>
      </c>
      <c r="C149" s="171">
        <f t="shared" ref="C149:C158" si="7">C151</f>
        <v>350</v>
      </c>
    </row>
    <row r="150" spans="1:3">
      <c r="A150" s="10" t="s">
        <v>15</v>
      </c>
      <c r="B150" s="7" t="s">
        <v>13</v>
      </c>
      <c r="C150" s="171">
        <f t="shared" si="7"/>
        <v>350</v>
      </c>
    </row>
    <row r="151" spans="1:3" s="43" customFormat="1">
      <c r="A151" s="12" t="s">
        <v>17</v>
      </c>
      <c r="B151" s="56" t="s">
        <v>12</v>
      </c>
      <c r="C151" s="171">
        <f t="shared" si="7"/>
        <v>350</v>
      </c>
    </row>
    <row r="152" spans="1:3" s="43" customFormat="1">
      <c r="A152" s="11"/>
      <c r="B152" s="40" t="s">
        <v>13</v>
      </c>
      <c r="C152" s="171">
        <f t="shared" si="7"/>
        <v>350</v>
      </c>
    </row>
    <row r="153" spans="1:3" s="43" customFormat="1">
      <c r="A153" s="20" t="s">
        <v>28</v>
      </c>
      <c r="B153" s="13" t="s">
        <v>12</v>
      </c>
      <c r="C153" s="171">
        <f t="shared" si="7"/>
        <v>350</v>
      </c>
    </row>
    <row r="154" spans="1:3" s="43" customFormat="1">
      <c r="A154" s="20"/>
      <c r="B154" s="14" t="s">
        <v>13</v>
      </c>
      <c r="C154" s="171">
        <f t="shared" si="7"/>
        <v>350</v>
      </c>
    </row>
    <row r="155" spans="1:3" s="43" customFormat="1">
      <c r="A155" s="21" t="s">
        <v>30</v>
      </c>
      <c r="B155" s="13" t="s">
        <v>12</v>
      </c>
      <c r="C155" s="171">
        <f t="shared" si="7"/>
        <v>350</v>
      </c>
    </row>
    <row r="156" spans="1:3" s="43" customFormat="1">
      <c r="A156" s="20"/>
      <c r="B156" s="14" t="s">
        <v>13</v>
      </c>
      <c r="C156" s="171">
        <f t="shared" si="7"/>
        <v>350</v>
      </c>
    </row>
    <row r="157" spans="1:3" s="94" customFormat="1" ht="15.75">
      <c r="A157" s="183" t="s">
        <v>42</v>
      </c>
      <c r="B157" s="100" t="s">
        <v>12</v>
      </c>
      <c r="C157" s="195">
        <f t="shared" si="7"/>
        <v>350</v>
      </c>
    </row>
    <row r="158" spans="1:3" s="94" customFormat="1">
      <c r="A158" s="141"/>
      <c r="B158" s="84" t="s">
        <v>13</v>
      </c>
      <c r="C158" s="195">
        <f t="shared" si="7"/>
        <v>350</v>
      </c>
    </row>
    <row r="159" spans="1:3" s="94" customFormat="1" ht="15.75" customHeight="1">
      <c r="A159" s="447" t="s">
        <v>43</v>
      </c>
      <c r="B159" s="100" t="s">
        <v>12</v>
      </c>
      <c r="C159" s="171">
        <v>350</v>
      </c>
    </row>
    <row r="160" spans="1:3" s="94" customFormat="1">
      <c r="A160" s="141"/>
      <c r="B160" s="84" t="s">
        <v>13</v>
      </c>
      <c r="C160" s="195">
        <v>350</v>
      </c>
    </row>
    <row r="161" spans="1:26" s="49" customFormat="1">
      <c r="A161" s="156" t="s">
        <v>44</v>
      </c>
      <c r="B161" s="157"/>
      <c r="C161" s="295"/>
      <c r="D161" s="155"/>
      <c r="E161" s="63"/>
      <c r="F161" s="155"/>
      <c r="G161" s="155"/>
      <c r="H161" s="155"/>
      <c r="I161" s="155"/>
      <c r="J161"/>
      <c r="K161"/>
      <c r="L161"/>
      <c r="M161"/>
      <c r="N161"/>
      <c r="O161"/>
      <c r="P161"/>
      <c r="Q161"/>
      <c r="R161"/>
      <c r="S161"/>
      <c r="T161"/>
      <c r="U161"/>
      <c r="V161"/>
      <c r="W161"/>
      <c r="X161"/>
      <c r="Y161"/>
      <c r="Z161"/>
    </row>
    <row r="162" spans="1:26" s="54" customFormat="1" ht="15">
      <c r="A162" s="114" t="s">
        <v>32</v>
      </c>
      <c r="B162" s="125" t="s">
        <v>12</v>
      </c>
      <c r="C162" s="296">
        <f t="shared" ref="C162:C163" si="8">C164</f>
        <v>13</v>
      </c>
    </row>
    <row r="163" spans="1:26" s="54" customFormat="1" ht="15">
      <c r="A163" s="37" t="s">
        <v>38</v>
      </c>
      <c r="B163" s="14" t="s">
        <v>13</v>
      </c>
      <c r="C163" s="296">
        <f t="shared" si="8"/>
        <v>13</v>
      </c>
    </row>
    <row r="164" spans="1:26" s="54" customFormat="1">
      <c r="A164" s="38" t="s">
        <v>34</v>
      </c>
      <c r="B164" s="13" t="s">
        <v>12</v>
      </c>
      <c r="C164" s="195">
        <f>C166</f>
        <v>13</v>
      </c>
    </row>
    <row r="165" spans="1:26" s="54" customFormat="1">
      <c r="A165" s="37" t="s">
        <v>38</v>
      </c>
      <c r="B165" s="14" t="s">
        <v>13</v>
      </c>
      <c r="C165" s="195">
        <f>C167</f>
        <v>13</v>
      </c>
    </row>
    <row r="166" spans="1:26">
      <c r="A166" s="12" t="s">
        <v>17</v>
      </c>
      <c r="B166" s="6" t="s">
        <v>12</v>
      </c>
      <c r="C166" s="195">
        <f t="shared" ref="C166:C171" si="9">C168</f>
        <v>13</v>
      </c>
    </row>
    <row r="167" spans="1:26">
      <c r="A167" s="11"/>
      <c r="B167" s="7" t="s">
        <v>13</v>
      </c>
      <c r="C167" s="195">
        <f t="shared" si="9"/>
        <v>13</v>
      </c>
    </row>
    <row r="168" spans="1:26">
      <c r="A168" s="68" t="s">
        <v>39</v>
      </c>
      <c r="B168" s="13" t="s">
        <v>12</v>
      </c>
      <c r="C168" s="195">
        <f t="shared" si="9"/>
        <v>13</v>
      </c>
    </row>
    <row r="169" spans="1:26">
      <c r="A169" s="23"/>
      <c r="B169" s="14" t="s">
        <v>13</v>
      </c>
      <c r="C169" s="195">
        <f t="shared" si="9"/>
        <v>13</v>
      </c>
    </row>
    <row r="170" spans="1:26">
      <c r="A170" s="25" t="s">
        <v>19</v>
      </c>
      <c r="B170" s="13" t="s">
        <v>12</v>
      </c>
      <c r="C170" s="195">
        <f t="shared" si="9"/>
        <v>13</v>
      </c>
      <c r="D170" s="41"/>
      <c r="E170" s="41"/>
      <c r="F170" s="41"/>
      <c r="G170" s="41"/>
      <c r="H170" s="41"/>
      <c r="I170" s="41"/>
    </row>
    <row r="171" spans="1:26">
      <c r="A171" s="9"/>
      <c r="B171" s="14" t="s">
        <v>13</v>
      </c>
      <c r="C171" s="195">
        <f t="shared" si="9"/>
        <v>13</v>
      </c>
      <c r="D171" s="41"/>
      <c r="E171" s="41"/>
      <c r="F171" s="41"/>
      <c r="G171" s="41"/>
      <c r="H171" s="41"/>
      <c r="I171" s="41"/>
    </row>
    <row r="172" spans="1:26" s="91" customFormat="1" ht="28.5">
      <c r="A172" s="448" t="s">
        <v>45</v>
      </c>
      <c r="B172" s="133" t="s">
        <v>12</v>
      </c>
      <c r="C172" s="445">
        <v>13</v>
      </c>
      <c r="D172" s="83"/>
      <c r="E172" s="83"/>
      <c r="F172" s="83"/>
      <c r="G172" s="83"/>
      <c r="H172" s="83"/>
      <c r="I172" s="83"/>
    </row>
    <row r="173" spans="1:26" s="91" customFormat="1">
      <c r="A173" s="76"/>
      <c r="B173" s="65" t="s">
        <v>13</v>
      </c>
      <c r="C173" s="171">
        <v>13</v>
      </c>
      <c r="D173" s="83"/>
      <c r="E173" s="83"/>
      <c r="F173" s="83"/>
      <c r="G173" s="83"/>
      <c r="H173" s="83"/>
      <c r="I173" s="83"/>
    </row>
    <row r="174" spans="1:26" s="206" customFormat="1" ht="15">
      <c r="A174" s="697" t="s">
        <v>46</v>
      </c>
      <c r="B174" s="697"/>
      <c r="C174" s="697"/>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spans="1:26" s="15" customFormat="1" ht="15">
      <c r="A175" s="185" t="s">
        <v>32</v>
      </c>
      <c r="B175" s="186" t="s">
        <v>12</v>
      </c>
      <c r="C175" s="296">
        <f>C177</f>
        <v>273698</v>
      </c>
      <c r="Q175" s="15">
        <f>116+2408+200+1165+570+1232+2283+361+1195+400+79</f>
        <v>10009</v>
      </c>
    </row>
    <row r="176" spans="1:26" s="15" customFormat="1" ht="15">
      <c r="A176" s="158" t="s">
        <v>38</v>
      </c>
      <c r="B176" s="159" t="s">
        <v>13</v>
      </c>
      <c r="C176" s="296">
        <f>C178</f>
        <v>273698</v>
      </c>
    </row>
    <row r="177" spans="1:14" s="15" customFormat="1" ht="15">
      <c r="A177" s="187" t="s">
        <v>34</v>
      </c>
      <c r="B177" s="188" t="s">
        <v>12</v>
      </c>
      <c r="C177" s="195">
        <f>C179+C185</f>
        <v>273698</v>
      </c>
    </row>
    <row r="178" spans="1:14" s="15" customFormat="1">
      <c r="A178" s="158" t="s">
        <v>38</v>
      </c>
      <c r="B178" s="159" t="s">
        <v>13</v>
      </c>
      <c r="C178" s="195">
        <f>C180+C186</f>
        <v>273698</v>
      </c>
    </row>
    <row r="179" spans="1:14" s="15" customFormat="1" ht="28.5">
      <c r="A179" s="189" t="s">
        <v>16</v>
      </c>
      <c r="B179" s="188" t="s">
        <v>12</v>
      </c>
      <c r="C179" s="195">
        <f>C181+C183</f>
        <v>243037</v>
      </c>
    </row>
    <row r="180" spans="1:14" s="15" customFormat="1">
      <c r="A180" s="190"/>
      <c r="B180" s="159" t="s">
        <v>13</v>
      </c>
      <c r="C180" s="195">
        <f>C182+C184</f>
        <v>243037</v>
      </c>
    </row>
    <row r="181" spans="1:14" s="91" customFormat="1" ht="45" customHeight="1">
      <c r="A181" s="449" t="s">
        <v>264</v>
      </c>
      <c r="B181" s="202" t="s">
        <v>12</v>
      </c>
      <c r="C181" s="445">
        <v>125108</v>
      </c>
      <c r="J181" s="207"/>
    </row>
    <row r="182" spans="1:14" s="91" customFormat="1">
      <c r="A182" s="191"/>
      <c r="B182" s="192" t="s">
        <v>13</v>
      </c>
      <c r="C182" s="445">
        <v>125108</v>
      </c>
    </row>
    <row r="183" spans="1:14" s="91" customFormat="1" ht="45.75" customHeight="1">
      <c r="A183" s="450" t="s">
        <v>168</v>
      </c>
      <c r="B183" s="202" t="s">
        <v>12</v>
      </c>
      <c r="C183" s="445">
        <v>117929</v>
      </c>
      <c r="J183" s="207"/>
    </row>
    <row r="184" spans="1:14" s="91" customFormat="1">
      <c r="A184" s="191"/>
      <c r="B184" s="192" t="s">
        <v>13</v>
      </c>
      <c r="C184" s="171">
        <v>117929</v>
      </c>
    </row>
    <row r="185" spans="1:14" s="91" customFormat="1">
      <c r="A185" s="232" t="s">
        <v>17</v>
      </c>
      <c r="B185" s="233" t="s">
        <v>12</v>
      </c>
      <c r="C185" s="171">
        <f>C187</f>
        <v>30661</v>
      </c>
    </row>
    <row r="186" spans="1:14" s="91" customFormat="1">
      <c r="A186" s="234"/>
      <c r="B186" s="192" t="s">
        <v>13</v>
      </c>
      <c r="C186" s="171">
        <f>C188</f>
        <v>30661</v>
      </c>
    </row>
    <row r="187" spans="1:14" s="94" customFormat="1">
      <c r="A187" s="235" t="s">
        <v>28</v>
      </c>
      <c r="B187" s="202" t="s">
        <v>12</v>
      </c>
      <c r="C187" s="171">
        <f>C189</f>
        <v>30661</v>
      </c>
    </row>
    <row r="188" spans="1:14" s="94" customFormat="1">
      <c r="A188" s="204"/>
      <c r="B188" s="192" t="s">
        <v>13</v>
      </c>
      <c r="C188" s="171">
        <f>C190</f>
        <v>30661</v>
      </c>
    </row>
    <row r="189" spans="1:14" s="94" customFormat="1">
      <c r="A189" s="236" t="s">
        <v>19</v>
      </c>
      <c r="B189" s="233" t="s">
        <v>12</v>
      </c>
      <c r="C189" s="171">
        <f>C191+C193+C195+C197+C199+C201+C203+C205+C207+C209</f>
        <v>30661</v>
      </c>
      <c r="M189" s="231"/>
      <c r="N189" s="231"/>
    </row>
    <row r="190" spans="1:14" s="94" customFormat="1">
      <c r="A190" s="236"/>
      <c r="B190" s="192" t="s">
        <v>13</v>
      </c>
      <c r="C190" s="171">
        <f>C192+C194+C196+C198+C200+C202+C204+C206+C208+C210</f>
        <v>30661</v>
      </c>
    </row>
    <row r="191" spans="1:14" s="91" customFormat="1" ht="38.25">
      <c r="A191" s="452" t="s">
        <v>339</v>
      </c>
      <c r="B191" s="133" t="s">
        <v>12</v>
      </c>
      <c r="C191" s="445">
        <v>458</v>
      </c>
      <c r="D191" s="83"/>
      <c r="E191" s="83"/>
      <c r="F191" s="83"/>
      <c r="G191" s="83"/>
      <c r="H191" s="83"/>
      <c r="I191" s="83"/>
    </row>
    <row r="192" spans="1:14" s="91" customFormat="1">
      <c r="A192" s="143"/>
      <c r="B192" s="65" t="s">
        <v>13</v>
      </c>
      <c r="C192" s="445">
        <v>458</v>
      </c>
      <c r="D192" s="83"/>
      <c r="E192" s="83"/>
      <c r="F192" s="83"/>
      <c r="G192" s="83"/>
      <c r="H192" s="83"/>
      <c r="I192" s="83"/>
    </row>
    <row r="193" spans="1:12" s="91" customFormat="1" ht="28.5" customHeight="1">
      <c r="A193" s="453" t="s">
        <v>340</v>
      </c>
      <c r="B193" s="202" t="s">
        <v>12</v>
      </c>
      <c r="C193" s="445">
        <v>30</v>
      </c>
      <c r="L193" s="207"/>
    </row>
    <row r="194" spans="1:12" s="91" customFormat="1">
      <c r="A194" s="204"/>
      <c r="B194" s="192" t="s">
        <v>13</v>
      </c>
      <c r="C194" s="445">
        <v>30</v>
      </c>
    </row>
    <row r="195" spans="1:12" s="91" customFormat="1" ht="20.25" customHeight="1">
      <c r="A195" s="723" t="s">
        <v>341</v>
      </c>
      <c r="B195" s="202" t="s">
        <v>12</v>
      </c>
      <c r="C195" s="445">
        <v>584</v>
      </c>
    </row>
    <row r="196" spans="1:12" s="91" customFormat="1" ht="21.75" customHeight="1">
      <c r="A196" s="724"/>
      <c r="B196" s="192" t="s">
        <v>13</v>
      </c>
      <c r="C196" s="445">
        <v>584</v>
      </c>
    </row>
    <row r="197" spans="1:12" s="91" customFormat="1" ht="32.25" customHeight="1">
      <c r="A197" s="448" t="s">
        <v>342</v>
      </c>
      <c r="B197" s="202" t="s">
        <v>12</v>
      </c>
      <c r="C197" s="451">
        <v>9050</v>
      </c>
      <c r="D197" s="83"/>
      <c r="E197" s="83"/>
      <c r="F197" s="83"/>
      <c r="G197" s="83"/>
      <c r="H197" s="83"/>
      <c r="I197" s="83"/>
    </row>
    <row r="198" spans="1:12" s="91" customFormat="1">
      <c r="A198" s="204"/>
      <c r="B198" s="192" t="s">
        <v>13</v>
      </c>
      <c r="C198" s="451">
        <v>9050</v>
      </c>
      <c r="D198" s="83"/>
      <c r="E198" s="83"/>
      <c r="F198" s="83"/>
      <c r="G198" s="83"/>
      <c r="H198" s="83"/>
      <c r="I198" s="83"/>
    </row>
    <row r="199" spans="1:12" s="91" customFormat="1" ht="28.5">
      <c r="A199" s="448" t="s">
        <v>269</v>
      </c>
      <c r="B199" s="202" t="s">
        <v>12</v>
      </c>
      <c r="C199" s="451">
        <v>4536</v>
      </c>
      <c r="D199" s="83"/>
      <c r="E199" s="83"/>
      <c r="F199" s="83"/>
      <c r="G199" s="83"/>
      <c r="H199" s="83"/>
      <c r="I199" s="83"/>
    </row>
    <row r="200" spans="1:12" s="91" customFormat="1">
      <c r="A200" s="204"/>
      <c r="B200" s="192" t="s">
        <v>13</v>
      </c>
      <c r="C200" s="451">
        <v>4536</v>
      </c>
      <c r="D200" s="83"/>
      <c r="E200" s="83"/>
      <c r="F200" s="83"/>
      <c r="G200" s="83"/>
      <c r="H200" s="83"/>
      <c r="I200" s="83"/>
    </row>
    <row r="201" spans="1:12" s="91" customFormat="1" ht="28.5">
      <c r="A201" s="448" t="s">
        <v>343</v>
      </c>
      <c r="B201" s="202" t="s">
        <v>12</v>
      </c>
      <c r="C201" s="451">
        <v>4534</v>
      </c>
      <c r="D201" s="83"/>
      <c r="E201" s="83"/>
      <c r="F201" s="83"/>
      <c r="G201" s="83"/>
      <c r="H201" s="83"/>
      <c r="I201" s="83"/>
    </row>
    <row r="202" spans="1:12" s="91" customFormat="1">
      <c r="A202" s="204"/>
      <c r="B202" s="192" t="s">
        <v>13</v>
      </c>
      <c r="C202" s="451">
        <v>4534</v>
      </c>
      <c r="D202" s="83"/>
      <c r="E202" s="83"/>
      <c r="F202" s="83"/>
      <c r="G202" s="83"/>
      <c r="H202" s="83"/>
      <c r="I202" s="83"/>
    </row>
    <row r="203" spans="1:12" s="91" customFormat="1" ht="28.5">
      <c r="A203" s="448" t="s">
        <v>272</v>
      </c>
      <c r="B203" s="133" t="s">
        <v>12</v>
      </c>
      <c r="C203" s="451">
        <v>10009</v>
      </c>
      <c r="D203" s="83"/>
      <c r="E203" s="83"/>
      <c r="F203" s="83"/>
      <c r="G203" s="83"/>
      <c r="H203" s="83"/>
      <c r="I203" s="83"/>
    </row>
    <row r="204" spans="1:12" s="91" customFormat="1" ht="14.25" customHeight="1">
      <c r="A204" s="143"/>
      <c r="B204" s="65" t="s">
        <v>13</v>
      </c>
      <c r="C204" s="276">
        <v>10009</v>
      </c>
      <c r="D204" s="83"/>
      <c r="E204" s="83"/>
      <c r="F204" s="83"/>
      <c r="G204" s="83"/>
      <c r="H204" s="83"/>
      <c r="I204" s="83"/>
    </row>
    <row r="205" spans="1:12" s="91" customFormat="1" ht="44.25" customHeight="1">
      <c r="A205" s="448" t="s">
        <v>273</v>
      </c>
      <c r="B205" s="133" t="s">
        <v>12</v>
      </c>
      <c r="C205" s="451">
        <v>1155</v>
      </c>
      <c r="D205" s="83"/>
      <c r="E205" s="83"/>
      <c r="F205" s="83"/>
      <c r="G205" s="83"/>
      <c r="H205" s="83"/>
      <c r="I205" s="83"/>
    </row>
    <row r="206" spans="1:12" s="91" customFormat="1" ht="14.25" customHeight="1">
      <c r="A206" s="143"/>
      <c r="B206" s="65" t="s">
        <v>13</v>
      </c>
      <c r="C206" s="451">
        <v>1155</v>
      </c>
      <c r="D206" s="83"/>
      <c r="E206" s="83"/>
      <c r="F206" s="83"/>
      <c r="G206" s="83"/>
      <c r="H206" s="83"/>
      <c r="I206" s="83"/>
    </row>
    <row r="207" spans="1:12" s="91" customFormat="1" ht="28.5">
      <c r="A207" s="448" t="s">
        <v>274</v>
      </c>
      <c r="B207" s="133" t="s">
        <v>12</v>
      </c>
      <c r="C207" s="445">
        <v>105</v>
      </c>
      <c r="D207" s="83"/>
      <c r="E207" s="83"/>
      <c r="F207" s="83"/>
      <c r="G207" s="83"/>
      <c r="H207" s="83"/>
      <c r="I207" s="83"/>
    </row>
    <row r="208" spans="1:12" s="91" customFormat="1" ht="14.25" customHeight="1">
      <c r="A208" s="143"/>
      <c r="B208" s="65" t="s">
        <v>13</v>
      </c>
      <c r="C208" s="445">
        <v>105</v>
      </c>
      <c r="D208" s="83"/>
      <c r="E208" s="83"/>
      <c r="F208" s="83"/>
      <c r="G208" s="83"/>
      <c r="H208" s="83"/>
      <c r="I208" s="83"/>
    </row>
    <row r="209" spans="1:9" s="91" customFormat="1" ht="28.5">
      <c r="A209" s="546" t="s">
        <v>344</v>
      </c>
      <c r="B209" s="541" t="s">
        <v>12</v>
      </c>
      <c r="C209" s="542">
        <v>200</v>
      </c>
      <c r="D209" s="83"/>
      <c r="E209" s="83"/>
      <c r="F209" s="83"/>
      <c r="G209" s="83"/>
      <c r="H209" s="83"/>
      <c r="I209" s="83"/>
    </row>
    <row r="210" spans="1:9" s="91" customFormat="1" ht="14.25" customHeight="1">
      <c r="A210" s="545"/>
      <c r="B210" s="544" t="s">
        <v>13</v>
      </c>
      <c r="C210" s="535">
        <v>200</v>
      </c>
      <c r="D210" s="83"/>
      <c r="E210" s="83"/>
      <c r="F210" s="83"/>
      <c r="G210" s="83"/>
      <c r="H210" s="83"/>
      <c r="I210" s="83"/>
    </row>
    <row r="211" spans="1:9" ht="15">
      <c r="A211" s="50" t="s">
        <v>59</v>
      </c>
      <c r="B211" s="51"/>
      <c r="C211" s="297"/>
      <c r="D211" s="67"/>
      <c r="E211" s="67"/>
      <c r="F211" s="67"/>
      <c r="G211" s="67"/>
      <c r="H211" s="67"/>
      <c r="I211" s="67"/>
    </row>
    <row r="212" spans="1:9" ht="15">
      <c r="A212" s="96" t="s">
        <v>32</v>
      </c>
      <c r="B212" s="97"/>
      <c r="C212" s="298"/>
      <c r="D212" s="98"/>
      <c r="E212" s="98"/>
      <c r="F212" s="98"/>
      <c r="G212" s="98"/>
      <c r="H212" s="98"/>
      <c r="I212" s="99"/>
    </row>
    <row r="213" spans="1:9">
      <c r="A213" s="82" t="s">
        <v>60</v>
      </c>
      <c r="B213" s="78" t="s">
        <v>12</v>
      </c>
      <c r="C213" s="171">
        <f>C215+C223</f>
        <v>47188</v>
      </c>
      <c r="D213" s="41"/>
      <c r="E213" s="41"/>
      <c r="F213" s="41"/>
      <c r="G213" s="41"/>
      <c r="H213" s="41"/>
      <c r="I213" s="83"/>
    </row>
    <row r="214" spans="1:9">
      <c r="A214" s="82"/>
      <c r="B214" s="78" t="s">
        <v>13</v>
      </c>
      <c r="C214" s="171">
        <f>C216+C224</f>
        <v>47188</v>
      </c>
      <c r="D214" s="41"/>
      <c r="E214" s="41"/>
      <c r="F214" s="41"/>
      <c r="G214" s="41"/>
      <c r="H214" s="41"/>
      <c r="I214" s="83"/>
    </row>
    <row r="215" spans="1:9" ht="15">
      <c r="A215" s="33" t="s">
        <v>34</v>
      </c>
      <c r="B215" s="5" t="s">
        <v>12</v>
      </c>
      <c r="C215" s="178">
        <f t="shared" ref="C215:C220" si="10">C217</f>
        <v>1000</v>
      </c>
      <c r="D215" s="41"/>
      <c r="E215" s="41"/>
      <c r="F215" s="41"/>
      <c r="G215" s="41"/>
      <c r="H215" s="41"/>
      <c r="I215" s="41"/>
    </row>
    <row r="216" spans="1:9" ht="15">
      <c r="A216" s="10" t="s">
        <v>140</v>
      </c>
      <c r="B216" s="7" t="s">
        <v>13</v>
      </c>
      <c r="C216" s="178">
        <f t="shared" si="10"/>
        <v>1000</v>
      </c>
      <c r="D216" s="41"/>
      <c r="E216" s="41"/>
      <c r="F216" s="41"/>
      <c r="G216" s="41"/>
      <c r="H216" s="41"/>
      <c r="I216" s="41"/>
    </row>
    <row r="217" spans="1:9">
      <c r="A217" s="12" t="s">
        <v>17</v>
      </c>
      <c r="B217" s="6" t="s">
        <v>12</v>
      </c>
      <c r="C217" s="195">
        <f t="shared" si="10"/>
        <v>1000</v>
      </c>
      <c r="D217" s="41"/>
      <c r="E217" s="41"/>
      <c r="F217" s="41"/>
      <c r="G217" s="41"/>
      <c r="H217" s="41"/>
      <c r="I217" s="41"/>
    </row>
    <row r="218" spans="1:9">
      <c r="A218" s="11"/>
      <c r="B218" s="7" t="s">
        <v>13</v>
      </c>
      <c r="C218" s="195">
        <f t="shared" si="10"/>
        <v>1000</v>
      </c>
      <c r="D218" s="41"/>
      <c r="E218" s="41"/>
      <c r="F218" s="41"/>
      <c r="G218" s="41"/>
      <c r="H218" s="41"/>
      <c r="I218" s="41"/>
    </row>
    <row r="219" spans="1:9">
      <c r="A219" s="12" t="s">
        <v>18</v>
      </c>
      <c r="B219" s="5" t="s">
        <v>12</v>
      </c>
      <c r="C219" s="195">
        <f t="shared" si="10"/>
        <v>1000</v>
      </c>
      <c r="D219" s="41"/>
      <c r="E219" s="41"/>
      <c r="F219" s="41"/>
      <c r="G219" s="41"/>
      <c r="H219" s="41"/>
      <c r="I219" s="41"/>
    </row>
    <row r="220" spans="1:9">
      <c r="A220" s="9"/>
      <c r="B220" s="7" t="s">
        <v>13</v>
      </c>
      <c r="C220" s="195">
        <f t="shared" si="10"/>
        <v>1000</v>
      </c>
      <c r="D220" s="41"/>
      <c r="E220" s="41"/>
      <c r="F220" s="41"/>
      <c r="G220" s="41"/>
      <c r="H220" s="41"/>
      <c r="I220" s="41"/>
    </row>
    <row r="221" spans="1:9">
      <c r="A221" s="25" t="s">
        <v>19</v>
      </c>
      <c r="B221" s="13" t="s">
        <v>12</v>
      </c>
      <c r="C221" s="195">
        <f>C240</f>
        <v>1000</v>
      </c>
      <c r="D221" s="41"/>
      <c r="E221" s="41"/>
      <c r="F221" s="41"/>
      <c r="G221" s="41"/>
      <c r="H221" s="41"/>
      <c r="I221" s="41"/>
    </row>
    <row r="222" spans="1:9">
      <c r="A222" s="9"/>
      <c r="B222" s="14" t="s">
        <v>13</v>
      </c>
      <c r="C222" s="195">
        <f>C241</f>
        <v>1000</v>
      </c>
      <c r="D222" s="41"/>
      <c r="E222" s="41"/>
      <c r="F222" s="41"/>
      <c r="G222" s="41"/>
      <c r="H222" s="41"/>
      <c r="I222" s="41"/>
    </row>
    <row r="223" spans="1:9" ht="15">
      <c r="A223" s="33" t="s">
        <v>29</v>
      </c>
      <c r="B223" s="5" t="s">
        <v>12</v>
      </c>
      <c r="C223" s="178">
        <f t="shared" ref="C223:C228" si="11">C225</f>
        <v>46188</v>
      </c>
      <c r="D223" s="41"/>
      <c r="E223" s="41"/>
      <c r="F223" s="41"/>
      <c r="G223" s="41"/>
      <c r="H223" s="41"/>
      <c r="I223" s="41"/>
    </row>
    <row r="224" spans="1:9" ht="15">
      <c r="A224" s="10" t="s">
        <v>15</v>
      </c>
      <c r="B224" s="7" t="s">
        <v>13</v>
      </c>
      <c r="C224" s="178">
        <f t="shared" si="11"/>
        <v>46188</v>
      </c>
      <c r="D224" s="41"/>
      <c r="E224" s="41"/>
      <c r="F224" s="41"/>
      <c r="G224" s="41"/>
      <c r="H224" s="41"/>
      <c r="I224" s="41"/>
    </row>
    <row r="225" spans="1:9">
      <c r="A225" s="12" t="s">
        <v>17</v>
      </c>
      <c r="B225" s="6" t="s">
        <v>12</v>
      </c>
      <c r="C225" s="195">
        <f t="shared" si="11"/>
        <v>46188</v>
      </c>
      <c r="D225" s="41"/>
      <c r="E225" s="41"/>
      <c r="F225" s="41"/>
      <c r="G225" s="41"/>
      <c r="H225" s="41"/>
      <c r="I225" s="41"/>
    </row>
    <row r="226" spans="1:9">
      <c r="A226" s="11"/>
      <c r="B226" s="7" t="s">
        <v>13</v>
      </c>
      <c r="C226" s="195">
        <f t="shared" si="11"/>
        <v>46188</v>
      </c>
      <c r="D226" s="41"/>
      <c r="E226" s="41"/>
      <c r="F226" s="41"/>
      <c r="G226" s="41"/>
      <c r="H226" s="41"/>
      <c r="I226" s="41"/>
    </row>
    <row r="227" spans="1:9">
      <c r="A227" s="12" t="s">
        <v>18</v>
      </c>
      <c r="B227" s="5" t="s">
        <v>12</v>
      </c>
      <c r="C227" s="195">
        <f t="shared" si="11"/>
        <v>46188</v>
      </c>
      <c r="D227" s="41"/>
      <c r="E227" s="41"/>
      <c r="F227" s="41"/>
      <c r="G227" s="41"/>
      <c r="H227" s="41"/>
      <c r="I227" s="41"/>
    </row>
    <row r="228" spans="1:9">
      <c r="A228" s="9"/>
      <c r="B228" s="7" t="s">
        <v>13</v>
      </c>
      <c r="C228" s="195">
        <f t="shared" si="11"/>
        <v>46188</v>
      </c>
      <c r="D228" s="41"/>
      <c r="E228" s="41"/>
      <c r="F228" s="41"/>
      <c r="G228" s="41"/>
      <c r="H228" s="41"/>
      <c r="I228" s="41"/>
    </row>
    <row r="229" spans="1:9">
      <c r="A229" s="25" t="s">
        <v>19</v>
      </c>
      <c r="B229" s="13" t="s">
        <v>12</v>
      </c>
      <c r="C229" s="195">
        <f>C251</f>
        <v>46188</v>
      </c>
      <c r="D229" s="41"/>
      <c r="E229" s="41"/>
      <c r="F229" s="41"/>
      <c r="G229" s="41"/>
      <c r="H229" s="41"/>
      <c r="I229" s="41"/>
    </row>
    <row r="230" spans="1:9">
      <c r="A230" s="9"/>
      <c r="B230" s="14" t="s">
        <v>13</v>
      </c>
      <c r="C230" s="195">
        <f>C252</f>
        <v>46188</v>
      </c>
      <c r="D230" s="41"/>
      <c r="E230" s="41"/>
      <c r="F230" s="41"/>
      <c r="G230" s="41"/>
      <c r="H230" s="41"/>
      <c r="I230" s="41"/>
    </row>
    <row r="231" spans="1:9" ht="15">
      <c r="A231" s="153" t="s">
        <v>31</v>
      </c>
      <c r="B231" s="154"/>
      <c r="C231" s="294"/>
      <c r="D231" s="111"/>
      <c r="E231" s="112"/>
      <c r="F231" s="111"/>
      <c r="G231" s="111"/>
      <c r="H231" s="111"/>
      <c r="I231" s="111"/>
    </row>
    <row r="232" spans="1:9">
      <c r="A232" s="134" t="s">
        <v>32</v>
      </c>
      <c r="B232" s="55" t="s">
        <v>12</v>
      </c>
      <c r="C232" s="195">
        <f t="shared" ref="C232:C233" si="12">C234</f>
        <v>1000</v>
      </c>
      <c r="D232" s="113"/>
      <c r="E232" s="113"/>
      <c r="F232" s="113"/>
      <c r="G232" s="113"/>
      <c r="H232" s="113"/>
      <c r="I232" s="113"/>
    </row>
    <row r="233" spans="1:9">
      <c r="A233" s="22" t="s">
        <v>33</v>
      </c>
      <c r="B233" s="14" t="s">
        <v>13</v>
      </c>
      <c r="C233" s="195">
        <f t="shared" si="12"/>
        <v>1000</v>
      </c>
    </row>
    <row r="234" spans="1:9">
      <c r="A234" s="128" t="s">
        <v>34</v>
      </c>
      <c r="B234" s="13" t="s">
        <v>12</v>
      </c>
      <c r="C234" s="195">
        <f>C236</f>
        <v>1000</v>
      </c>
    </row>
    <row r="235" spans="1:9">
      <c r="A235" s="22" t="s">
        <v>35</v>
      </c>
      <c r="B235" s="14" t="s">
        <v>13</v>
      </c>
      <c r="C235" s="195">
        <f>C237</f>
        <v>1000</v>
      </c>
    </row>
    <row r="236" spans="1:9" s="94" customFormat="1" ht="15">
      <c r="A236" s="237" t="s">
        <v>17</v>
      </c>
      <c r="B236" s="196" t="s">
        <v>12</v>
      </c>
      <c r="C236" s="199">
        <f t="shared" ref="C236:C239" si="13">C238</f>
        <v>1000</v>
      </c>
    </row>
    <row r="237" spans="1:9" s="94" customFormat="1" ht="15">
      <c r="A237" s="238"/>
      <c r="B237" s="197" t="s">
        <v>13</v>
      </c>
      <c r="C237" s="199">
        <f t="shared" si="13"/>
        <v>1000</v>
      </c>
    </row>
    <row r="238" spans="1:9" s="94" customFormat="1">
      <c r="A238" s="237" t="s">
        <v>18</v>
      </c>
      <c r="B238" s="196" t="s">
        <v>12</v>
      </c>
      <c r="C238" s="171">
        <f t="shared" si="13"/>
        <v>1000</v>
      </c>
      <c r="D238" s="86">
        <f>D240</f>
        <v>0</v>
      </c>
    </row>
    <row r="239" spans="1:9" s="94" customFormat="1">
      <c r="A239" s="200"/>
      <c r="B239" s="197" t="s">
        <v>13</v>
      </c>
      <c r="C239" s="171">
        <f t="shared" si="13"/>
        <v>1000</v>
      </c>
    </row>
    <row r="240" spans="1:9" s="94" customFormat="1">
      <c r="A240" s="239" t="s">
        <v>19</v>
      </c>
      <c r="B240" s="196" t="s">
        <v>12</v>
      </c>
      <c r="C240" s="171">
        <f>C242</f>
        <v>1000</v>
      </c>
    </row>
    <row r="241" spans="1:9" s="94" customFormat="1">
      <c r="A241" s="200"/>
      <c r="B241" s="197" t="s">
        <v>13</v>
      </c>
      <c r="C241" s="171">
        <f>C243</f>
        <v>1000</v>
      </c>
    </row>
    <row r="242" spans="1:9" s="94" customFormat="1" ht="43.5" customHeight="1">
      <c r="A242" s="454" t="s">
        <v>61</v>
      </c>
      <c r="B242" s="196" t="s">
        <v>12</v>
      </c>
      <c r="C242" s="171">
        <v>1000</v>
      </c>
    </row>
    <row r="243" spans="1:9" s="94" customFormat="1">
      <c r="A243" s="200"/>
      <c r="B243" s="197" t="s">
        <v>13</v>
      </c>
      <c r="C243" s="171">
        <v>1000</v>
      </c>
    </row>
    <row r="244" spans="1:9" s="43" customFormat="1" ht="12.75">
      <c r="A244" s="696" t="s">
        <v>62</v>
      </c>
      <c r="B244" s="696"/>
      <c r="C244" s="696"/>
    </row>
    <row r="245" spans="1:9" s="43" customFormat="1">
      <c r="A245" s="21" t="s">
        <v>32</v>
      </c>
      <c r="B245" s="13" t="s">
        <v>12</v>
      </c>
      <c r="C245" s="195">
        <f t="shared" ref="C245:C252" si="14">C247</f>
        <v>46188</v>
      </c>
      <c r="E245" s="94"/>
    </row>
    <row r="246" spans="1:9" s="43" customFormat="1">
      <c r="A246" s="22" t="s">
        <v>38</v>
      </c>
      <c r="B246" s="14" t="s">
        <v>13</v>
      </c>
      <c r="C246" s="195">
        <f t="shared" si="14"/>
        <v>46188</v>
      </c>
      <c r="E246" s="94"/>
    </row>
    <row r="247" spans="1:9" s="43" customFormat="1">
      <c r="A247" s="26" t="s">
        <v>24</v>
      </c>
      <c r="B247" s="55" t="s">
        <v>12</v>
      </c>
      <c r="C247" s="195">
        <f t="shared" si="14"/>
        <v>46188</v>
      </c>
      <c r="E247" s="94"/>
    </row>
    <row r="248" spans="1:9" s="43" customFormat="1">
      <c r="A248" s="10" t="s">
        <v>15</v>
      </c>
      <c r="B248" s="40" t="s">
        <v>13</v>
      </c>
      <c r="C248" s="195">
        <f t="shared" si="14"/>
        <v>46188</v>
      </c>
    </row>
    <row r="249" spans="1:9" s="43" customFormat="1">
      <c r="A249" s="12" t="s">
        <v>17</v>
      </c>
      <c r="B249" s="56" t="s">
        <v>12</v>
      </c>
      <c r="C249" s="195">
        <f t="shared" si="14"/>
        <v>46188</v>
      </c>
    </row>
    <row r="250" spans="1:9" s="43" customFormat="1">
      <c r="A250" s="11"/>
      <c r="B250" s="40" t="s">
        <v>13</v>
      </c>
      <c r="C250" s="195">
        <f t="shared" si="14"/>
        <v>46188</v>
      </c>
    </row>
    <row r="251" spans="1:9" s="43" customFormat="1">
      <c r="A251" s="25" t="s">
        <v>19</v>
      </c>
      <c r="B251" s="13" t="s">
        <v>12</v>
      </c>
      <c r="C251" s="195">
        <f t="shared" si="14"/>
        <v>46188</v>
      </c>
      <c r="D251" s="41"/>
      <c r="E251" s="41"/>
      <c r="F251" s="41"/>
      <c r="G251" s="41"/>
      <c r="H251" s="41"/>
      <c r="I251" s="41"/>
    </row>
    <row r="252" spans="1:9" s="43" customFormat="1">
      <c r="A252" s="10"/>
      <c r="B252" s="14" t="s">
        <v>13</v>
      </c>
      <c r="C252" s="195">
        <f t="shared" si="14"/>
        <v>46188</v>
      </c>
      <c r="D252" s="41"/>
      <c r="E252" s="41"/>
      <c r="F252" s="41"/>
      <c r="G252" s="41"/>
      <c r="H252" s="41"/>
      <c r="I252" s="41"/>
    </row>
    <row r="253" spans="1:9" s="149" customFormat="1">
      <c r="A253" s="145" t="s">
        <v>63</v>
      </c>
      <c r="B253" s="146" t="s">
        <v>12</v>
      </c>
      <c r="C253" s="299">
        <f>C255</f>
        <v>46188</v>
      </c>
    </row>
    <row r="254" spans="1:9" s="149" customFormat="1">
      <c r="A254" s="147"/>
      <c r="B254" s="148" t="s">
        <v>13</v>
      </c>
      <c r="C254" s="299">
        <f>C256</f>
        <v>46188</v>
      </c>
    </row>
    <row r="255" spans="1:9" s="94" customFormat="1" ht="16.5" customHeight="1">
      <c r="A255" s="447" t="s">
        <v>229</v>
      </c>
      <c r="B255" s="100" t="s">
        <v>12</v>
      </c>
      <c r="C255" s="171">
        <v>46188</v>
      </c>
    </row>
    <row r="256" spans="1:9" s="94" customFormat="1">
      <c r="A256" s="141"/>
      <c r="B256" s="84" t="s">
        <v>13</v>
      </c>
      <c r="C256" s="195">
        <v>46188</v>
      </c>
    </row>
    <row r="257" spans="1:5" ht="12.75">
      <c r="A257" s="698" t="s">
        <v>67</v>
      </c>
      <c r="B257" s="699"/>
      <c r="C257" s="700"/>
    </row>
    <row r="258" spans="1:5" s="258" customFormat="1" ht="15.75">
      <c r="A258" s="267" t="s">
        <v>11</v>
      </c>
      <c r="B258" s="268" t="s">
        <v>12</v>
      </c>
      <c r="C258" s="288">
        <f>C260+C276</f>
        <v>157819</v>
      </c>
    </row>
    <row r="259" spans="1:5" ht="15">
      <c r="A259" s="32"/>
      <c r="B259" s="30" t="s">
        <v>13</v>
      </c>
      <c r="C259" s="199">
        <f>C261+C277</f>
        <v>157819</v>
      </c>
    </row>
    <row r="260" spans="1:5">
      <c r="A260" s="26" t="s">
        <v>14</v>
      </c>
      <c r="B260" s="13" t="s">
        <v>12</v>
      </c>
      <c r="C260" s="195">
        <f>C262+C264</f>
        <v>91624</v>
      </c>
    </row>
    <row r="261" spans="1:5">
      <c r="A261" s="10" t="s">
        <v>15</v>
      </c>
      <c r="B261" s="14" t="s">
        <v>13</v>
      </c>
      <c r="C261" s="195">
        <f>C263+C265</f>
        <v>91624</v>
      </c>
    </row>
    <row r="262" spans="1:5">
      <c r="A262" s="59" t="s">
        <v>68</v>
      </c>
      <c r="B262" s="56" t="s">
        <v>12</v>
      </c>
      <c r="C262" s="171">
        <f t="shared" ref="C262:C263" si="15">C302</f>
        <v>68623</v>
      </c>
    </row>
    <row r="263" spans="1:5">
      <c r="A263" s="11"/>
      <c r="B263" s="40" t="s">
        <v>13</v>
      </c>
      <c r="C263" s="171">
        <f t="shared" si="15"/>
        <v>68623</v>
      </c>
      <c r="E263" s="410"/>
    </row>
    <row r="264" spans="1:5">
      <c r="A264" s="35" t="s">
        <v>17</v>
      </c>
      <c r="B264" s="6" t="s">
        <v>12</v>
      </c>
      <c r="C264" s="195">
        <f>C266+C274</f>
        <v>23001</v>
      </c>
    </row>
    <row r="265" spans="1:5">
      <c r="A265" s="11"/>
      <c r="B265" s="7" t="s">
        <v>13</v>
      </c>
      <c r="C265" s="195">
        <f>C267+C275</f>
        <v>23001</v>
      </c>
    </row>
    <row r="266" spans="1:5">
      <c r="A266" s="21" t="s">
        <v>18</v>
      </c>
      <c r="B266" s="5" t="s">
        <v>12</v>
      </c>
      <c r="C266" s="195">
        <f>C268+C270+C272</f>
        <v>6460</v>
      </c>
    </row>
    <row r="267" spans="1:5">
      <c r="A267" s="9"/>
      <c r="B267" s="7" t="s">
        <v>13</v>
      </c>
      <c r="C267" s="195">
        <f>C269+C271+C273</f>
        <v>6460</v>
      </c>
    </row>
    <row r="268" spans="1:5">
      <c r="A268" s="23" t="s">
        <v>20</v>
      </c>
      <c r="B268" s="5" t="s">
        <v>12</v>
      </c>
      <c r="C268" s="195">
        <f>C308</f>
        <v>665</v>
      </c>
    </row>
    <row r="269" spans="1:5">
      <c r="A269" s="10"/>
      <c r="B269" s="7" t="s">
        <v>13</v>
      </c>
      <c r="C269" s="195">
        <f>C309</f>
        <v>665</v>
      </c>
    </row>
    <row r="270" spans="1:5">
      <c r="A270" s="31" t="s">
        <v>21</v>
      </c>
      <c r="B270" s="5" t="s">
        <v>12</v>
      </c>
      <c r="C270" s="289">
        <f>C310</f>
        <v>200</v>
      </c>
    </row>
    <row r="271" spans="1:5">
      <c r="A271" s="10"/>
      <c r="B271" s="7" t="s">
        <v>13</v>
      </c>
      <c r="C271" s="289">
        <f>C311</f>
        <v>200</v>
      </c>
    </row>
    <row r="272" spans="1:5">
      <c r="A272" s="23" t="s">
        <v>22</v>
      </c>
      <c r="B272" s="6" t="s">
        <v>12</v>
      </c>
      <c r="C272" s="195">
        <f>C312+C687+C843</f>
        <v>5595</v>
      </c>
    </row>
    <row r="273" spans="1:4">
      <c r="A273" s="9"/>
      <c r="B273" s="7" t="s">
        <v>13</v>
      </c>
      <c r="C273" s="195">
        <f>C313+C688+C844</f>
        <v>5595</v>
      </c>
      <c r="D273" s="19" t="e">
        <f>#REF!+D313+D688+D844</f>
        <v>#REF!</v>
      </c>
    </row>
    <row r="274" spans="1:4">
      <c r="A274" s="23" t="s">
        <v>143</v>
      </c>
      <c r="B274" s="6" t="s">
        <v>12</v>
      </c>
      <c r="C274" s="195">
        <f>C821+C845</f>
        <v>16541</v>
      </c>
    </row>
    <row r="275" spans="1:4">
      <c r="A275" s="9"/>
      <c r="B275" s="7" t="s">
        <v>13</v>
      </c>
      <c r="C275" s="195">
        <f>C822+C846</f>
        <v>16541</v>
      </c>
    </row>
    <row r="276" spans="1:4" s="258" customFormat="1" ht="15">
      <c r="A276" s="259" t="s">
        <v>24</v>
      </c>
      <c r="B276" s="260" t="s">
        <v>12</v>
      </c>
      <c r="C276" s="288">
        <f>C280+C282+C284</f>
        <v>66195</v>
      </c>
    </row>
    <row r="277" spans="1:4" s="258" customFormat="1" ht="15">
      <c r="A277" s="254" t="s">
        <v>15</v>
      </c>
      <c r="B277" s="261" t="s">
        <v>13</v>
      </c>
      <c r="C277" s="288">
        <f>C281+C283+C285</f>
        <v>66195</v>
      </c>
    </row>
    <row r="278" spans="1:4" s="258" customFormat="1" hidden="1">
      <c r="A278" s="262" t="s">
        <v>68</v>
      </c>
      <c r="B278" s="263" t="s">
        <v>12</v>
      </c>
      <c r="C278" s="290"/>
    </row>
    <row r="279" spans="1:4" s="258" customFormat="1" hidden="1">
      <c r="A279" s="264"/>
      <c r="B279" s="261" t="s">
        <v>13</v>
      </c>
      <c r="C279" s="290"/>
    </row>
    <row r="280" spans="1:4">
      <c r="A280" s="59" t="s">
        <v>68</v>
      </c>
      <c r="B280" s="56" t="s">
        <v>12</v>
      </c>
      <c r="C280" s="171">
        <f>C318+C849</f>
        <v>27798</v>
      </c>
    </row>
    <row r="281" spans="1:4">
      <c r="A281" s="11"/>
      <c r="B281" s="40" t="s">
        <v>13</v>
      </c>
      <c r="C281" s="171">
        <f>C319+C850</f>
        <v>27798</v>
      </c>
    </row>
    <row r="282" spans="1:4" s="63" customFormat="1" ht="25.5">
      <c r="A282" s="246" t="s">
        <v>166</v>
      </c>
      <c r="B282" s="95" t="s">
        <v>12</v>
      </c>
      <c r="C282" s="171">
        <f>C320</f>
        <v>7837</v>
      </c>
    </row>
    <row r="283" spans="1:4">
      <c r="A283" s="11"/>
      <c r="B283" s="40" t="s">
        <v>13</v>
      </c>
      <c r="C283" s="171">
        <f>C321</f>
        <v>7837</v>
      </c>
    </row>
    <row r="284" spans="1:4">
      <c r="A284" s="12" t="s">
        <v>17</v>
      </c>
      <c r="B284" s="6" t="s">
        <v>12</v>
      </c>
      <c r="C284" s="195">
        <f>C286+C294</f>
        <v>30560</v>
      </c>
    </row>
    <row r="285" spans="1:4">
      <c r="A285" s="11"/>
      <c r="B285" s="7" t="s">
        <v>13</v>
      </c>
      <c r="C285" s="195">
        <f>C287+C295</f>
        <v>30560</v>
      </c>
    </row>
    <row r="286" spans="1:4">
      <c r="A286" s="12" t="s">
        <v>18</v>
      </c>
      <c r="B286" s="5" t="s">
        <v>12</v>
      </c>
      <c r="C286" s="195">
        <f>C288+C290+C292</f>
        <v>22752</v>
      </c>
    </row>
    <row r="287" spans="1:4">
      <c r="A287" s="9"/>
      <c r="B287" s="7" t="s">
        <v>13</v>
      </c>
      <c r="C287" s="195">
        <f>C289+C291+C293</f>
        <v>22752</v>
      </c>
    </row>
    <row r="288" spans="1:4">
      <c r="A288" s="27" t="s">
        <v>20</v>
      </c>
      <c r="B288" s="5" t="s">
        <v>12</v>
      </c>
      <c r="C288" s="195">
        <f>C326</f>
        <v>6707</v>
      </c>
    </row>
    <row r="289" spans="1:11">
      <c r="A289" s="9"/>
      <c r="B289" s="7" t="s">
        <v>13</v>
      </c>
      <c r="C289" s="195">
        <f>C327</f>
        <v>6707</v>
      </c>
    </row>
    <row r="290" spans="1:11">
      <c r="A290" s="31" t="s">
        <v>21</v>
      </c>
      <c r="B290" s="5" t="s">
        <v>12</v>
      </c>
      <c r="C290" s="289">
        <f>C328</f>
        <v>73</v>
      </c>
    </row>
    <row r="291" spans="1:11">
      <c r="A291" s="10"/>
      <c r="B291" s="7" t="s">
        <v>13</v>
      </c>
      <c r="C291" s="289">
        <f>C329</f>
        <v>73</v>
      </c>
    </row>
    <row r="292" spans="1:11">
      <c r="A292" s="23" t="s">
        <v>22</v>
      </c>
      <c r="B292" s="6" t="s">
        <v>12</v>
      </c>
      <c r="C292" s="195">
        <f>C330+C695+C853</f>
        <v>15972</v>
      </c>
    </row>
    <row r="293" spans="1:11">
      <c r="A293" s="9"/>
      <c r="B293" s="7" t="s">
        <v>13</v>
      </c>
      <c r="C293" s="195">
        <f>C331+C696+C854</f>
        <v>15972</v>
      </c>
    </row>
    <row r="294" spans="1:11">
      <c r="A294" s="23" t="s">
        <v>143</v>
      </c>
      <c r="B294" s="6" t="s">
        <v>12</v>
      </c>
      <c r="C294" s="195">
        <f>C855</f>
        <v>7808</v>
      </c>
    </row>
    <row r="295" spans="1:11">
      <c r="A295" s="9"/>
      <c r="B295" s="7" t="s">
        <v>13</v>
      </c>
      <c r="C295" s="195">
        <f>C856</f>
        <v>7808</v>
      </c>
    </row>
    <row r="296" spans="1:11" ht="15">
      <c r="A296" s="46" t="s">
        <v>69</v>
      </c>
      <c r="B296" s="47"/>
      <c r="C296" s="301"/>
      <c r="D296" s="44"/>
      <c r="E296" s="44"/>
      <c r="F296" s="44"/>
      <c r="G296" s="44"/>
      <c r="H296" s="44"/>
      <c r="I296" s="44"/>
      <c r="K296" s="43"/>
    </row>
    <row r="297" spans="1:11">
      <c r="A297" s="70" t="s">
        <v>32</v>
      </c>
      <c r="B297" s="130"/>
      <c r="C297" s="195"/>
      <c r="D297" s="44"/>
      <c r="E297" s="44"/>
      <c r="F297" s="44"/>
      <c r="G297" s="44"/>
      <c r="H297" s="44"/>
      <c r="I297" s="48"/>
    </row>
    <row r="298" spans="1:11" s="258" customFormat="1">
      <c r="A298" s="256" t="s">
        <v>60</v>
      </c>
      <c r="B298" s="252" t="s">
        <v>12</v>
      </c>
      <c r="C298" s="290">
        <f>C300+C314</f>
        <v>91271</v>
      </c>
      <c r="D298" s="257"/>
      <c r="E298" s="257"/>
      <c r="F298" s="257"/>
      <c r="G298" s="257"/>
      <c r="H298" s="257"/>
      <c r="I298" s="257"/>
    </row>
    <row r="299" spans="1:11">
      <c r="A299" s="10"/>
      <c r="B299" s="40" t="s">
        <v>13</v>
      </c>
      <c r="C299" s="195">
        <f>C301+C315</f>
        <v>91271</v>
      </c>
      <c r="D299" s="42"/>
      <c r="E299" s="42"/>
      <c r="F299" s="42"/>
      <c r="G299" s="42"/>
      <c r="H299" s="42"/>
      <c r="I299" s="42"/>
    </row>
    <row r="300" spans="1:11" ht="15">
      <c r="A300" s="26" t="s">
        <v>27</v>
      </c>
      <c r="B300" s="56" t="s">
        <v>12</v>
      </c>
      <c r="C300" s="178">
        <f>C302+C304</f>
        <v>69500</v>
      </c>
      <c r="D300" s="42"/>
      <c r="E300" s="42"/>
      <c r="F300" s="42"/>
      <c r="G300" s="42"/>
      <c r="H300" s="42"/>
      <c r="I300" s="42"/>
    </row>
    <row r="301" spans="1:11" ht="15">
      <c r="A301" s="10" t="s">
        <v>140</v>
      </c>
      <c r="B301" s="40" t="s">
        <v>13</v>
      </c>
      <c r="C301" s="178">
        <f>C303+C305</f>
        <v>69500</v>
      </c>
      <c r="D301" s="42"/>
      <c r="E301" s="42"/>
      <c r="F301" s="42"/>
      <c r="G301" s="42"/>
      <c r="H301" s="42"/>
      <c r="I301" s="42"/>
    </row>
    <row r="302" spans="1:11">
      <c r="A302" s="59" t="s">
        <v>68</v>
      </c>
      <c r="B302" s="56" t="s">
        <v>12</v>
      </c>
      <c r="C302" s="171">
        <f>C337+C414</f>
        <v>68623</v>
      </c>
    </row>
    <row r="303" spans="1:11">
      <c r="A303" s="11"/>
      <c r="B303" s="40" t="s">
        <v>13</v>
      </c>
      <c r="C303" s="171">
        <f>C338+C415</f>
        <v>68623</v>
      </c>
    </row>
    <row r="304" spans="1:11">
      <c r="A304" s="12" t="s">
        <v>17</v>
      </c>
      <c r="B304" s="6" t="s">
        <v>12</v>
      </c>
      <c r="C304" s="195">
        <f>C306</f>
        <v>877</v>
      </c>
      <c r="D304" s="42"/>
      <c r="E304" s="42"/>
      <c r="F304" s="42"/>
      <c r="G304" s="42"/>
      <c r="H304" s="42"/>
      <c r="I304" s="42"/>
    </row>
    <row r="305" spans="1:9">
      <c r="A305" s="11"/>
      <c r="B305" s="7" t="s">
        <v>13</v>
      </c>
      <c r="C305" s="195">
        <f>C307</f>
        <v>877</v>
      </c>
      <c r="D305" s="42"/>
      <c r="E305" s="42"/>
      <c r="F305" s="42"/>
      <c r="G305" s="42"/>
      <c r="H305" s="42"/>
      <c r="I305" s="42"/>
    </row>
    <row r="306" spans="1:9">
      <c r="A306" s="35" t="s">
        <v>39</v>
      </c>
      <c r="B306" s="13" t="s">
        <v>12</v>
      </c>
      <c r="C306" s="195">
        <f>C308+C310+C312</f>
        <v>877</v>
      </c>
    </row>
    <row r="307" spans="1:9">
      <c r="A307" s="10"/>
      <c r="B307" s="14" t="s">
        <v>13</v>
      </c>
      <c r="C307" s="195">
        <f>C309+C311+C313</f>
        <v>877</v>
      </c>
    </row>
    <row r="308" spans="1:9">
      <c r="A308" s="27" t="s">
        <v>20</v>
      </c>
      <c r="B308" s="6" t="s">
        <v>12</v>
      </c>
      <c r="C308" s="195">
        <f>C347+C397</f>
        <v>665</v>
      </c>
    </row>
    <row r="309" spans="1:9">
      <c r="A309" s="9"/>
      <c r="B309" s="7" t="s">
        <v>13</v>
      </c>
      <c r="C309" s="195">
        <f>C348+C398</f>
        <v>665</v>
      </c>
    </row>
    <row r="310" spans="1:9">
      <c r="A310" s="31" t="s">
        <v>21</v>
      </c>
      <c r="B310" s="5" t="s">
        <v>12</v>
      </c>
      <c r="C310" s="289">
        <f>C403</f>
        <v>200</v>
      </c>
    </row>
    <row r="311" spans="1:9">
      <c r="A311" s="10"/>
      <c r="B311" s="7" t="s">
        <v>13</v>
      </c>
      <c r="C311" s="289">
        <f>C404</f>
        <v>200</v>
      </c>
    </row>
    <row r="312" spans="1:9">
      <c r="A312" s="23" t="s">
        <v>22</v>
      </c>
      <c r="B312" s="6" t="s">
        <v>12</v>
      </c>
      <c r="C312" s="195">
        <f>C365</f>
        <v>12</v>
      </c>
    </row>
    <row r="313" spans="1:9">
      <c r="A313" s="9"/>
      <c r="B313" s="7" t="s">
        <v>13</v>
      </c>
      <c r="C313" s="195">
        <f>C366</f>
        <v>12</v>
      </c>
    </row>
    <row r="314" spans="1:9" ht="15">
      <c r="A314" s="33" t="s">
        <v>24</v>
      </c>
      <c r="B314" s="56" t="s">
        <v>12</v>
      </c>
      <c r="C314" s="178">
        <f>C318+C320+C322</f>
        <v>21771</v>
      </c>
      <c r="D314" s="42"/>
      <c r="E314" s="42"/>
      <c r="F314" s="42"/>
      <c r="G314" s="42"/>
      <c r="H314" s="42"/>
      <c r="I314" s="42"/>
    </row>
    <row r="315" spans="1:9" ht="15">
      <c r="A315" s="10" t="s">
        <v>15</v>
      </c>
      <c r="B315" s="40" t="s">
        <v>13</v>
      </c>
      <c r="C315" s="178">
        <f>C319+C321+C323</f>
        <v>21771</v>
      </c>
      <c r="D315" s="42"/>
      <c r="E315" s="42"/>
      <c r="F315" s="42"/>
      <c r="G315" s="42"/>
      <c r="H315" s="42"/>
      <c r="I315" s="42"/>
    </row>
    <row r="316" spans="1:9" hidden="1">
      <c r="A316" s="59" t="s">
        <v>68</v>
      </c>
      <c r="B316" s="6" t="s">
        <v>12</v>
      </c>
      <c r="C316" s="195"/>
    </row>
    <row r="317" spans="1:9" hidden="1">
      <c r="A317" s="9"/>
      <c r="B317" s="7" t="s">
        <v>13</v>
      </c>
      <c r="C317" s="195"/>
    </row>
    <row r="318" spans="1:9">
      <c r="A318" s="59" t="s">
        <v>68</v>
      </c>
      <c r="B318" s="56" t="s">
        <v>12</v>
      </c>
      <c r="C318" s="171">
        <f>C427</f>
        <v>7122</v>
      </c>
    </row>
    <row r="319" spans="1:9">
      <c r="A319" s="11"/>
      <c r="B319" s="40" t="s">
        <v>13</v>
      </c>
      <c r="C319" s="171">
        <f>C428</f>
        <v>7122</v>
      </c>
    </row>
    <row r="320" spans="1:9" s="94" customFormat="1" ht="25.5">
      <c r="A320" s="455" t="s">
        <v>166</v>
      </c>
      <c r="B320" s="100" t="s">
        <v>12</v>
      </c>
      <c r="C320" s="171">
        <f>C435</f>
        <v>7837</v>
      </c>
    </row>
    <row r="321" spans="1:9" s="43" customFormat="1">
      <c r="A321" s="11"/>
      <c r="B321" s="40" t="s">
        <v>13</v>
      </c>
      <c r="C321" s="195">
        <f>C436</f>
        <v>7837</v>
      </c>
    </row>
    <row r="322" spans="1:9">
      <c r="A322" s="12" t="s">
        <v>17</v>
      </c>
      <c r="B322" s="6" t="s">
        <v>12</v>
      </c>
      <c r="C322" s="195">
        <f>C324</f>
        <v>6812</v>
      </c>
      <c r="D322" s="42"/>
      <c r="E322" s="42"/>
      <c r="F322" s="42"/>
      <c r="G322" s="42"/>
      <c r="H322" s="42"/>
      <c r="I322" s="42"/>
    </row>
    <row r="323" spans="1:9">
      <c r="A323" s="11"/>
      <c r="B323" s="7" t="s">
        <v>13</v>
      </c>
      <c r="C323" s="195">
        <f>C325</f>
        <v>6812</v>
      </c>
      <c r="D323" s="42"/>
      <c r="E323" s="42"/>
      <c r="F323" s="42"/>
      <c r="G323" s="42"/>
      <c r="H323" s="42"/>
      <c r="I323" s="42"/>
    </row>
    <row r="324" spans="1:9">
      <c r="A324" s="35" t="s">
        <v>39</v>
      </c>
      <c r="B324" s="13" t="s">
        <v>12</v>
      </c>
      <c r="C324" s="195">
        <f>C326+C328+C330</f>
        <v>6812</v>
      </c>
    </row>
    <row r="325" spans="1:9">
      <c r="A325" s="10"/>
      <c r="B325" s="14" t="s">
        <v>13</v>
      </c>
      <c r="C325" s="195">
        <f>C327+C329+C331</f>
        <v>6812</v>
      </c>
    </row>
    <row r="326" spans="1:9">
      <c r="A326" s="27" t="s">
        <v>20</v>
      </c>
      <c r="B326" s="6" t="s">
        <v>12</v>
      </c>
      <c r="C326" s="195">
        <f>C455+C572+C643</f>
        <v>6707</v>
      </c>
    </row>
    <row r="327" spans="1:9">
      <c r="A327" s="9"/>
      <c r="B327" s="7" t="s">
        <v>13</v>
      </c>
      <c r="C327" s="195">
        <f>C456+C573+C644</f>
        <v>6707</v>
      </c>
    </row>
    <row r="328" spans="1:9">
      <c r="A328" s="31" t="s">
        <v>21</v>
      </c>
      <c r="B328" s="5" t="s">
        <v>12</v>
      </c>
      <c r="C328" s="289">
        <f>C657</f>
        <v>73</v>
      </c>
    </row>
    <row r="329" spans="1:9">
      <c r="A329" s="10"/>
      <c r="B329" s="7" t="s">
        <v>13</v>
      </c>
      <c r="C329" s="289">
        <f>C658</f>
        <v>73</v>
      </c>
    </row>
    <row r="330" spans="1:9" s="43" customFormat="1">
      <c r="A330" s="31" t="s">
        <v>22</v>
      </c>
      <c r="B330" s="55" t="s">
        <v>12</v>
      </c>
      <c r="C330" s="195">
        <f>C382+C557+C622</f>
        <v>32</v>
      </c>
    </row>
    <row r="331" spans="1:9" s="43" customFormat="1">
      <c r="A331" s="10"/>
      <c r="B331" s="40" t="s">
        <v>13</v>
      </c>
      <c r="C331" s="195">
        <f>C383+C558+C623</f>
        <v>32</v>
      </c>
    </row>
    <row r="332" spans="1:9" ht="15">
      <c r="A332" s="153" t="s">
        <v>31</v>
      </c>
      <c r="B332" s="154"/>
      <c r="C332" s="294"/>
      <c r="D332" s="111"/>
      <c r="E332" s="112"/>
      <c r="F332" s="111"/>
      <c r="G332" s="111"/>
      <c r="H332" s="111"/>
      <c r="I332" s="111"/>
    </row>
    <row r="333" spans="1:9">
      <c r="A333" s="134" t="s">
        <v>32</v>
      </c>
      <c r="B333" s="55" t="s">
        <v>12</v>
      </c>
      <c r="C333" s="195">
        <f t="shared" ref="C333:C344" si="16">C335</f>
        <v>68781</v>
      </c>
      <c r="D333" s="113"/>
      <c r="E333" s="113"/>
      <c r="F333" s="113"/>
      <c r="G333" s="113"/>
      <c r="H333" s="113"/>
      <c r="I333" s="113"/>
    </row>
    <row r="334" spans="1:9">
      <c r="A334" s="22" t="s">
        <v>33</v>
      </c>
      <c r="B334" s="14" t="s">
        <v>13</v>
      </c>
      <c r="C334" s="195">
        <f t="shared" si="16"/>
        <v>68781</v>
      </c>
    </row>
    <row r="335" spans="1:9" ht="15">
      <c r="A335" s="128" t="s">
        <v>34</v>
      </c>
      <c r="B335" s="13" t="s">
        <v>12</v>
      </c>
      <c r="C335" s="178">
        <f>C337+C343</f>
        <v>68781</v>
      </c>
    </row>
    <row r="336" spans="1:9" ht="15">
      <c r="A336" s="22" t="s">
        <v>35</v>
      </c>
      <c r="B336" s="14" t="s">
        <v>13</v>
      </c>
      <c r="C336" s="178">
        <f>C338+C344</f>
        <v>68781</v>
      </c>
    </row>
    <row r="337" spans="1:14" s="63" customFormat="1">
      <c r="A337" s="572" t="s">
        <v>68</v>
      </c>
      <c r="B337" s="95" t="s">
        <v>12</v>
      </c>
      <c r="C337" s="171">
        <f>C339+C341</f>
        <v>68524</v>
      </c>
    </row>
    <row r="338" spans="1:14" s="63" customFormat="1">
      <c r="A338" s="79"/>
      <c r="B338" s="84" t="s">
        <v>13</v>
      </c>
      <c r="C338" s="171">
        <f>C340+C342</f>
        <v>68524</v>
      </c>
    </row>
    <row r="339" spans="1:14" s="94" customFormat="1" ht="30" customHeight="1">
      <c r="A339" s="447" t="s">
        <v>345</v>
      </c>
      <c r="B339" s="196" t="s">
        <v>12</v>
      </c>
      <c r="C339" s="171">
        <v>4805</v>
      </c>
    </row>
    <row r="340" spans="1:14" s="94" customFormat="1">
      <c r="A340" s="200"/>
      <c r="B340" s="197" t="s">
        <v>13</v>
      </c>
      <c r="C340" s="171">
        <v>4805</v>
      </c>
    </row>
    <row r="341" spans="1:14" s="94" customFormat="1" ht="18" customHeight="1">
      <c r="A341" s="442" t="s">
        <v>346</v>
      </c>
      <c r="B341" s="196" t="s">
        <v>12</v>
      </c>
      <c r="C341" s="171">
        <v>63719</v>
      </c>
    </row>
    <row r="342" spans="1:14" s="94" customFormat="1">
      <c r="A342" s="200"/>
      <c r="B342" s="197" t="s">
        <v>13</v>
      </c>
      <c r="C342" s="171">
        <v>63719</v>
      </c>
    </row>
    <row r="343" spans="1:14" s="43" customFormat="1">
      <c r="A343" s="12" t="s">
        <v>17</v>
      </c>
      <c r="B343" s="56" t="s">
        <v>12</v>
      </c>
      <c r="C343" s="195">
        <f t="shared" si="16"/>
        <v>257</v>
      </c>
      <c r="D343" s="42"/>
      <c r="E343" s="42"/>
      <c r="F343" s="42"/>
      <c r="G343" s="42"/>
      <c r="H343" s="42"/>
      <c r="I343" s="42"/>
    </row>
    <row r="344" spans="1:14" s="43" customFormat="1">
      <c r="A344" s="11"/>
      <c r="B344" s="40" t="s">
        <v>13</v>
      </c>
      <c r="C344" s="195">
        <f t="shared" si="16"/>
        <v>257</v>
      </c>
      <c r="D344" s="42"/>
      <c r="E344" s="42"/>
      <c r="F344" s="42"/>
      <c r="G344" s="42"/>
      <c r="H344" s="42"/>
      <c r="I344" s="42"/>
    </row>
    <row r="345" spans="1:14" s="43" customFormat="1">
      <c r="A345" s="35" t="s">
        <v>39</v>
      </c>
      <c r="B345" s="13" t="s">
        <v>12</v>
      </c>
      <c r="C345" s="195">
        <f>C347+C365</f>
        <v>257</v>
      </c>
    </row>
    <row r="346" spans="1:14" s="43" customFormat="1">
      <c r="A346" s="10"/>
      <c r="B346" s="14" t="s">
        <v>13</v>
      </c>
      <c r="C346" s="195">
        <f>C348+C366</f>
        <v>257</v>
      </c>
    </row>
    <row r="347" spans="1:14" s="43" customFormat="1">
      <c r="A347" s="27" t="s">
        <v>20</v>
      </c>
      <c r="B347" s="56" t="s">
        <v>12</v>
      </c>
      <c r="C347" s="195">
        <f>C349+C351+C353+C355+C357+C359+C361+C363</f>
        <v>245</v>
      </c>
    </row>
    <row r="348" spans="1:14" s="43" customFormat="1">
      <c r="A348" s="10"/>
      <c r="B348" s="40" t="s">
        <v>13</v>
      </c>
      <c r="C348" s="195">
        <f>C350+C352+C354+C356+C358+C360+C362+C364</f>
        <v>245</v>
      </c>
      <c r="N348" s="440"/>
    </row>
    <row r="349" spans="1:14" s="94" customFormat="1" ht="15.75">
      <c r="A349" s="548" t="s">
        <v>214</v>
      </c>
      <c r="B349" s="540" t="s">
        <v>12</v>
      </c>
      <c r="C349" s="535">
        <v>46</v>
      </c>
    </row>
    <row r="350" spans="1:14" s="94" customFormat="1">
      <c r="A350" s="536"/>
      <c r="B350" s="537" t="s">
        <v>13</v>
      </c>
      <c r="C350" s="535">
        <v>46</v>
      </c>
    </row>
    <row r="351" spans="1:14" s="94" customFormat="1" ht="15.75">
      <c r="A351" s="549" t="s">
        <v>347</v>
      </c>
      <c r="B351" s="540" t="s">
        <v>12</v>
      </c>
      <c r="C351" s="535">
        <v>7</v>
      </c>
    </row>
    <row r="352" spans="1:14" s="94" customFormat="1">
      <c r="A352" s="536"/>
      <c r="B352" s="537" t="s">
        <v>13</v>
      </c>
      <c r="C352" s="535">
        <v>7</v>
      </c>
    </row>
    <row r="353" spans="1:3" s="94" customFormat="1" ht="15.75">
      <c r="A353" s="550" t="s">
        <v>348</v>
      </c>
      <c r="B353" s="540" t="s">
        <v>12</v>
      </c>
      <c r="C353" s="535">
        <v>19</v>
      </c>
    </row>
    <row r="354" spans="1:3" s="94" customFormat="1">
      <c r="A354" s="536"/>
      <c r="B354" s="537" t="s">
        <v>13</v>
      </c>
      <c r="C354" s="535">
        <v>19</v>
      </c>
    </row>
    <row r="355" spans="1:3" s="94" customFormat="1" ht="15.75">
      <c r="A355" s="551" t="s">
        <v>348</v>
      </c>
      <c r="B355" s="540" t="s">
        <v>12</v>
      </c>
      <c r="C355" s="535">
        <v>18</v>
      </c>
    </row>
    <row r="356" spans="1:3" s="94" customFormat="1">
      <c r="A356" s="536"/>
      <c r="B356" s="537" t="s">
        <v>13</v>
      </c>
      <c r="C356" s="535">
        <v>18</v>
      </c>
    </row>
    <row r="357" spans="1:3" s="94" customFormat="1" ht="17.25" customHeight="1">
      <c r="A357" s="549" t="s">
        <v>349</v>
      </c>
      <c r="B357" s="540" t="s">
        <v>12</v>
      </c>
      <c r="C357" s="535">
        <v>75</v>
      </c>
    </row>
    <row r="358" spans="1:3" s="94" customFormat="1">
      <c r="A358" s="536"/>
      <c r="B358" s="537" t="s">
        <v>13</v>
      </c>
      <c r="C358" s="535">
        <v>75</v>
      </c>
    </row>
    <row r="359" spans="1:3" s="94" customFormat="1" ht="15.75">
      <c r="A359" s="551" t="s">
        <v>350</v>
      </c>
      <c r="B359" s="540" t="s">
        <v>12</v>
      </c>
      <c r="C359" s="535">
        <v>50</v>
      </c>
    </row>
    <row r="360" spans="1:3" s="94" customFormat="1">
      <c r="A360" s="536"/>
      <c r="B360" s="537" t="s">
        <v>13</v>
      </c>
      <c r="C360" s="535">
        <v>50</v>
      </c>
    </row>
    <row r="361" spans="1:3" s="94" customFormat="1" ht="15.75">
      <c r="A361" s="552" t="s">
        <v>351</v>
      </c>
      <c r="B361" s="534" t="s">
        <v>12</v>
      </c>
      <c r="C361" s="535">
        <v>19</v>
      </c>
    </row>
    <row r="362" spans="1:3" s="94" customFormat="1">
      <c r="A362" s="553"/>
      <c r="B362" s="537" t="s">
        <v>13</v>
      </c>
      <c r="C362" s="535">
        <v>19</v>
      </c>
    </row>
    <row r="363" spans="1:3" s="94" customFormat="1" ht="15.75">
      <c r="A363" s="554" t="s">
        <v>214</v>
      </c>
      <c r="B363" s="534" t="s">
        <v>12</v>
      </c>
      <c r="C363" s="535">
        <v>11</v>
      </c>
    </row>
    <row r="364" spans="1:3" s="94" customFormat="1">
      <c r="A364" s="553"/>
      <c r="B364" s="537" t="s">
        <v>13</v>
      </c>
      <c r="C364" s="535">
        <v>11</v>
      </c>
    </row>
    <row r="365" spans="1:3" s="94" customFormat="1">
      <c r="A365" s="243" t="s">
        <v>22</v>
      </c>
      <c r="B365" s="100" t="s">
        <v>12</v>
      </c>
      <c r="C365" s="171">
        <f>C367+C369+C371</f>
        <v>12</v>
      </c>
    </row>
    <row r="366" spans="1:3" s="94" customFormat="1">
      <c r="A366" s="141"/>
      <c r="B366" s="84" t="s">
        <v>13</v>
      </c>
      <c r="C366" s="171">
        <f>C368+C370+C372</f>
        <v>12</v>
      </c>
    </row>
    <row r="367" spans="1:3" s="94" customFormat="1" ht="15.75">
      <c r="A367" s="555" t="s">
        <v>216</v>
      </c>
      <c r="B367" s="540" t="s">
        <v>12</v>
      </c>
      <c r="C367" s="535">
        <v>6</v>
      </c>
    </row>
    <row r="368" spans="1:3" s="94" customFormat="1">
      <c r="A368" s="536"/>
      <c r="B368" s="537" t="s">
        <v>13</v>
      </c>
      <c r="C368" s="535">
        <v>6</v>
      </c>
    </row>
    <row r="369" spans="1:9" s="94" customFormat="1" ht="15.75">
      <c r="A369" s="556" t="s">
        <v>216</v>
      </c>
      <c r="B369" s="540" t="s">
        <v>12</v>
      </c>
      <c r="C369" s="535">
        <v>2</v>
      </c>
    </row>
    <row r="370" spans="1:9" s="94" customFormat="1">
      <c r="A370" s="536"/>
      <c r="B370" s="537" t="s">
        <v>13</v>
      </c>
      <c r="C370" s="535">
        <v>2</v>
      </c>
    </row>
    <row r="371" spans="1:9" s="94" customFormat="1" ht="15.75">
      <c r="A371" s="556" t="s">
        <v>216</v>
      </c>
      <c r="B371" s="540" t="s">
        <v>12</v>
      </c>
      <c r="C371" s="535">
        <v>4</v>
      </c>
    </row>
    <row r="372" spans="1:9" s="94" customFormat="1">
      <c r="A372" s="536"/>
      <c r="B372" s="537" t="s">
        <v>13</v>
      </c>
      <c r="C372" s="535">
        <v>4</v>
      </c>
    </row>
    <row r="373" spans="1:9" ht="12.75">
      <c r="A373" s="701" t="s">
        <v>352</v>
      </c>
      <c r="B373" s="725"/>
      <c r="C373" s="726"/>
      <c r="D373" s="173"/>
      <c r="E373" s="174"/>
      <c r="F373" s="173"/>
      <c r="G373" s="173"/>
      <c r="H373" s="173"/>
      <c r="I373" s="173"/>
    </row>
    <row r="374" spans="1:9">
      <c r="A374" s="134" t="s">
        <v>32</v>
      </c>
      <c r="B374" s="55" t="s">
        <v>12</v>
      </c>
      <c r="C374" s="195">
        <f t="shared" ref="C374:C385" si="17">C376</f>
        <v>1</v>
      </c>
      <c r="D374" s="113"/>
      <c r="E374" s="113"/>
      <c r="F374" s="113"/>
      <c r="G374" s="113"/>
      <c r="H374" s="113"/>
      <c r="I374" s="113"/>
    </row>
    <row r="375" spans="1:9">
      <c r="A375" s="22" t="s">
        <v>33</v>
      </c>
      <c r="B375" s="14" t="s">
        <v>13</v>
      </c>
      <c r="C375" s="195">
        <f t="shared" si="17"/>
        <v>1</v>
      </c>
    </row>
    <row r="376" spans="1:9" ht="15">
      <c r="A376" s="33" t="s">
        <v>24</v>
      </c>
      <c r="B376" s="13" t="s">
        <v>12</v>
      </c>
      <c r="C376" s="178">
        <f t="shared" si="17"/>
        <v>1</v>
      </c>
    </row>
    <row r="377" spans="1:9" ht="15">
      <c r="A377" s="22" t="s">
        <v>35</v>
      </c>
      <c r="B377" s="14" t="s">
        <v>13</v>
      </c>
      <c r="C377" s="178">
        <f t="shared" si="17"/>
        <v>1</v>
      </c>
    </row>
    <row r="378" spans="1:9">
      <c r="A378" s="12" t="s">
        <v>17</v>
      </c>
      <c r="B378" s="6" t="s">
        <v>12</v>
      </c>
      <c r="C378" s="195">
        <f t="shared" si="17"/>
        <v>1</v>
      </c>
      <c r="D378" s="42"/>
      <c r="E378" s="42"/>
      <c r="F378" s="42"/>
      <c r="G378" s="42"/>
      <c r="H378" s="42"/>
      <c r="I378" s="42"/>
    </row>
    <row r="379" spans="1:9">
      <c r="A379" s="11"/>
      <c r="B379" s="7" t="s">
        <v>13</v>
      </c>
      <c r="C379" s="195">
        <f t="shared" si="17"/>
        <v>1</v>
      </c>
      <c r="D379" s="42"/>
      <c r="E379" s="42"/>
      <c r="F379" s="42"/>
      <c r="G379" s="42"/>
      <c r="H379" s="42"/>
      <c r="I379" s="42"/>
    </row>
    <row r="380" spans="1:9">
      <c r="A380" s="35" t="s">
        <v>39</v>
      </c>
      <c r="B380" s="13" t="s">
        <v>12</v>
      </c>
      <c r="C380" s="195">
        <f t="shared" si="17"/>
        <v>1</v>
      </c>
    </row>
    <row r="381" spans="1:9">
      <c r="A381" s="10"/>
      <c r="B381" s="14" t="s">
        <v>13</v>
      </c>
      <c r="C381" s="195">
        <f t="shared" si="17"/>
        <v>1</v>
      </c>
    </row>
    <row r="382" spans="1:9" s="43" customFormat="1">
      <c r="A382" s="31" t="s">
        <v>22</v>
      </c>
      <c r="B382" s="55" t="s">
        <v>12</v>
      </c>
      <c r="C382" s="195">
        <f t="shared" si="17"/>
        <v>1</v>
      </c>
    </row>
    <row r="383" spans="1:9" s="43" customFormat="1">
      <c r="A383" s="10"/>
      <c r="B383" s="40" t="s">
        <v>13</v>
      </c>
      <c r="C383" s="195">
        <f t="shared" si="17"/>
        <v>1</v>
      </c>
    </row>
    <row r="384" spans="1:9" s="43" customFormat="1">
      <c r="A384" s="58" t="s">
        <v>353</v>
      </c>
      <c r="B384" s="56" t="s">
        <v>12</v>
      </c>
      <c r="C384" s="195">
        <f t="shared" si="17"/>
        <v>1</v>
      </c>
    </row>
    <row r="385" spans="1:9" s="43" customFormat="1">
      <c r="A385" s="10"/>
      <c r="B385" s="40" t="s">
        <v>13</v>
      </c>
      <c r="C385" s="195">
        <f t="shared" si="17"/>
        <v>1</v>
      </c>
    </row>
    <row r="386" spans="1:9" s="459" customFormat="1" ht="30">
      <c r="A386" s="457" t="s">
        <v>354</v>
      </c>
      <c r="B386" s="458" t="s">
        <v>12</v>
      </c>
      <c r="C386" s="171">
        <v>1</v>
      </c>
    </row>
    <row r="387" spans="1:9" s="94" customFormat="1">
      <c r="A387" s="141"/>
      <c r="B387" s="84" t="s">
        <v>13</v>
      </c>
      <c r="C387" s="171">
        <v>1</v>
      </c>
    </row>
    <row r="388" spans="1:9" ht="15">
      <c r="A388" s="153" t="s">
        <v>314</v>
      </c>
      <c r="B388" s="154"/>
      <c r="C388" s="294"/>
      <c r="D388" s="111"/>
      <c r="E388" s="112"/>
      <c r="F388" s="111"/>
      <c r="G388" s="111"/>
      <c r="H388" s="111"/>
      <c r="I388" s="111"/>
    </row>
    <row r="389" spans="1:9">
      <c r="A389" s="134" t="s">
        <v>32</v>
      </c>
      <c r="B389" s="55" t="s">
        <v>12</v>
      </c>
      <c r="C389" s="195">
        <f t="shared" ref="C389:C394" si="18">C391</f>
        <v>620</v>
      </c>
      <c r="D389" s="113"/>
      <c r="E389" s="113"/>
      <c r="F389" s="113"/>
      <c r="G389" s="113"/>
      <c r="H389" s="113"/>
      <c r="I389" s="113"/>
    </row>
    <row r="390" spans="1:9">
      <c r="A390" s="22" t="s">
        <v>33</v>
      </c>
      <c r="B390" s="14" t="s">
        <v>13</v>
      </c>
      <c r="C390" s="195">
        <f t="shared" si="18"/>
        <v>620</v>
      </c>
    </row>
    <row r="391" spans="1:9" ht="15">
      <c r="A391" s="128" t="s">
        <v>34</v>
      </c>
      <c r="B391" s="13" t="s">
        <v>12</v>
      </c>
      <c r="C391" s="178">
        <f t="shared" si="18"/>
        <v>620</v>
      </c>
    </row>
    <row r="392" spans="1:9" ht="15">
      <c r="A392" s="22" t="s">
        <v>35</v>
      </c>
      <c r="B392" s="14" t="s">
        <v>13</v>
      </c>
      <c r="C392" s="178">
        <f t="shared" si="18"/>
        <v>620</v>
      </c>
    </row>
    <row r="393" spans="1:9">
      <c r="A393" s="12" t="s">
        <v>17</v>
      </c>
      <c r="B393" s="6" t="s">
        <v>12</v>
      </c>
      <c r="C393" s="195">
        <f t="shared" si="18"/>
        <v>620</v>
      </c>
      <c r="D393" s="42"/>
      <c r="E393" s="42"/>
      <c r="F393" s="42"/>
      <c r="G393" s="42"/>
      <c r="H393" s="42"/>
      <c r="I393" s="42"/>
    </row>
    <row r="394" spans="1:9">
      <c r="A394" s="11"/>
      <c r="B394" s="7" t="s">
        <v>13</v>
      </c>
      <c r="C394" s="195">
        <f t="shared" si="18"/>
        <v>620</v>
      </c>
      <c r="D394" s="42"/>
      <c r="E394" s="42"/>
      <c r="F394" s="42"/>
      <c r="G394" s="42"/>
      <c r="H394" s="42"/>
      <c r="I394" s="42"/>
    </row>
    <row r="395" spans="1:9">
      <c r="A395" s="35" t="s">
        <v>39</v>
      </c>
      <c r="B395" s="13" t="s">
        <v>12</v>
      </c>
      <c r="C395" s="195">
        <f>C397+C403</f>
        <v>620</v>
      </c>
    </row>
    <row r="396" spans="1:9">
      <c r="A396" s="10"/>
      <c r="B396" s="14" t="s">
        <v>13</v>
      </c>
      <c r="C396" s="195">
        <f>C398+C404</f>
        <v>620</v>
      </c>
    </row>
    <row r="397" spans="1:9">
      <c r="A397" s="27" t="s">
        <v>20</v>
      </c>
      <c r="B397" s="6" t="s">
        <v>12</v>
      </c>
      <c r="C397" s="195">
        <f>C399</f>
        <v>420</v>
      </c>
    </row>
    <row r="398" spans="1:9">
      <c r="A398" s="9"/>
      <c r="B398" s="7" t="s">
        <v>13</v>
      </c>
      <c r="C398" s="195">
        <f>C400</f>
        <v>420</v>
      </c>
    </row>
    <row r="399" spans="1:9">
      <c r="A399" s="58" t="s">
        <v>355</v>
      </c>
      <c r="B399" s="6" t="s">
        <v>12</v>
      </c>
      <c r="C399" s="195">
        <f>C401</f>
        <v>420</v>
      </c>
    </row>
    <row r="400" spans="1:9">
      <c r="A400" s="9"/>
      <c r="B400" s="7" t="s">
        <v>13</v>
      </c>
      <c r="C400" s="195">
        <f>C402</f>
        <v>420</v>
      </c>
    </row>
    <row r="401" spans="1:13" s="94" customFormat="1" ht="15" customHeight="1">
      <c r="A401" s="557" t="s">
        <v>356</v>
      </c>
      <c r="B401" s="540" t="s">
        <v>12</v>
      </c>
      <c r="C401" s="535">
        <v>420</v>
      </c>
    </row>
    <row r="402" spans="1:13" s="94" customFormat="1">
      <c r="A402" s="536"/>
      <c r="B402" s="537" t="s">
        <v>13</v>
      </c>
      <c r="C402" s="535">
        <v>420</v>
      </c>
    </row>
    <row r="403" spans="1:13" s="94" customFormat="1">
      <c r="A403" s="243" t="s">
        <v>21</v>
      </c>
      <c r="B403" s="100" t="s">
        <v>12</v>
      </c>
      <c r="C403" s="221">
        <f>C405</f>
        <v>200</v>
      </c>
    </row>
    <row r="404" spans="1:13" s="94" customFormat="1">
      <c r="A404" s="141"/>
      <c r="B404" s="84" t="s">
        <v>13</v>
      </c>
      <c r="C404" s="221">
        <f>C406</f>
        <v>200</v>
      </c>
    </row>
    <row r="405" spans="1:13" s="94" customFormat="1">
      <c r="A405" s="80" t="s">
        <v>315</v>
      </c>
      <c r="B405" s="95" t="s">
        <v>12</v>
      </c>
      <c r="C405" s="171">
        <f>C407</f>
        <v>200</v>
      </c>
    </row>
    <row r="406" spans="1:13" s="94" customFormat="1">
      <c r="A406" s="141"/>
      <c r="B406" s="84" t="s">
        <v>13</v>
      </c>
      <c r="C406" s="171">
        <f>C408</f>
        <v>200</v>
      </c>
    </row>
    <row r="407" spans="1:13" s="94" customFormat="1" ht="31.5">
      <c r="A407" s="558" t="s">
        <v>357</v>
      </c>
      <c r="B407" s="540" t="s">
        <v>12</v>
      </c>
      <c r="C407" s="535">
        <v>200</v>
      </c>
    </row>
    <row r="408" spans="1:13" s="43" customFormat="1">
      <c r="A408" s="536"/>
      <c r="B408" s="537" t="s">
        <v>13</v>
      </c>
      <c r="C408" s="535">
        <v>200</v>
      </c>
    </row>
    <row r="409" spans="1:13" ht="12.75">
      <c r="A409" s="169" t="s">
        <v>146</v>
      </c>
      <c r="B409" s="170"/>
      <c r="C409" s="282"/>
      <c r="D409" s="174"/>
      <c r="E409" s="174"/>
      <c r="F409" s="174"/>
      <c r="G409" s="174"/>
      <c r="H409" s="174"/>
      <c r="I409" s="174"/>
    </row>
    <row r="410" spans="1:13">
      <c r="A410" s="134" t="s">
        <v>32</v>
      </c>
      <c r="B410" s="55" t="s">
        <v>12</v>
      </c>
      <c r="C410" s="195">
        <f t="shared" ref="C410:C411" si="19">C412</f>
        <v>99</v>
      </c>
      <c r="D410" s="113"/>
      <c r="E410" s="113"/>
      <c r="F410" s="113"/>
      <c r="G410" s="113"/>
      <c r="H410" s="113"/>
      <c r="I410" s="113"/>
    </row>
    <row r="411" spans="1:13">
      <c r="A411" s="22" t="s">
        <v>33</v>
      </c>
      <c r="B411" s="14" t="s">
        <v>13</v>
      </c>
      <c r="C411" s="195">
        <f t="shared" si="19"/>
        <v>99</v>
      </c>
      <c r="D411" s="45">
        <f>D413</f>
        <v>0</v>
      </c>
    </row>
    <row r="412" spans="1:13" ht="15">
      <c r="A412" s="128" t="s">
        <v>34</v>
      </c>
      <c r="B412" s="13" t="s">
        <v>12</v>
      </c>
      <c r="C412" s="178">
        <f>C414</f>
        <v>99</v>
      </c>
    </row>
    <row r="413" spans="1:13" ht="15">
      <c r="A413" s="22" t="s">
        <v>35</v>
      </c>
      <c r="B413" s="14" t="s">
        <v>13</v>
      </c>
      <c r="C413" s="178">
        <f>C415</f>
        <v>99</v>
      </c>
    </row>
    <row r="414" spans="1:13" ht="29.25" customHeight="1">
      <c r="A414" s="332" t="s">
        <v>68</v>
      </c>
      <c r="B414" s="56" t="s">
        <v>12</v>
      </c>
      <c r="C414" s="171">
        <f t="shared" ref="C414:C415" si="20">C416</f>
        <v>99</v>
      </c>
      <c r="M414">
        <f>243+63</f>
        <v>306</v>
      </c>
    </row>
    <row r="415" spans="1:13" ht="18" customHeight="1">
      <c r="A415" s="11"/>
      <c r="B415" s="40" t="s">
        <v>13</v>
      </c>
      <c r="C415" s="171">
        <f t="shared" si="20"/>
        <v>99</v>
      </c>
    </row>
    <row r="416" spans="1:13" s="336" customFormat="1" ht="24" customHeight="1">
      <c r="A416" s="333" t="s">
        <v>358</v>
      </c>
      <c r="B416" s="334" t="s">
        <v>12</v>
      </c>
      <c r="C416" s="178">
        <f>C418+C420</f>
        <v>99</v>
      </c>
      <c r="D416" s="335"/>
      <c r="E416" s="335"/>
      <c r="F416" s="335"/>
      <c r="G416" s="335"/>
      <c r="H416" s="335"/>
      <c r="I416" s="335"/>
    </row>
    <row r="417" spans="1:9" s="62" customFormat="1" ht="15">
      <c r="A417" s="32"/>
      <c r="B417" s="30" t="s">
        <v>13</v>
      </c>
      <c r="C417" s="178">
        <f>C419+C421</f>
        <v>99</v>
      </c>
      <c r="D417" s="66"/>
      <c r="E417" s="66"/>
      <c r="F417" s="66"/>
      <c r="G417" s="66"/>
      <c r="H417" s="66"/>
      <c r="I417" s="66"/>
    </row>
    <row r="418" spans="1:9" s="275" customFormat="1" ht="28.5">
      <c r="A418" s="559" t="s">
        <v>359</v>
      </c>
      <c r="B418" s="541" t="s">
        <v>12</v>
      </c>
      <c r="C418" s="542">
        <v>48</v>
      </c>
      <c r="D418" s="274"/>
      <c r="E418" s="274"/>
      <c r="F418" s="274"/>
      <c r="G418" s="274"/>
      <c r="H418" s="274"/>
      <c r="I418" s="274"/>
    </row>
    <row r="419" spans="1:9" s="338" customFormat="1">
      <c r="A419" s="543"/>
      <c r="B419" s="544" t="s">
        <v>13</v>
      </c>
      <c r="C419" s="542">
        <v>48</v>
      </c>
      <c r="D419" s="337"/>
      <c r="E419" s="337"/>
      <c r="F419" s="337"/>
      <c r="G419" s="337"/>
      <c r="H419" s="337"/>
      <c r="I419" s="337"/>
    </row>
    <row r="420" spans="1:9" s="275" customFormat="1" ht="28.5">
      <c r="A420" s="559" t="s">
        <v>360</v>
      </c>
      <c r="B420" s="541" t="s">
        <v>12</v>
      </c>
      <c r="C420" s="542">
        <v>51</v>
      </c>
      <c r="D420" s="274"/>
      <c r="E420" s="274"/>
      <c r="F420" s="274"/>
      <c r="G420" s="274"/>
      <c r="H420" s="274"/>
      <c r="I420" s="274"/>
    </row>
    <row r="421" spans="1:9" s="338" customFormat="1">
      <c r="A421" s="543"/>
      <c r="B421" s="544" t="s">
        <v>13</v>
      </c>
      <c r="C421" s="542">
        <v>51</v>
      </c>
      <c r="D421" s="337"/>
      <c r="E421" s="337"/>
      <c r="F421" s="337"/>
      <c r="G421" s="337"/>
      <c r="H421" s="337"/>
      <c r="I421" s="337"/>
    </row>
    <row r="422" spans="1:9" s="43" customFormat="1" ht="12.75">
      <c r="A422" s="685" t="s">
        <v>75</v>
      </c>
      <c r="B422" s="686"/>
      <c r="C422" s="687"/>
    </row>
    <row r="423" spans="1:9" s="44" customFormat="1" ht="15">
      <c r="A423" s="60" t="s">
        <v>32</v>
      </c>
      <c r="B423" s="69" t="s">
        <v>12</v>
      </c>
      <c r="C423" s="199">
        <f t="shared" ref="C423:C452" si="21">C425</f>
        <v>19622</v>
      </c>
      <c r="E423" s="62"/>
    </row>
    <row r="424" spans="1:9" s="44" customFormat="1" ht="15">
      <c r="A424" s="71" t="s">
        <v>38</v>
      </c>
      <c r="B424" s="72" t="s">
        <v>13</v>
      </c>
      <c r="C424" s="199">
        <f t="shared" si="21"/>
        <v>19622</v>
      </c>
      <c r="E424" s="62"/>
    </row>
    <row r="425" spans="1:9" s="43" customFormat="1">
      <c r="A425" s="26" t="s">
        <v>24</v>
      </c>
      <c r="B425" s="13" t="s">
        <v>12</v>
      </c>
      <c r="C425" s="171">
        <f>C427+C435+C451</f>
        <v>19622</v>
      </c>
    </row>
    <row r="426" spans="1:9" s="43" customFormat="1">
      <c r="A426" s="10" t="s">
        <v>15</v>
      </c>
      <c r="B426" s="14" t="s">
        <v>13</v>
      </c>
      <c r="C426" s="171">
        <f>C428+C436+C452</f>
        <v>19622</v>
      </c>
    </row>
    <row r="427" spans="1:9" ht="29.25" customHeight="1">
      <c r="A427" s="332" t="s">
        <v>68</v>
      </c>
      <c r="B427" s="56" t="s">
        <v>12</v>
      </c>
      <c r="C427" s="171">
        <f>C429</f>
        <v>7122</v>
      </c>
    </row>
    <row r="428" spans="1:9" ht="18" customHeight="1">
      <c r="A428" s="11"/>
      <c r="B428" s="40" t="s">
        <v>13</v>
      </c>
      <c r="C428" s="171">
        <f>C430</f>
        <v>7122</v>
      </c>
    </row>
    <row r="429" spans="1:9" s="144" customFormat="1" ht="15">
      <c r="A429" s="223" t="s">
        <v>173</v>
      </c>
      <c r="B429" s="220" t="s">
        <v>12</v>
      </c>
      <c r="C429" s="178">
        <f>C431+C433</f>
        <v>7122</v>
      </c>
    </row>
    <row r="430" spans="1:9" s="43" customFormat="1" ht="15">
      <c r="A430" s="10"/>
      <c r="B430" s="40" t="s">
        <v>13</v>
      </c>
      <c r="C430" s="178">
        <f>C432+C434</f>
        <v>7122</v>
      </c>
    </row>
    <row r="431" spans="1:9" s="94" customFormat="1" ht="47.25">
      <c r="A431" s="502" t="s">
        <v>361</v>
      </c>
      <c r="B431" s="100" t="s">
        <v>12</v>
      </c>
      <c r="C431" s="171">
        <v>2315</v>
      </c>
    </row>
    <row r="432" spans="1:9" s="94" customFormat="1">
      <c r="A432" s="141"/>
      <c r="B432" s="84" t="s">
        <v>13</v>
      </c>
      <c r="C432" s="171">
        <v>2315</v>
      </c>
    </row>
    <row r="433" spans="1:3" s="94" customFormat="1" ht="32.25" customHeight="1">
      <c r="A433" s="499" t="s">
        <v>201</v>
      </c>
      <c r="B433" s="100" t="s">
        <v>12</v>
      </c>
      <c r="C433" s="171">
        <v>4807</v>
      </c>
    </row>
    <row r="434" spans="1:3" s="94" customFormat="1">
      <c r="A434" s="141"/>
      <c r="B434" s="84" t="s">
        <v>13</v>
      </c>
      <c r="C434" s="171">
        <v>4807</v>
      </c>
    </row>
    <row r="435" spans="1:3" s="43" customFormat="1" ht="25.5">
      <c r="A435" s="166" t="s">
        <v>166</v>
      </c>
      <c r="B435" s="55" t="s">
        <v>12</v>
      </c>
      <c r="C435" s="195">
        <f>C437+C441+C447</f>
        <v>7837</v>
      </c>
    </row>
    <row r="436" spans="1:3" s="43" customFormat="1">
      <c r="A436" s="11"/>
      <c r="B436" s="40" t="s">
        <v>13</v>
      </c>
      <c r="C436" s="195">
        <f>C438+C442+C448</f>
        <v>7837</v>
      </c>
    </row>
    <row r="437" spans="1:3" s="144" customFormat="1" ht="15">
      <c r="A437" s="223" t="s">
        <v>173</v>
      </c>
      <c r="B437" s="220" t="s">
        <v>12</v>
      </c>
      <c r="C437" s="178">
        <f>C439</f>
        <v>3735</v>
      </c>
    </row>
    <row r="438" spans="1:3" s="43" customFormat="1" ht="15">
      <c r="A438" s="10"/>
      <c r="B438" s="40" t="s">
        <v>13</v>
      </c>
      <c r="C438" s="178">
        <f>C440</f>
        <v>3735</v>
      </c>
    </row>
    <row r="439" spans="1:3" s="94" customFormat="1" ht="15">
      <c r="A439" s="503" t="s">
        <v>362</v>
      </c>
      <c r="B439" s="100" t="s">
        <v>12</v>
      </c>
      <c r="C439" s="171">
        <v>3735</v>
      </c>
    </row>
    <row r="440" spans="1:3" s="94" customFormat="1">
      <c r="A440" s="141"/>
      <c r="B440" s="84" t="s">
        <v>13</v>
      </c>
      <c r="C440" s="171">
        <v>3735</v>
      </c>
    </row>
    <row r="441" spans="1:3" s="94" customFormat="1" ht="15">
      <c r="A441" s="213" t="s">
        <v>278</v>
      </c>
      <c r="B441" s="177" t="s">
        <v>12</v>
      </c>
      <c r="C441" s="199">
        <f>C443+C445</f>
        <v>1482</v>
      </c>
    </row>
    <row r="442" spans="1:3" s="94" customFormat="1" ht="15">
      <c r="A442" s="200"/>
      <c r="B442" s="179" t="s">
        <v>13</v>
      </c>
      <c r="C442" s="199">
        <f>C444+C446</f>
        <v>1482</v>
      </c>
    </row>
    <row r="443" spans="1:3" s="94" customFormat="1" ht="30">
      <c r="A443" s="460" t="s">
        <v>363</v>
      </c>
      <c r="B443" s="100" t="s">
        <v>12</v>
      </c>
      <c r="C443" s="171">
        <v>70</v>
      </c>
    </row>
    <row r="444" spans="1:3" s="94" customFormat="1">
      <c r="A444" s="141"/>
      <c r="B444" s="84" t="s">
        <v>13</v>
      </c>
      <c r="C444" s="171">
        <v>70</v>
      </c>
    </row>
    <row r="445" spans="1:3" s="94" customFormat="1" ht="30">
      <c r="A445" s="461" t="s">
        <v>364</v>
      </c>
      <c r="B445" s="100" t="s">
        <v>12</v>
      </c>
      <c r="C445" s="171">
        <v>1412</v>
      </c>
    </row>
    <row r="446" spans="1:3" s="94" customFormat="1">
      <c r="A446" s="141"/>
      <c r="B446" s="84" t="s">
        <v>13</v>
      </c>
      <c r="C446" s="171">
        <v>1412</v>
      </c>
    </row>
    <row r="447" spans="1:3" s="144" customFormat="1" ht="15">
      <c r="A447" s="354" t="s">
        <v>365</v>
      </c>
      <c r="B447" s="220" t="s">
        <v>12</v>
      </c>
      <c r="C447" s="178">
        <f>C449</f>
        <v>2620</v>
      </c>
    </row>
    <row r="448" spans="1:3" s="43" customFormat="1" ht="15">
      <c r="A448" s="10"/>
      <c r="B448" s="40" t="s">
        <v>13</v>
      </c>
      <c r="C448" s="178">
        <f>C450</f>
        <v>2620</v>
      </c>
    </row>
    <row r="449" spans="1:9" s="94" customFormat="1" ht="25.5">
      <c r="A449" s="462" t="s">
        <v>172</v>
      </c>
      <c r="B449" s="100" t="s">
        <v>12</v>
      </c>
      <c r="C449" s="171">
        <v>2620</v>
      </c>
    </row>
    <row r="450" spans="1:9" s="94" customFormat="1">
      <c r="A450" s="141"/>
      <c r="B450" s="84" t="s">
        <v>13</v>
      </c>
      <c r="C450" s="171">
        <v>2620</v>
      </c>
    </row>
    <row r="451" spans="1:9" s="43" customFormat="1" ht="15">
      <c r="A451" s="12" t="s">
        <v>17</v>
      </c>
      <c r="B451" s="56" t="s">
        <v>12</v>
      </c>
      <c r="C451" s="178">
        <f t="shared" si="21"/>
        <v>4663</v>
      </c>
      <c r="D451" s="42"/>
      <c r="E451" s="42"/>
      <c r="F451" s="42"/>
      <c r="G451" s="42"/>
      <c r="H451" s="42"/>
      <c r="I451" s="42"/>
    </row>
    <row r="452" spans="1:9" s="43" customFormat="1" ht="15">
      <c r="A452" s="11"/>
      <c r="B452" s="40" t="s">
        <v>13</v>
      </c>
      <c r="C452" s="178">
        <f t="shared" si="21"/>
        <v>4663</v>
      </c>
      <c r="D452" s="42"/>
      <c r="E452" s="42"/>
      <c r="F452" s="42"/>
      <c r="G452" s="42"/>
      <c r="H452" s="42"/>
      <c r="I452" s="42"/>
    </row>
    <row r="453" spans="1:9" s="43" customFormat="1">
      <c r="A453" s="35" t="s">
        <v>39</v>
      </c>
      <c r="B453" s="13" t="s">
        <v>12</v>
      </c>
      <c r="C453" s="195">
        <f>C455+C557</f>
        <v>4663</v>
      </c>
    </row>
    <row r="454" spans="1:9" s="43" customFormat="1">
      <c r="A454" s="10"/>
      <c r="B454" s="14" t="s">
        <v>13</v>
      </c>
      <c r="C454" s="195">
        <f>C456+C558</f>
        <v>4663</v>
      </c>
      <c r="D454" s="45">
        <f>D456</f>
        <v>0</v>
      </c>
    </row>
    <row r="455" spans="1:9" s="43" customFormat="1">
      <c r="A455" s="27" t="s">
        <v>20</v>
      </c>
      <c r="B455" s="56" t="s">
        <v>12</v>
      </c>
      <c r="C455" s="195">
        <f>C457+C503+C509+C517+C533+C553</f>
        <v>4654</v>
      </c>
    </row>
    <row r="456" spans="1:9" s="43" customFormat="1">
      <c r="A456" s="10"/>
      <c r="B456" s="40" t="s">
        <v>13</v>
      </c>
      <c r="C456" s="195">
        <f>C458+C504+C510+C518+C534+C554</f>
        <v>4654</v>
      </c>
    </row>
    <row r="457" spans="1:9" s="88" customFormat="1" ht="15">
      <c r="A457" s="165" t="s">
        <v>76</v>
      </c>
      <c r="B457" s="160" t="s">
        <v>12</v>
      </c>
      <c r="C457" s="178">
        <f>C459+C461+C463+C465+C467+C469+C471+C473+C475+C477+C479+C481+C483+C485+C487+C489+C491+C493+C495+C497+C499+C501</f>
        <v>3565</v>
      </c>
    </row>
    <row r="458" spans="1:9" s="94" customFormat="1" ht="15">
      <c r="A458" s="141"/>
      <c r="B458" s="84" t="s">
        <v>13</v>
      </c>
      <c r="C458" s="178">
        <f>C460+C462+C464+C466+C468+C470+C472+C474+C476+C478+C480+C482+C484+C486+C488+C490+C492+C494+C496+C498+C500+C502</f>
        <v>3565</v>
      </c>
    </row>
    <row r="459" spans="1:9" s="94" customFormat="1" ht="15.75">
      <c r="A459" s="463" t="s">
        <v>366</v>
      </c>
      <c r="B459" s="196" t="s">
        <v>12</v>
      </c>
      <c r="C459" s="171">
        <v>223</v>
      </c>
    </row>
    <row r="460" spans="1:9" s="94" customFormat="1">
      <c r="A460" s="200"/>
      <c r="B460" s="197" t="s">
        <v>13</v>
      </c>
      <c r="C460" s="171">
        <v>223</v>
      </c>
    </row>
    <row r="461" spans="1:9" s="94" customFormat="1" ht="15.75">
      <c r="A461" s="463" t="s">
        <v>367</v>
      </c>
      <c r="B461" s="196" t="s">
        <v>12</v>
      </c>
      <c r="C461" s="171">
        <v>167</v>
      </c>
    </row>
    <row r="462" spans="1:9" s="94" customFormat="1">
      <c r="A462" s="200"/>
      <c r="B462" s="197" t="s">
        <v>13</v>
      </c>
      <c r="C462" s="171">
        <v>167</v>
      </c>
    </row>
    <row r="463" spans="1:9" s="94" customFormat="1" ht="15.75">
      <c r="A463" s="463" t="s">
        <v>368</v>
      </c>
      <c r="B463" s="196" t="s">
        <v>12</v>
      </c>
      <c r="C463" s="171">
        <v>35</v>
      </c>
    </row>
    <row r="464" spans="1:9" s="94" customFormat="1">
      <c r="A464" s="200"/>
      <c r="B464" s="197" t="s">
        <v>13</v>
      </c>
      <c r="C464" s="171">
        <v>35</v>
      </c>
    </row>
    <row r="465" spans="1:3" s="94" customFormat="1" ht="31.5">
      <c r="A465" s="443" t="s">
        <v>369</v>
      </c>
      <c r="B465" s="196" t="s">
        <v>12</v>
      </c>
      <c r="C465" s="171">
        <v>528</v>
      </c>
    </row>
    <row r="466" spans="1:3" s="94" customFormat="1">
      <c r="A466" s="200"/>
      <c r="B466" s="197" t="s">
        <v>13</v>
      </c>
      <c r="C466" s="171">
        <v>528</v>
      </c>
    </row>
    <row r="467" spans="1:3" s="94" customFormat="1" ht="15.75">
      <c r="A467" s="463" t="s">
        <v>370</v>
      </c>
      <c r="B467" s="196" t="s">
        <v>12</v>
      </c>
      <c r="C467" s="171">
        <v>368.5</v>
      </c>
    </row>
    <row r="468" spans="1:3" s="94" customFormat="1">
      <c r="A468" s="200"/>
      <c r="B468" s="197" t="s">
        <v>13</v>
      </c>
      <c r="C468" s="171">
        <v>368.5</v>
      </c>
    </row>
    <row r="469" spans="1:3" s="94" customFormat="1" ht="15.75">
      <c r="A469" s="463" t="s">
        <v>78</v>
      </c>
      <c r="B469" s="196" t="s">
        <v>12</v>
      </c>
      <c r="C469" s="171">
        <v>110</v>
      </c>
    </row>
    <row r="470" spans="1:3" s="94" customFormat="1">
      <c r="A470" s="200"/>
      <c r="B470" s="197" t="s">
        <v>13</v>
      </c>
      <c r="C470" s="171">
        <v>110</v>
      </c>
    </row>
    <row r="471" spans="1:3" s="94" customFormat="1" ht="15.75">
      <c r="A471" s="463" t="s">
        <v>77</v>
      </c>
      <c r="B471" s="196" t="s">
        <v>12</v>
      </c>
      <c r="C471" s="171">
        <v>499</v>
      </c>
    </row>
    <row r="472" spans="1:3" s="94" customFormat="1">
      <c r="A472" s="200"/>
      <c r="B472" s="197" t="s">
        <v>13</v>
      </c>
      <c r="C472" s="171">
        <v>499</v>
      </c>
    </row>
    <row r="473" spans="1:3" s="94" customFormat="1" ht="15.75">
      <c r="A473" s="463" t="s">
        <v>371</v>
      </c>
      <c r="B473" s="196" t="s">
        <v>12</v>
      </c>
      <c r="C473" s="171">
        <v>56</v>
      </c>
    </row>
    <row r="474" spans="1:3" s="91" customFormat="1">
      <c r="A474" s="209"/>
      <c r="B474" s="192" t="s">
        <v>13</v>
      </c>
      <c r="C474" s="171">
        <v>56</v>
      </c>
    </row>
    <row r="475" spans="1:3" s="94" customFormat="1" ht="15.75">
      <c r="A475" s="464" t="s">
        <v>372</v>
      </c>
      <c r="B475" s="196" t="s">
        <v>12</v>
      </c>
      <c r="C475" s="171">
        <v>118</v>
      </c>
    </row>
    <row r="476" spans="1:3" s="94" customFormat="1">
      <c r="A476" s="200"/>
      <c r="B476" s="197" t="s">
        <v>13</v>
      </c>
      <c r="C476" s="171">
        <v>118</v>
      </c>
    </row>
    <row r="477" spans="1:3" s="94" customFormat="1" ht="15.75">
      <c r="A477" s="464" t="s">
        <v>373</v>
      </c>
      <c r="B477" s="196" t="s">
        <v>12</v>
      </c>
      <c r="C477" s="171">
        <v>22</v>
      </c>
    </row>
    <row r="478" spans="1:3" s="94" customFormat="1">
      <c r="A478" s="200"/>
      <c r="B478" s="197" t="s">
        <v>13</v>
      </c>
      <c r="C478" s="171">
        <v>22</v>
      </c>
    </row>
    <row r="479" spans="1:3" s="94" customFormat="1" ht="15.75">
      <c r="A479" s="464" t="s">
        <v>374</v>
      </c>
      <c r="B479" s="196" t="s">
        <v>12</v>
      </c>
      <c r="C479" s="171">
        <v>18</v>
      </c>
    </row>
    <row r="480" spans="1:3" s="94" customFormat="1">
      <c r="A480" s="200"/>
      <c r="B480" s="197" t="s">
        <v>13</v>
      </c>
      <c r="C480" s="171">
        <v>18</v>
      </c>
    </row>
    <row r="481" spans="1:3" s="94" customFormat="1" ht="15.75">
      <c r="A481" s="464" t="s">
        <v>375</v>
      </c>
      <c r="B481" s="196" t="s">
        <v>12</v>
      </c>
      <c r="C481" s="171">
        <v>174</v>
      </c>
    </row>
    <row r="482" spans="1:3" s="94" customFormat="1">
      <c r="A482" s="200"/>
      <c r="B482" s="197" t="s">
        <v>13</v>
      </c>
      <c r="C482" s="171">
        <v>174</v>
      </c>
    </row>
    <row r="483" spans="1:3" s="94" customFormat="1" ht="15.75">
      <c r="A483" s="464" t="s">
        <v>376</v>
      </c>
      <c r="B483" s="196" t="s">
        <v>12</v>
      </c>
      <c r="C483" s="171">
        <v>79</v>
      </c>
    </row>
    <row r="484" spans="1:3" s="94" customFormat="1">
      <c r="A484" s="200"/>
      <c r="B484" s="197" t="s">
        <v>13</v>
      </c>
      <c r="C484" s="171">
        <v>79</v>
      </c>
    </row>
    <row r="485" spans="1:3" s="94" customFormat="1" ht="15.75">
      <c r="A485" s="464" t="s">
        <v>377</v>
      </c>
      <c r="B485" s="196" t="s">
        <v>12</v>
      </c>
      <c r="C485" s="171">
        <v>200</v>
      </c>
    </row>
    <row r="486" spans="1:3" s="94" customFormat="1">
      <c r="A486" s="200"/>
      <c r="B486" s="197" t="s">
        <v>13</v>
      </c>
      <c r="C486" s="171">
        <v>200</v>
      </c>
    </row>
    <row r="487" spans="1:3" s="94" customFormat="1" ht="15.75">
      <c r="A487" s="464" t="s">
        <v>378</v>
      </c>
      <c r="B487" s="196" t="s">
        <v>12</v>
      </c>
      <c r="C487" s="171">
        <v>94</v>
      </c>
    </row>
    <row r="488" spans="1:3" s="94" customFormat="1">
      <c r="A488" s="200"/>
      <c r="B488" s="197" t="s">
        <v>13</v>
      </c>
      <c r="C488" s="171">
        <v>94</v>
      </c>
    </row>
    <row r="489" spans="1:3" s="94" customFormat="1" ht="15.75">
      <c r="A489" s="464" t="s">
        <v>379</v>
      </c>
      <c r="B489" s="196" t="s">
        <v>12</v>
      </c>
      <c r="C489" s="171">
        <v>4.5</v>
      </c>
    </row>
    <row r="490" spans="1:3" s="94" customFormat="1">
      <c r="A490" s="200"/>
      <c r="B490" s="197" t="s">
        <v>13</v>
      </c>
      <c r="C490" s="171">
        <v>4.5</v>
      </c>
    </row>
    <row r="491" spans="1:3" s="94" customFormat="1" ht="15.75">
      <c r="A491" s="464" t="s">
        <v>380</v>
      </c>
      <c r="B491" s="196" t="s">
        <v>12</v>
      </c>
      <c r="C491" s="171">
        <v>33</v>
      </c>
    </row>
    <row r="492" spans="1:3" s="91" customFormat="1">
      <c r="A492" s="209"/>
      <c r="B492" s="192" t="s">
        <v>13</v>
      </c>
      <c r="C492" s="171">
        <v>33</v>
      </c>
    </row>
    <row r="493" spans="1:3" s="94" customFormat="1" ht="15.75">
      <c r="A493" s="464" t="s">
        <v>381</v>
      </c>
      <c r="B493" s="196" t="s">
        <v>12</v>
      </c>
      <c r="C493" s="171">
        <v>255</v>
      </c>
    </row>
    <row r="494" spans="1:3" s="94" customFormat="1">
      <c r="A494" s="200"/>
      <c r="B494" s="197" t="s">
        <v>13</v>
      </c>
      <c r="C494" s="171">
        <v>255</v>
      </c>
    </row>
    <row r="495" spans="1:3" s="94" customFormat="1" ht="15.75">
      <c r="A495" s="464" t="s">
        <v>382</v>
      </c>
      <c r="B495" s="196" t="s">
        <v>12</v>
      </c>
      <c r="C495" s="171">
        <v>35</v>
      </c>
    </row>
    <row r="496" spans="1:3" s="94" customFormat="1">
      <c r="A496" s="200"/>
      <c r="B496" s="197" t="s">
        <v>13</v>
      </c>
      <c r="C496" s="171">
        <v>35</v>
      </c>
    </row>
    <row r="497" spans="1:3" s="94" customFormat="1" ht="15.75">
      <c r="A497" s="464" t="s">
        <v>383</v>
      </c>
      <c r="B497" s="196" t="s">
        <v>12</v>
      </c>
      <c r="C497" s="171">
        <v>109</v>
      </c>
    </row>
    <row r="498" spans="1:3" s="94" customFormat="1">
      <c r="A498" s="200"/>
      <c r="B498" s="197" t="s">
        <v>13</v>
      </c>
      <c r="C498" s="171">
        <v>109</v>
      </c>
    </row>
    <row r="499" spans="1:3" s="94" customFormat="1" ht="15.75">
      <c r="A499" s="464" t="s">
        <v>384</v>
      </c>
      <c r="B499" s="196" t="s">
        <v>12</v>
      </c>
      <c r="C499" s="171">
        <v>288</v>
      </c>
    </row>
    <row r="500" spans="1:3" s="94" customFormat="1">
      <c r="A500" s="200"/>
      <c r="B500" s="197" t="s">
        <v>13</v>
      </c>
      <c r="C500" s="171">
        <v>288</v>
      </c>
    </row>
    <row r="501" spans="1:3" s="94" customFormat="1" ht="15.75">
      <c r="A501" s="464" t="s">
        <v>385</v>
      </c>
      <c r="B501" s="196" t="s">
        <v>12</v>
      </c>
      <c r="C501" s="171">
        <v>149</v>
      </c>
    </row>
    <row r="502" spans="1:3" s="91" customFormat="1">
      <c r="A502" s="209"/>
      <c r="B502" s="192" t="s">
        <v>13</v>
      </c>
      <c r="C502" s="171">
        <v>149</v>
      </c>
    </row>
    <row r="503" spans="1:3" s="94" customFormat="1" ht="15">
      <c r="A503" s="497" t="s">
        <v>205</v>
      </c>
      <c r="B503" s="133" t="s">
        <v>12</v>
      </c>
      <c r="C503" s="199">
        <f>C505+C507</f>
        <v>55</v>
      </c>
    </row>
    <row r="504" spans="1:3" s="94" customFormat="1" ht="15">
      <c r="A504" s="203"/>
      <c r="B504" s="65" t="s">
        <v>13</v>
      </c>
      <c r="C504" s="199">
        <f>C506+C508</f>
        <v>55</v>
      </c>
    </row>
    <row r="505" spans="1:3" s="94" customFormat="1" ht="31.5">
      <c r="A505" s="465" t="s">
        <v>386</v>
      </c>
      <c r="B505" s="100" t="s">
        <v>12</v>
      </c>
      <c r="C505" s="171">
        <v>40</v>
      </c>
    </row>
    <row r="506" spans="1:3" s="91" customFormat="1">
      <c r="A506" s="76"/>
      <c r="B506" s="65" t="s">
        <v>13</v>
      </c>
      <c r="C506" s="171">
        <v>40</v>
      </c>
    </row>
    <row r="507" spans="1:3" s="94" customFormat="1" ht="15.75">
      <c r="A507" s="496" t="s">
        <v>387</v>
      </c>
      <c r="B507" s="100" t="s">
        <v>12</v>
      </c>
      <c r="C507" s="171">
        <v>15</v>
      </c>
    </row>
    <row r="508" spans="1:3" s="91" customFormat="1">
      <c r="A508" s="76"/>
      <c r="B508" s="65" t="s">
        <v>13</v>
      </c>
      <c r="C508" s="171">
        <v>15</v>
      </c>
    </row>
    <row r="509" spans="1:3" s="62" customFormat="1" ht="15">
      <c r="A509" s="198" t="s">
        <v>177</v>
      </c>
      <c r="B509" s="28" t="s">
        <v>12</v>
      </c>
      <c r="C509" s="178">
        <f>C511+C513+C515</f>
        <v>129</v>
      </c>
    </row>
    <row r="510" spans="1:3" s="62" customFormat="1" ht="15">
      <c r="A510" s="32"/>
      <c r="B510" s="30" t="s">
        <v>13</v>
      </c>
      <c r="C510" s="178">
        <f>C512+C514+C516</f>
        <v>129</v>
      </c>
    </row>
    <row r="511" spans="1:3" s="94" customFormat="1" ht="15.75">
      <c r="A511" s="466" t="s">
        <v>388</v>
      </c>
      <c r="B511" s="100" t="s">
        <v>12</v>
      </c>
      <c r="C511" s="171">
        <v>12</v>
      </c>
    </row>
    <row r="512" spans="1:3" s="94" customFormat="1">
      <c r="A512" s="141"/>
      <c r="B512" s="84" t="s">
        <v>13</v>
      </c>
      <c r="C512" s="171">
        <v>12</v>
      </c>
    </row>
    <row r="513" spans="1:3" s="94" customFormat="1" ht="15">
      <c r="A513" s="467" t="s">
        <v>389</v>
      </c>
      <c r="B513" s="100" t="s">
        <v>12</v>
      </c>
      <c r="C513" s="171">
        <v>97</v>
      </c>
    </row>
    <row r="514" spans="1:3" s="94" customFormat="1">
      <c r="A514" s="141"/>
      <c r="B514" s="84" t="s">
        <v>13</v>
      </c>
      <c r="C514" s="171">
        <v>97</v>
      </c>
    </row>
    <row r="515" spans="1:3" s="94" customFormat="1" ht="15">
      <c r="A515" s="447" t="s">
        <v>390</v>
      </c>
      <c r="B515" s="100" t="s">
        <v>12</v>
      </c>
      <c r="C515" s="171">
        <v>20</v>
      </c>
    </row>
    <row r="516" spans="1:3" s="94" customFormat="1">
      <c r="A516" s="141"/>
      <c r="B516" s="84" t="s">
        <v>13</v>
      </c>
      <c r="C516" s="171">
        <v>20</v>
      </c>
    </row>
    <row r="517" spans="1:3" s="62" customFormat="1" ht="29.25">
      <c r="A517" s="500" t="s">
        <v>391</v>
      </c>
      <c r="B517" s="28" t="s">
        <v>12</v>
      </c>
      <c r="C517" s="199">
        <f>C519+C521+C523+C525+C527+C529+C531</f>
        <v>296</v>
      </c>
    </row>
    <row r="518" spans="1:3" s="62" customFormat="1" ht="15">
      <c r="A518" s="32"/>
      <c r="B518" s="30" t="s">
        <v>13</v>
      </c>
      <c r="C518" s="199">
        <f>C520+C522+C524+C526+C528+C530+C532</f>
        <v>296</v>
      </c>
    </row>
    <row r="519" spans="1:3" s="94" customFormat="1" ht="15.75">
      <c r="A519" s="443" t="s">
        <v>84</v>
      </c>
      <c r="B519" s="100" t="s">
        <v>12</v>
      </c>
      <c r="C519" s="171">
        <v>50</v>
      </c>
    </row>
    <row r="520" spans="1:3" s="94" customFormat="1">
      <c r="A520" s="141"/>
      <c r="B520" s="84" t="s">
        <v>13</v>
      </c>
      <c r="C520" s="171">
        <v>50</v>
      </c>
    </row>
    <row r="521" spans="1:3" s="94" customFormat="1" ht="15.75">
      <c r="A521" s="443" t="s">
        <v>392</v>
      </c>
      <c r="B521" s="100" t="s">
        <v>12</v>
      </c>
      <c r="C521" s="171">
        <v>60</v>
      </c>
    </row>
    <row r="522" spans="1:3" s="94" customFormat="1">
      <c r="A522" s="141"/>
      <c r="B522" s="84" t="s">
        <v>13</v>
      </c>
      <c r="C522" s="171">
        <v>60</v>
      </c>
    </row>
    <row r="523" spans="1:3" s="94" customFormat="1" ht="15.75">
      <c r="A523" s="443" t="s">
        <v>83</v>
      </c>
      <c r="B523" s="100" t="s">
        <v>12</v>
      </c>
      <c r="C523" s="171">
        <v>32</v>
      </c>
    </row>
    <row r="524" spans="1:3" s="94" customFormat="1">
      <c r="A524" s="141"/>
      <c r="B524" s="84" t="s">
        <v>13</v>
      </c>
      <c r="C524" s="171">
        <v>32</v>
      </c>
    </row>
    <row r="525" spans="1:3" s="94" customFormat="1" ht="15.75">
      <c r="A525" s="443" t="s">
        <v>85</v>
      </c>
      <c r="B525" s="100" t="s">
        <v>12</v>
      </c>
      <c r="C525" s="171">
        <v>4</v>
      </c>
    </row>
    <row r="526" spans="1:3" s="94" customFormat="1">
      <c r="A526" s="141"/>
      <c r="B526" s="84" t="s">
        <v>13</v>
      </c>
      <c r="C526" s="171">
        <v>4</v>
      </c>
    </row>
    <row r="527" spans="1:3" s="94" customFormat="1" ht="31.5">
      <c r="A527" s="443" t="s">
        <v>91</v>
      </c>
      <c r="B527" s="100" t="s">
        <v>12</v>
      </c>
      <c r="C527" s="171">
        <v>16</v>
      </c>
    </row>
    <row r="528" spans="1:3" s="94" customFormat="1">
      <c r="A528" s="141"/>
      <c r="B528" s="84" t="s">
        <v>13</v>
      </c>
      <c r="C528" s="171">
        <v>16</v>
      </c>
    </row>
    <row r="529" spans="1:4" s="94" customFormat="1" ht="15">
      <c r="A529" s="468" t="s">
        <v>82</v>
      </c>
      <c r="B529" s="100" t="s">
        <v>12</v>
      </c>
      <c r="C529" s="171">
        <v>105</v>
      </c>
    </row>
    <row r="530" spans="1:4" s="94" customFormat="1">
      <c r="A530" s="141"/>
      <c r="B530" s="84" t="s">
        <v>13</v>
      </c>
      <c r="C530" s="171">
        <v>105</v>
      </c>
    </row>
    <row r="531" spans="1:4" s="94" customFormat="1" ht="15">
      <c r="A531" s="468" t="s">
        <v>393</v>
      </c>
      <c r="B531" s="100" t="s">
        <v>12</v>
      </c>
      <c r="C531" s="171">
        <v>29</v>
      </c>
    </row>
    <row r="532" spans="1:4" s="91" customFormat="1">
      <c r="A532" s="76"/>
      <c r="B532" s="65" t="s">
        <v>13</v>
      </c>
      <c r="C532" s="171">
        <v>29</v>
      </c>
    </row>
    <row r="533" spans="1:4" s="62" customFormat="1" ht="15">
      <c r="A533" s="208" t="s">
        <v>97</v>
      </c>
      <c r="B533" s="28" t="s">
        <v>12</v>
      </c>
      <c r="C533" s="199">
        <f>C535+C537+C539+C541+C543+C545+C547+C549+C551</f>
        <v>594</v>
      </c>
    </row>
    <row r="534" spans="1:4" s="62" customFormat="1" ht="15">
      <c r="A534" s="32"/>
      <c r="B534" s="30" t="s">
        <v>13</v>
      </c>
      <c r="C534" s="199">
        <f>C536+C538+C540+C542+C544+C546+C548+C550+C552</f>
        <v>594</v>
      </c>
      <c r="D534" s="29" t="e">
        <f>D536+D538+D540+D542+D544+D546+D548+D550+D552+#REF!+#REF!</f>
        <v>#REF!</v>
      </c>
    </row>
    <row r="535" spans="1:4" s="94" customFormat="1" ht="17.25" customHeight="1">
      <c r="A535" s="456" t="s">
        <v>394</v>
      </c>
      <c r="B535" s="100" t="s">
        <v>12</v>
      </c>
      <c r="C535" s="171">
        <v>72</v>
      </c>
    </row>
    <row r="536" spans="1:4" s="94" customFormat="1">
      <c r="A536" s="141"/>
      <c r="B536" s="84" t="s">
        <v>13</v>
      </c>
      <c r="C536" s="171">
        <v>72</v>
      </c>
    </row>
    <row r="537" spans="1:4" s="94" customFormat="1" ht="15.75">
      <c r="A537" s="456" t="s">
        <v>395</v>
      </c>
      <c r="B537" s="100" t="s">
        <v>12</v>
      </c>
      <c r="C537" s="171">
        <v>175</v>
      </c>
    </row>
    <row r="538" spans="1:4" s="94" customFormat="1">
      <c r="A538" s="141"/>
      <c r="B538" s="84" t="s">
        <v>13</v>
      </c>
      <c r="C538" s="171">
        <v>175</v>
      </c>
    </row>
    <row r="539" spans="1:4" s="94" customFormat="1" ht="15.75">
      <c r="A539" s="251" t="s">
        <v>396</v>
      </c>
      <c r="B539" s="100" t="s">
        <v>12</v>
      </c>
      <c r="C539" s="171">
        <v>12</v>
      </c>
    </row>
    <row r="540" spans="1:4" s="94" customFormat="1">
      <c r="A540" s="141"/>
      <c r="B540" s="84" t="s">
        <v>13</v>
      </c>
      <c r="C540" s="171">
        <v>12</v>
      </c>
    </row>
    <row r="541" spans="1:4" s="94" customFormat="1" ht="15.75">
      <c r="A541" s="456" t="s">
        <v>397</v>
      </c>
      <c r="B541" s="100" t="s">
        <v>12</v>
      </c>
      <c r="C541" s="171">
        <v>30</v>
      </c>
    </row>
    <row r="542" spans="1:4" s="94" customFormat="1">
      <c r="A542" s="141"/>
      <c r="B542" s="84" t="s">
        <v>13</v>
      </c>
      <c r="C542" s="171">
        <v>30</v>
      </c>
    </row>
    <row r="543" spans="1:4" s="94" customFormat="1" ht="15.75">
      <c r="A543" s="251" t="s">
        <v>398</v>
      </c>
      <c r="B543" s="100" t="s">
        <v>12</v>
      </c>
      <c r="C543" s="171">
        <v>67</v>
      </c>
    </row>
    <row r="544" spans="1:4" s="94" customFormat="1">
      <c r="A544" s="141"/>
      <c r="B544" s="84" t="s">
        <v>13</v>
      </c>
      <c r="C544" s="171">
        <v>67</v>
      </c>
    </row>
    <row r="545" spans="1:3" s="94" customFormat="1" ht="15.75">
      <c r="A545" s="251" t="s">
        <v>399</v>
      </c>
      <c r="B545" s="100" t="s">
        <v>12</v>
      </c>
      <c r="C545" s="171">
        <v>140</v>
      </c>
    </row>
    <row r="546" spans="1:3" s="94" customFormat="1">
      <c r="A546" s="141"/>
      <c r="B546" s="84" t="s">
        <v>13</v>
      </c>
      <c r="C546" s="171">
        <v>140</v>
      </c>
    </row>
    <row r="547" spans="1:3" s="94" customFormat="1" ht="15.75">
      <c r="A547" s="251" t="s">
        <v>400</v>
      </c>
      <c r="B547" s="100" t="s">
        <v>12</v>
      </c>
      <c r="C547" s="171">
        <v>46</v>
      </c>
    </row>
    <row r="548" spans="1:3" s="94" customFormat="1">
      <c r="A548" s="141"/>
      <c r="B548" s="84" t="s">
        <v>13</v>
      </c>
      <c r="C548" s="171">
        <v>46</v>
      </c>
    </row>
    <row r="549" spans="1:3" s="94" customFormat="1" ht="15.75">
      <c r="A549" s="251" t="s">
        <v>401</v>
      </c>
      <c r="B549" s="100" t="s">
        <v>12</v>
      </c>
      <c r="C549" s="171">
        <v>37</v>
      </c>
    </row>
    <row r="550" spans="1:3" s="94" customFormat="1">
      <c r="A550" s="141"/>
      <c r="B550" s="84" t="s">
        <v>13</v>
      </c>
      <c r="C550" s="171">
        <v>37</v>
      </c>
    </row>
    <row r="551" spans="1:3" s="94" customFormat="1" ht="15.75">
      <c r="A551" s="469" t="s">
        <v>402</v>
      </c>
      <c r="B551" s="100" t="s">
        <v>12</v>
      </c>
      <c r="C551" s="171">
        <v>15</v>
      </c>
    </row>
    <row r="552" spans="1:3" s="94" customFormat="1">
      <c r="A552" s="141"/>
      <c r="B552" s="84" t="s">
        <v>13</v>
      </c>
      <c r="C552" s="171">
        <v>15</v>
      </c>
    </row>
    <row r="553" spans="1:3" s="94" customFormat="1" ht="15">
      <c r="A553" s="213" t="s">
        <v>403</v>
      </c>
      <c r="B553" s="177" t="s">
        <v>12</v>
      </c>
      <c r="C553" s="199">
        <f>C555</f>
        <v>15</v>
      </c>
    </row>
    <row r="554" spans="1:3" s="94" customFormat="1" ht="15">
      <c r="A554" s="209"/>
      <c r="B554" s="179" t="s">
        <v>13</v>
      </c>
      <c r="C554" s="199">
        <f>C556</f>
        <v>15</v>
      </c>
    </row>
    <row r="555" spans="1:3" s="94" customFormat="1" ht="15.75">
      <c r="A555" s="470" t="s">
        <v>404</v>
      </c>
      <c r="B555" s="100" t="s">
        <v>12</v>
      </c>
      <c r="C555" s="171">
        <v>15</v>
      </c>
    </row>
    <row r="556" spans="1:3" s="94" customFormat="1">
      <c r="A556" s="141"/>
      <c r="B556" s="84" t="s">
        <v>13</v>
      </c>
      <c r="C556" s="195">
        <v>15</v>
      </c>
    </row>
    <row r="557" spans="1:3" s="94" customFormat="1">
      <c r="A557" s="379" t="s">
        <v>22</v>
      </c>
      <c r="B557" s="100" t="s">
        <v>12</v>
      </c>
      <c r="C557" s="171">
        <f>C559</f>
        <v>9</v>
      </c>
    </row>
    <row r="558" spans="1:3" s="94" customFormat="1">
      <c r="A558" s="141"/>
      <c r="B558" s="84" t="s">
        <v>13</v>
      </c>
      <c r="C558" s="171">
        <f>C560</f>
        <v>9</v>
      </c>
    </row>
    <row r="559" spans="1:3" s="91" customFormat="1" ht="26.25">
      <c r="A559" s="245" t="s">
        <v>150</v>
      </c>
      <c r="B559" s="202" t="s">
        <v>12</v>
      </c>
      <c r="C559" s="199">
        <f>C561+C563</f>
        <v>9</v>
      </c>
    </row>
    <row r="560" spans="1:3" s="91" customFormat="1" ht="15">
      <c r="A560" s="209"/>
      <c r="B560" s="192" t="s">
        <v>13</v>
      </c>
      <c r="C560" s="199">
        <f>C562+C564</f>
        <v>9</v>
      </c>
    </row>
    <row r="561" spans="1:5" s="94" customFormat="1" ht="31.5">
      <c r="A561" s="443" t="s">
        <v>405</v>
      </c>
      <c r="B561" s="196" t="s">
        <v>12</v>
      </c>
      <c r="C561" s="171">
        <v>4</v>
      </c>
    </row>
    <row r="562" spans="1:5" s="94" customFormat="1">
      <c r="A562" s="200"/>
      <c r="B562" s="197" t="s">
        <v>13</v>
      </c>
      <c r="C562" s="171">
        <v>4</v>
      </c>
    </row>
    <row r="563" spans="1:5" s="94" customFormat="1" ht="18.75" customHeight="1">
      <c r="A563" s="443" t="s">
        <v>406</v>
      </c>
      <c r="B563" s="196" t="s">
        <v>12</v>
      </c>
      <c r="C563" s="171">
        <v>5</v>
      </c>
    </row>
    <row r="564" spans="1:5" s="91" customFormat="1">
      <c r="A564" s="209"/>
      <c r="B564" s="192" t="s">
        <v>13</v>
      </c>
      <c r="C564" s="171">
        <v>5</v>
      </c>
    </row>
    <row r="565" spans="1:5" s="43" customFormat="1" ht="12.75">
      <c r="A565" s="696" t="s">
        <v>62</v>
      </c>
      <c r="B565" s="696"/>
      <c r="C565" s="696"/>
    </row>
    <row r="566" spans="1:5" s="43" customFormat="1">
      <c r="A566" s="21" t="s">
        <v>32</v>
      </c>
      <c r="B566" s="13" t="s">
        <v>12</v>
      </c>
      <c r="C566" s="195">
        <f>C568</f>
        <v>1706</v>
      </c>
      <c r="E566" s="94"/>
    </row>
    <row r="567" spans="1:5" s="43" customFormat="1">
      <c r="A567" s="22" t="s">
        <v>38</v>
      </c>
      <c r="B567" s="14" t="s">
        <v>13</v>
      </c>
      <c r="C567" s="195">
        <f>C569</f>
        <v>1706</v>
      </c>
      <c r="E567" s="94"/>
    </row>
    <row r="568" spans="1:5" s="43" customFormat="1" ht="15">
      <c r="A568" s="137" t="s">
        <v>24</v>
      </c>
      <c r="B568" s="55" t="s">
        <v>12</v>
      </c>
      <c r="C568" s="178">
        <f>C570</f>
        <v>1706</v>
      </c>
      <c r="E568" s="94"/>
    </row>
    <row r="569" spans="1:5" s="43" customFormat="1" ht="15">
      <c r="A569" s="10" t="s">
        <v>15</v>
      </c>
      <c r="B569" s="40" t="s">
        <v>13</v>
      </c>
      <c r="C569" s="178">
        <f>C571</f>
        <v>1706</v>
      </c>
    </row>
    <row r="570" spans="1:5">
      <c r="A570" s="12" t="s">
        <v>17</v>
      </c>
      <c r="B570" s="6" t="s">
        <v>12</v>
      </c>
      <c r="C570" s="195">
        <f>C572+C622</f>
        <v>1706</v>
      </c>
    </row>
    <row r="571" spans="1:5">
      <c r="A571" s="11"/>
      <c r="B571" s="7" t="s">
        <v>13</v>
      </c>
      <c r="C571" s="195">
        <f>C573+C623</f>
        <v>1706</v>
      </c>
    </row>
    <row r="572" spans="1:5" s="67" customFormat="1" ht="15">
      <c r="A572" s="57" t="s">
        <v>20</v>
      </c>
      <c r="B572" s="101" t="s">
        <v>12</v>
      </c>
      <c r="C572" s="178">
        <f>C578+C598+C612+C618</f>
        <v>1684</v>
      </c>
    </row>
    <row r="573" spans="1:5" s="67" customFormat="1" ht="15">
      <c r="A573" s="39"/>
      <c r="B573" s="102" t="s">
        <v>13</v>
      </c>
      <c r="C573" s="178">
        <f>C579+C599+C613+C619</f>
        <v>1684</v>
      </c>
    </row>
    <row r="574" spans="1:5" s="67" customFormat="1" ht="15" hidden="1">
      <c r="A574" s="38"/>
      <c r="B574" s="101"/>
      <c r="C574" s="178"/>
    </row>
    <row r="575" spans="1:5" s="67" customFormat="1" ht="15" hidden="1">
      <c r="A575" s="104"/>
      <c r="B575" s="102"/>
      <c r="C575" s="178"/>
    </row>
    <row r="576" spans="1:5" s="54" customFormat="1" ht="15" hidden="1">
      <c r="A576" s="106"/>
      <c r="B576" s="135"/>
      <c r="C576" s="302"/>
    </row>
    <row r="577" spans="1:5" s="54" customFormat="1" hidden="1">
      <c r="A577" s="105"/>
      <c r="B577" s="129"/>
      <c r="C577" s="302"/>
    </row>
    <row r="578" spans="1:5" ht="15">
      <c r="A578" s="60" t="s">
        <v>102</v>
      </c>
      <c r="B578" s="85" t="s">
        <v>12</v>
      </c>
      <c r="C578" s="178">
        <f>C580+C582+C584+C586+C588+C590+C592+C594+C596</f>
        <v>340</v>
      </c>
      <c r="E578" s="63"/>
    </row>
    <row r="579" spans="1:5" ht="15">
      <c r="A579" s="9"/>
      <c r="B579" s="85" t="s">
        <v>13</v>
      </c>
      <c r="C579" s="178">
        <f>C581+C583+C585+C587+C589+C591+C593+C595+C597</f>
        <v>340</v>
      </c>
      <c r="E579" s="63"/>
    </row>
    <row r="580" spans="1:5" s="94" customFormat="1" ht="15.75">
      <c r="A580" s="471" t="s">
        <v>407</v>
      </c>
      <c r="B580" s="100" t="s">
        <v>12</v>
      </c>
      <c r="C580" s="171">
        <v>5</v>
      </c>
    </row>
    <row r="581" spans="1:5" s="94" customFormat="1">
      <c r="A581" s="141"/>
      <c r="B581" s="84" t="s">
        <v>13</v>
      </c>
      <c r="C581" s="171">
        <v>5</v>
      </c>
    </row>
    <row r="582" spans="1:5" s="94" customFormat="1" ht="15.75">
      <c r="A582" s="472" t="s">
        <v>408</v>
      </c>
      <c r="B582" s="100" t="s">
        <v>12</v>
      </c>
      <c r="C582" s="171">
        <v>22</v>
      </c>
    </row>
    <row r="583" spans="1:5" s="94" customFormat="1">
      <c r="A583" s="141"/>
      <c r="B583" s="84" t="s">
        <v>13</v>
      </c>
      <c r="C583" s="171">
        <v>22</v>
      </c>
    </row>
    <row r="584" spans="1:5" s="94" customFormat="1" ht="15">
      <c r="A584" s="473" t="s">
        <v>409</v>
      </c>
      <c r="B584" s="100" t="s">
        <v>12</v>
      </c>
      <c r="C584" s="171">
        <v>5</v>
      </c>
    </row>
    <row r="585" spans="1:5" s="94" customFormat="1">
      <c r="A585" s="141"/>
      <c r="B585" s="84" t="s">
        <v>13</v>
      </c>
      <c r="C585" s="171">
        <v>5</v>
      </c>
    </row>
    <row r="586" spans="1:5" s="94" customFormat="1" ht="15.75">
      <c r="A586" s="472" t="s">
        <v>410</v>
      </c>
      <c r="B586" s="100" t="s">
        <v>12</v>
      </c>
      <c r="C586" s="171">
        <v>50</v>
      </c>
    </row>
    <row r="587" spans="1:5" s="94" customFormat="1">
      <c r="A587" s="141"/>
      <c r="B587" s="84" t="s">
        <v>13</v>
      </c>
      <c r="C587" s="171">
        <v>50</v>
      </c>
    </row>
    <row r="588" spans="1:5" s="94" customFormat="1" ht="15.75">
      <c r="A588" s="472" t="s">
        <v>411</v>
      </c>
      <c r="B588" s="100" t="s">
        <v>12</v>
      </c>
      <c r="C588" s="171">
        <v>7</v>
      </c>
    </row>
    <row r="589" spans="1:5" s="94" customFormat="1">
      <c r="A589" s="141"/>
      <c r="B589" s="84" t="s">
        <v>13</v>
      </c>
      <c r="C589" s="171">
        <v>7</v>
      </c>
    </row>
    <row r="590" spans="1:5" s="94" customFormat="1" ht="15.75">
      <c r="A590" s="472" t="s">
        <v>104</v>
      </c>
      <c r="B590" s="100" t="s">
        <v>12</v>
      </c>
      <c r="C590" s="171">
        <v>200</v>
      </c>
    </row>
    <row r="591" spans="1:5" s="94" customFormat="1">
      <c r="A591" s="141"/>
      <c r="B591" s="84" t="s">
        <v>13</v>
      </c>
      <c r="C591" s="171">
        <v>200</v>
      </c>
    </row>
    <row r="592" spans="1:5" s="94" customFormat="1" ht="15.75">
      <c r="A592" s="472" t="s">
        <v>103</v>
      </c>
      <c r="B592" s="100" t="s">
        <v>12</v>
      </c>
      <c r="C592" s="171">
        <v>5</v>
      </c>
    </row>
    <row r="593" spans="1:3" s="94" customFormat="1">
      <c r="A593" s="141"/>
      <c r="B593" s="84" t="s">
        <v>13</v>
      </c>
      <c r="C593" s="171">
        <v>5</v>
      </c>
    </row>
    <row r="594" spans="1:3" s="94" customFormat="1" ht="15.75">
      <c r="A594" s="472" t="s">
        <v>170</v>
      </c>
      <c r="B594" s="100" t="s">
        <v>12</v>
      </c>
      <c r="C594" s="171">
        <v>41</v>
      </c>
    </row>
    <row r="595" spans="1:3" s="94" customFormat="1">
      <c r="A595" s="141"/>
      <c r="B595" s="84" t="s">
        <v>13</v>
      </c>
      <c r="C595" s="171">
        <v>41</v>
      </c>
    </row>
    <row r="596" spans="1:3" s="94" customFormat="1" ht="15.75">
      <c r="A596" s="472" t="s">
        <v>412</v>
      </c>
      <c r="B596" s="100" t="s">
        <v>12</v>
      </c>
      <c r="C596" s="171">
        <v>5</v>
      </c>
    </row>
    <row r="597" spans="1:3" s="94" customFormat="1">
      <c r="A597" s="141"/>
      <c r="B597" s="84" t="s">
        <v>13</v>
      </c>
      <c r="C597" s="171">
        <v>5</v>
      </c>
    </row>
    <row r="598" spans="1:3" s="94" customFormat="1">
      <c r="A598" s="180" t="s">
        <v>413</v>
      </c>
      <c r="B598" s="100" t="s">
        <v>12</v>
      </c>
      <c r="C598" s="171">
        <f>C600+C602+C604+C606+C608+C610</f>
        <v>1271</v>
      </c>
    </row>
    <row r="599" spans="1:3" s="94" customFormat="1">
      <c r="A599" s="141"/>
      <c r="B599" s="84" t="s">
        <v>13</v>
      </c>
      <c r="C599" s="171">
        <f>C601+C603+C605+C607+C609+C611</f>
        <v>1271</v>
      </c>
    </row>
    <row r="600" spans="1:3" s="94" customFormat="1">
      <c r="A600" s="474" t="s">
        <v>414</v>
      </c>
      <c r="B600" s="100" t="s">
        <v>12</v>
      </c>
      <c r="C600" s="171">
        <v>104</v>
      </c>
    </row>
    <row r="601" spans="1:3" s="94" customFormat="1">
      <c r="A601" s="141"/>
      <c r="B601" s="84" t="s">
        <v>13</v>
      </c>
      <c r="C601" s="171">
        <v>104</v>
      </c>
    </row>
    <row r="602" spans="1:3" s="94" customFormat="1">
      <c r="A602" s="474" t="s">
        <v>415</v>
      </c>
      <c r="B602" s="100" t="s">
        <v>12</v>
      </c>
      <c r="C602" s="171">
        <v>102</v>
      </c>
    </row>
    <row r="603" spans="1:3" s="94" customFormat="1">
      <c r="A603" s="141"/>
      <c r="B603" s="84" t="s">
        <v>13</v>
      </c>
      <c r="C603" s="171">
        <v>102</v>
      </c>
    </row>
    <row r="604" spans="1:3" s="94" customFormat="1">
      <c r="A604" s="474" t="s">
        <v>416</v>
      </c>
      <c r="B604" s="100" t="s">
        <v>12</v>
      </c>
      <c r="C604" s="171">
        <v>223</v>
      </c>
    </row>
    <row r="605" spans="1:3" s="94" customFormat="1">
      <c r="A605" s="141"/>
      <c r="B605" s="84" t="s">
        <v>13</v>
      </c>
      <c r="C605" s="171">
        <v>223</v>
      </c>
    </row>
    <row r="606" spans="1:3" s="94" customFormat="1">
      <c r="A606" s="474" t="s">
        <v>417</v>
      </c>
      <c r="B606" s="100" t="s">
        <v>12</v>
      </c>
      <c r="C606" s="171">
        <v>20</v>
      </c>
    </row>
    <row r="607" spans="1:3" s="94" customFormat="1">
      <c r="A607" s="141"/>
      <c r="B607" s="84" t="s">
        <v>13</v>
      </c>
      <c r="C607" s="171">
        <v>20</v>
      </c>
    </row>
    <row r="608" spans="1:3" s="94" customFormat="1" ht="15">
      <c r="A608" s="473" t="s">
        <v>418</v>
      </c>
      <c r="B608" s="100" t="s">
        <v>12</v>
      </c>
      <c r="C608" s="171">
        <v>818</v>
      </c>
    </row>
    <row r="609" spans="1:5" s="94" customFormat="1">
      <c r="A609" s="141"/>
      <c r="B609" s="84" t="s">
        <v>13</v>
      </c>
      <c r="C609" s="171">
        <v>818</v>
      </c>
    </row>
    <row r="610" spans="1:5" s="94" customFormat="1">
      <c r="A610" s="474" t="s">
        <v>419</v>
      </c>
      <c r="B610" s="100" t="s">
        <v>12</v>
      </c>
      <c r="C610" s="171">
        <v>4</v>
      </c>
    </row>
    <row r="611" spans="1:5" s="43" customFormat="1">
      <c r="A611" s="10"/>
      <c r="B611" s="40" t="s">
        <v>13</v>
      </c>
      <c r="C611" s="171">
        <v>4</v>
      </c>
      <c r="E611" s="94"/>
    </row>
    <row r="612" spans="1:5" s="43" customFormat="1">
      <c r="A612" s="180" t="s">
        <v>420</v>
      </c>
      <c r="B612" s="55" t="s">
        <v>12</v>
      </c>
      <c r="C612" s="195">
        <f>C614+C616</f>
        <v>67</v>
      </c>
      <c r="E612" s="94"/>
    </row>
    <row r="613" spans="1:5" s="43" customFormat="1">
      <c r="A613" s="10"/>
      <c r="B613" s="40" t="s">
        <v>13</v>
      </c>
      <c r="C613" s="195">
        <f>C615+C617</f>
        <v>67</v>
      </c>
      <c r="E613" s="94"/>
    </row>
    <row r="614" spans="1:5" s="94" customFormat="1" ht="15.75">
      <c r="A614" s="475" t="s">
        <v>181</v>
      </c>
      <c r="B614" s="100" t="s">
        <v>12</v>
      </c>
      <c r="C614" s="171">
        <v>59</v>
      </c>
    </row>
    <row r="615" spans="1:5" s="94" customFormat="1">
      <c r="A615" s="141"/>
      <c r="B615" s="84" t="s">
        <v>13</v>
      </c>
      <c r="C615" s="171">
        <v>59</v>
      </c>
    </row>
    <row r="616" spans="1:5" s="94" customFormat="1" ht="15.75">
      <c r="A616" s="476" t="s">
        <v>182</v>
      </c>
      <c r="B616" s="100" t="s">
        <v>12</v>
      </c>
      <c r="C616" s="171">
        <v>8</v>
      </c>
    </row>
    <row r="617" spans="1:5" s="94" customFormat="1">
      <c r="A617" s="141"/>
      <c r="B617" s="84" t="s">
        <v>13</v>
      </c>
      <c r="C617" s="171">
        <v>8</v>
      </c>
    </row>
    <row r="618" spans="1:5" s="43" customFormat="1">
      <c r="A618" s="161" t="s">
        <v>421</v>
      </c>
      <c r="B618" s="55" t="s">
        <v>12</v>
      </c>
      <c r="C618" s="195">
        <f>C620</f>
        <v>6</v>
      </c>
      <c r="E618" s="94"/>
    </row>
    <row r="619" spans="1:5" s="43" customFormat="1">
      <c r="A619" s="10"/>
      <c r="B619" s="40" t="s">
        <v>13</v>
      </c>
      <c r="C619" s="195">
        <f>C621</f>
        <v>6</v>
      </c>
      <c r="E619" s="94"/>
    </row>
    <row r="620" spans="1:5" s="94" customFormat="1" ht="15.75">
      <c r="A620" s="477" t="s">
        <v>422</v>
      </c>
      <c r="B620" s="100" t="s">
        <v>12</v>
      </c>
      <c r="C620" s="171">
        <v>6</v>
      </c>
    </row>
    <row r="621" spans="1:5" s="94" customFormat="1">
      <c r="A621" s="141"/>
      <c r="B621" s="84" t="s">
        <v>13</v>
      </c>
      <c r="C621" s="171">
        <v>6</v>
      </c>
    </row>
    <row r="622" spans="1:5">
      <c r="A622" s="23" t="s">
        <v>22</v>
      </c>
      <c r="B622" s="5" t="s">
        <v>12</v>
      </c>
      <c r="C622" s="195">
        <f>C624</f>
        <v>22</v>
      </c>
    </row>
    <row r="623" spans="1:5">
      <c r="A623" s="9"/>
      <c r="B623" s="7" t="s">
        <v>13</v>
      </c>
      <c r="C623" s="195">
        <f>C625</f>
        <v>22</v>
      </c>
    </row>
    <row r="624" spans="1:5" ht="15">
      <c r="A624" s="60" t="s">
        <v>251</v>
      </c>
      <c r="B624" s="85" t="s">
        <v>12</v>
      </c>
      <c r="C624" s="178">
        <f>C626+C628+C630+C632+C634</f>
        <v>22</v>
      </c>
    </row>
    <row r="625" spans="1:5" ht="15">
      <c r="A625" s="9"/>
      <c r="B625" s="85" t="s">
        <v>13</v>
      </c>
      <c r="C625" s="178">
        <f>C627+C629+C631+C633+C635</f>
        <v>22</v>
      </c>
      <c r="E625" s="63"/>
    </row>
    <row r="626" spans="1:5" s="94" customFormat="1" ht="15.75">
      <c r="A626" s="472" t="s">
        <v>110</v>
      </c>
      <c r="B626" s="100" t="s">
        <v>12</v>
      </c>
      <c r="C626" s="171">
        <v>10</v>
      </c>
    </row>
    <row r="627" spans="1:5" s="94" customFormat="1">
      <c r="A627" s="141"/>
      <c r="B627" s="84" t="s">
        <v>13</v>
      </c>
      <c r="C627" s="171">
        <v>10</v>
      </c>
    </row>
    <row r="628" spans="1:5" s="94" customFormat="1" ht="15">
      <c r="A628" s="478" t="s">
        <v>106</v>
      </c>
      <c r="B628" s="100" t="s">
        <v>12</v>
      </c>
      <c r="C628" s="171">
        <v>5</v>
      </c>
    </row>
    <row r="629" spans="1:5" s="94" customFormat="1">
      <c r="A629" s="141"/>
      <c r="B629" s="84" t="s">
        <v>13</v>
      </c>
      <c r="C629" s="171">
        <v>5</v>
      </c>
    </row>
    <row r="630" spans="1:5" s="94" customFormat="1" ht="15.75">
      <c r="A630" s="472" t="s">
        <v>108</v>
      </c>
      <c r="B630" s="100" t="s">
        <v>12</v>
      </c>
      <c r="C630" s="171">
        <v>2</v>
      </c>
    </row>
    <row r="631" spans="1:5" s="94" customFormat="1">
      <c r="A631" s="141"/>
      <c r="B631" s="84" t="s">
        <v>13</v>
      </c>
      <c r="C631" s="171">
        <v>2</v>
      </c>
    </row>
    <row r="632" spans="1:5" s="94" customFormat="1" ht="15">
      <c r="A632" s="478" t="s">
        <v>107</v>
      </c>
      <c r="B632" s="100" t="s">
        <v>12</v>
      </c>
      <c r="C632" s="171">
        <v>4</v>
      </c>
    </row>
    <row r="633" spans="1:5" s="94" customFormat="1">
      <c r="A633" s="141"/>
      <c r="B633" s="84" t="s">
        <v>13</v>
      </c>
      <c r="C633" s="171">
        <v>4</v>
      </c>
    </row>
    <row r="634" spans="1:5" s="94" customFormat="1" ht="15.75">
      <c r="A634" s="479" t="s">
        <v>109</v>
      </c>
      <c r="B634" s="100" t="s">
        <v>12</v>
      </c>
      <c r="C634" s="171">
        <v>1</v>
      </c>
    </row>
    <row r="635" spans="1:5" s="94" customFormat="1">
      <c r="A635" s="141"/>
      <c r="B635" s="84" t="s">
        <v>13</v>
      </c>
      <c r="C635" s="171">
        <v>1</v>
      </c>
    </row>
    <row r="636" spans="1:5" ht="12.75">
      <c r="A636" s="696" t="s">
        <v>112</v>
      </c>
      <c r="B636" s="696"/>
      <c r="C636" s="696"/>
    </row>
    <row r="637" spans="1:5" s="63" customFormat="1">
      <c r="A637" s="132" t="s">
        <v>32</v>
      </c>
      <c r="B637" s="133" t="s">
        <v>12</v>
      </c>
      <c r="C637" s="171">
        <f>C639</f>
        <v>442</v>
      </c>
    </row>
    <row r="638" spans="1:5" s="63" customFormat="1">
      <c r="A638" s="76" t="s">
        <v>38</v>
      </c>
      <c r="B638" s="65" t="s">
        <v>13</v>
      </c>
      <c r="C638" s="171">
        <f>C640</f>
        <v>442</v>
      </c>
    </row>
    <row r="639" spans="1:5" s="94" customFormat="1">
      <c r="A639" s="77" t="s">
        <v>24</v>
      </c>
      <c r="B639" s="100" t="s">
        <v>12</v>
      </c>
      <c r="C639" s="171">
        <f t="shared" ref="C639:C640" si="22">C641</f>
        <v>442</v>
      </c>
    </row>
    <row r="640" spans="1:5" s="94" customFormat="1">
      <c r="A640" s="141" t="s">
        <v>15</v>
      </c>
      <c r="B640" s="84" t="s">
        <v>13</v>
      </c>
      <c r="C640" s="171">
        <f t="shared" si="22"/>
        <v>442</v>
      </c>
    </row>
    <row r="641" spans="1:3" s="94" customFormat="1">
      <c r="A641" s="227" t="s">
        <v>17</v>
      </c>
      <c r="B641" s="95" t="s">
        <v>12</v>
      </c>
      <c r="C641" s="171">
        <f>C643+C657</f>
        <v>442</v>
      </c>
    </row>
    <row r="642" spans="1:3" s="94" customFormat="1">
      <c r="A642" s="79"/>
      <c r="B642" s="84" t="s">
        <v>13</v>
      </c>
      <c r="C642" s="171">
        <f>C644+C658</f>
        <v>442</v>
      </c>
    </row>
    <row r="643" spans="1:3" s="94" customFormat="1" ht="16.5" customHeight="1">
      <c r="A643" s="246" t="s">
        <v>20</v>
      </c>
      <c r="B643" s="100" t="s">
        <v>12</v>
      </c>
      <c r="C643" s="171">
        <f>C645+C653</f>
        <v>369</v>
      </c>
    </row>
    <row r="644" spans="1:3" s="94" customFormat="1">
      <c r="A644" s="141"/>
      <c r="B644" s="84" t="s">
        <v>13</v>
      </c>
      <c r="C644" s="171">
        <f>C646+C654</f>
        <v>369</v>
      </c>
    </row>
    <row r="645" spans="1:3" s="67" customFormat="1" ht="15">
      <c r="A645" s="162" t="s">
        <v>134</v>
      </c>
      <c r="B645" s="55" t="s">
        <v>12</v>
      </c>
      <c r="C645" s="178">
        <f>C647+C649+C651</f>
        <v>339</v>
      </c>
    </row>
    <row r="646" spans="1:3" s="67" customFormat="1" ht="15">
      <c r="A646" s="104"/>
      <c r="B646" s="40" t="s">
        <v>13</v>
      </c>
      <c r="C646" s="178">
        <f>C648+C650+C652</f>
        <v>339</v>
      </c>
    </row>
    <row r="647" spans="1:3" s="94" customFormat="1" ht="15.75">
      <c r="A647" s="443" t="s">
        <v>423</v>
      </c>
      <c r="B647" s="100" t="s">
        <v>12</v>
      </c>
      <c r="C647" s="171">
        <v>12</v>
      </c>
    </row>
    <row r="648" spans="1:3" s="94" customFormat="1">
      <c r="A648" s="141"/>
      <c r="B648" s="84" t="s">
        <v>13</v>
      </c>
      <c r="C648" s="171">
        <v>12</v>
      </c>
    </row>
    <row r="649" spans="1:3" s="94" customFormat="1" ht="15.75">
      <c r="A649" s="480" t="s">
        <v>424</v>
      </c>
      <c r="B649" s="100" t="s">
        <v>12</v>
      </c>
      <c r="C649" s="171">
        <v>300</v>
      </c>
    </row>
    <row r="650" spans="1:3" s="94" customFormat="1">
      <c r="A650" s="141"/>
      <c r="B650" s="84" t="s">
        <v>13</v>
      </c>
      <c r="C650" s="171">
        <v>300</v>
      </c>
    </row>
    <row r="651" spans="1:3" s="94" customFormat="1" ht="15.75">
      <c r="A651" s="251" t="s">
        <v>218</v>
      </c>
      <c r="B651" s="100" t="s">
        <v>12</v>
      </c>
      <c r="C651" s="171">
        <v>27</v>
      </c>
    </row>
    <row r="652" spans="1:3" s="94" customFormat="1">
      <c r="A652" s="141"/>
      <c r="B652" s="84" t="s">
        <v>13</v>
      </c>
      <c r="C652" s="171">
        <v>27</v>
      </c>
    </row>
    <row r="653" spans="1:3" s="247" customFormat="1" ht="15">
      <c r="A653" s="162" t="s">
        <v>425</v>
      </c>
      <c r="B653" s="100" t="s">
        <v>12</v>
      </c>
      <c r="C653" s="199">
        <f>C655</f>
        <v>30</v>
      </c>
    </row>
    <row r="654" spans="1:3" s="247" customFormat="1" ht="15">
      <c r="A654" s="244"/>
      <c r="B654" s="84" t="s">
        <v>13</v>
      </c>
      <c r="C654" s="199">
        <f>C656</f>
        <v>30</v>
      </c>
    </row>
    <row r="655" spans="1:3" s="94" customFormat="1" ht="15.75">
      <c r="A655" s="466" t="s">
        <v>186</v>
      </c>
      <c r="B655" s="100" t="s">
        <v>12</v>
      </c>
      <c r="C655" s="171">
        <v>30</v>
      </c>
    </row>
    <row r="656" spans="1:3" s="94" customFormat="1">
      <c r="A656" s="141"/>
      <c r="B656" s="84" t="s">
        <v>13</v>
      </c>
      <c r="C656" s="171">
        <v>30</v>
      </c>
    </row>
    <row r="657" spans="1:3" s="94" customFormat="1" ht="16.5" customHeight="1">
      <c r="A657" s="474" t="s">
        <v>21</v>
      </c>
      <c r="B657" s="100" t="s">
        <v>12</v>
      </c>
      <c r="C657" s="171">
        <f>C659</f>
        <v>73</v>
      </c>
    </row>
    <row r="658" spans="1:3" s="94" customFormat="1">
      <c r="A658" s="141"/>
      <c r="B658" s="84" t="s">
        <v>13</v>
      </c>
      <c r="C658" s="171">
        <f>C660</f>
        <v>73</v>
      </c>
    </row>
    <row r="659" spans="1:3" s="67" customFormat="1" ht="15">
      <c r="A659" s="162" t="s">
        <v>42</v>
      </c>
      <c r="B659" s="55" t="s">
        <v>12</v>
      </c>
      <c r="C659" s="178">
        <f>C661+C663+C665+C667+C669+C671+C673+C675</f>
        <v>73</v>
      </c>
    </row>
    <row r="660" spans="1:3" s="67" customFormat="1" ht="15">
      <c r="A660" s="104"/>
      <c r="B660" s="40" t="s">
        <v>13</v>
      </c>
      <c r="C660" s="178">
        <f>C662+C664+C666+C668+C670+C672+C674+C676</f>
        <v>73</v>
      </c>
    </row>
    <row r="661" spans="1:3" s="94" customFormat="1" ht="15.75">
      <c r="A661" s="480" t="s">
        <v>426</v>
      </c>
      <c r="B661" s="100" t="s">
        <v>12</v>
      </c>
      <c r="C661" s="171">
        <v>5</v>
      </c>
    </row>
    <row r="662" spans="1:3" s="94" customFormat="1">
      <c r="A662" s="141"/>
      <c r="B662" s="84" t="s">
        <v>13</v>
      </c>
      <c r="C662" s="171">
        <v>5</v>
      </c>
    </row>
    <row r="663" spans="1:3" s="94" customFormat="1" ht="15.75">
      <c r="A663" s="480" t="s">
        <v>427</v>
      </c>
      <c r="B663" s="100" t="s">
        <v>12</v>
      </c>
      <c r="C663" s="171">
        <v>10</v>
      </c>
    </row>
    <row r="664" spans="1:3" s="94" customFormat="1">
      <c r="A664" s="141"/>
      <c r="B664" s="84" t="s">
        <v>13</v>
      </c>
      <c r="C664" s="171">
        <v>10</v>
      </c>
    </row>
    <row r="665" spans="1:3" s="94" customFormat="1" ht="15.75">
      <c r="A665" s="480" t="s">
        <v>428</v>
      </c>
      <c r="B665" s="100" t="s">
        <v>12</v>
      </c>
      <c r="C665" s="171">
        <v>5</v>
      </c>
    </row>
    <row r="666" spans="1:3" s="94" customFormat="1">
      <c r="A666" s="141"/>
      <c r="B666" s="84" t="s">
        <v>13</v>
      </c>
      <c r="C666" s="171">
        <v>5</v>
      </c>
    </row>
    <row r="667" spans="1:3" s="94" customFormat="1" ht="15.75">
      <c r="A667" s="480" t="s">
        <v>429</v>
      </c>
      <c r="B667" s="100" t="s">
        <v>12</v>
      </c>
      <c r="C667" s="171">
        <v>15</v>
      </c>
    </row>
    <row r="668" spans="1:3" s="94" customFormat="1">
      <c r="A668" s="141"/>
      <c r="B668" s="84" t="s">
        <v>13</v>
      </c>
      <c r="C668" s="171">
        <v>15</v>
      </c>
    </row>
    <row r="669" spans="1:3" s="94" customFormat="1" ht="15.75">
      <c r="A669" s="480" t="s">
        <v>430</v>
      </c>
      <c r="B669" s="100" t="s">
        <v>12</v>
      </c>
      <c r="C669" s="171">
        <v>5</v>
      </c>
    </row>
    <row r="670" spans="1:3" s="94" customFormat="1">
      <c r="A670" s="141"/>
      <c r="B670" s="84" t="s">
        <v>13</v>
      </c>
      <c r="C670" s="171">
        <v>5</v>
      </c>
    </row>
    <row r="671" spans="1:3" s="94" customFormat="1" ht="15.75">
      <c r="A671" s="480" t="s">
        <v>431</v>
      </c>
      <c r="B671" s="100" t="s">
        <v>12</v>
      </c>
      <c r="C671" s="171">
        <v>7</v>
      </c>
    </row>
    <row r="672" spans="1:3" s="94" customFormat="1">
      <c r="A672" s="141"/>
      <c r="B672" s="84" t="s">
        <v>13</v>
      </c>
      <c r="C672" s="171">
        <v>7</v>
      </c>
    </row>
    <row r="673" spans="1:3" s="94" customFormat="1" ht="15.75">
      <c r="A673" s="480" t="s">
        <v>432</v>
      </c>
      <c r="B673" s="100" t="s">
        <v>12</v>
      </c>
      <c r="C673" s="171">
        <v>12</v>
      </c>
    </row>
    <row r="674" spans="1:3" s="94" customFormat="1">
      <c r="A674" s="141"/>
      <c r="B674" s="84" t="s">
        <v>13</v>
      </c>
      <c r="C674" s="171">
        <v>12</v>
      </c>
    </row>
    <row r="675" spans="1:3" s="94" customFormat="1" ht="15.75">
      <c r="A675" s="251" t="s">
        <v>433</v>
      </c>
      <c r="B675" s="100" t="s">
        <v>12</v>
      </c>
      <c r="C675" s="171">
        <v>14</v>
      </c>
    </row>
    <row r="676" spans="1:3" s="94" customFormat="1">
      <c r="A676" s="141"/>
      <c r="B676" s="84" t="s">
        <v>13</v>
      </c>
      <c r="C676" s="171">
        <v>14</v>
      </c>
    </row>
    <row r="677" spans="1:3" ht="12.75">
      <c r="A677" s="717" t="s">
        <v>125</v>
      </c>
      <c r="B677" s="717"/>
      <c r="C677" s="717"/>
    </row>
    <row r="678" spans="1:3" ht="12.75">
      <c r="A678" s="707" t="s">
        <v>32</v>
      </c>
      <c r="B678" s="707"/>
      <c r="C678" s="707"/>
    </row>
    <row r="679" spans="1:3">
      <c r="A679" s="136" t="s">
        <v>60</v>
      </c>
      <c r="B679" s="5" t="s">
        <v>12</v>
      </c>
      <c r="C679" s="195">
        <f>C681+C689</f>
        <v>5798</v>
      </c>
    </row>
    <row r="680" spans="1:3">
      <c r="A680" s="9"/>
      <c r="B680" s="7" t="s">
        <v>13</v>
      </c>
      <c r="C680" s="195">
        <f>C682+C690</f>
        <v>5798</v>
      </c>
    </row>
    <row r="681" spans="1:3" ht="15">
      <c r="A681" s="26" t="s">
        <v>27</v>
      </c>
      <c r="B681" s="6" t="s">
        <v>12</v>
      </c>
      <c r="C681" s="178">
        <f t="shared" ref="C681:C686" si="23">C683</f>
        <v>4990</v>
      </c>
    </row>
    <row r="682" spans="1:3" ht="15">
      <c r="A682" s="9" t="s">
        <v>140</v>
      </c>
      <c r="B682" s="7" t="s">
        <v>13</v>
      </c>
      <c r="C682" s="178">
        <f t="shared" si="23"/>
        <v>4990</v>
      </c>
    </row>
    <row r="683" spans="1:3">
      <c r="A683" s="12" t="s">
        <v>17</v>
      </c>
      <c r="B683" s="6" t="s">
        <v>12</v>
      </c>
      <c r="C683" s="195">
        <f t="shared" si="23"/>
        <v>4990</v>
      </c>
    </row>
    <row r="684" spans="1:3">
      <c r="A684" s="11"/>
      <c r="B684" s="7" t="s">
        <v>13</v>
      </c>
      <c r="C684" s="195">
        <f t="shared" si="23"/>
        <v>4990</v>
      </c>
    </row>
    <row r="685" spans="1:3">
      <c r="A685" s="68" t="s">
        <v>39</v>
      </c>
      <c r="B685" s="13" t="s">
        <v>12</v>
      </c>
      <c r="C685" s="195">
        <f t="shared" si="23"/>
        <v>4990</v>
      </c>
    </row>
    <row r="686" spans="1:3">
      <c r="A686" s="23"/>
      <c r="B686" s="14" t="s">
        <v>13</v>
      </c>
      <c r="C686" s="195">
        <f t="shared" si="23"/>
        <v>4990</v>
      </c>
    </row>
    <row r="687" spans="1:3">
      <c r="A687" s="31" t="s">
        <v>22</v>
      </c>
      <c r="B687" s="13" t="s">
        <v>12</v>
      </c>
      <c r="C687" s="195">
        <f>C706+C768+C791+C804</f>
        <v>4990</v>
      </c>
    </row>
    <row r="688" spans="1:3">
      <c r="A688" s="10"/>
      <c r="B688" s="14" t="s">
        <v>13</v>
      </c>
      <c r="C688" s="195">
        <f>C707+C769+C792+C805</f>
        <v>4990</v>
      </c>
    </row>
    <row r="689" spans="1:9" ht="15">
      <c r="A689" s="137" t="s">
        <v>24</v>
      </c>
      <c r="B689" s="13" t="s">
        <v>12</v>
      </c>
      <c r="C689" s="178">
        <f t="shared" ref="C689:C694" si="24">C691</f>
        <v>808</v>
      </c>
    </row>
    <row r="690" spans="1:9" ht="15">
      <c r="A690" s="10" t="s">
        <v>15</v>
      </c>
      <c r="B690" s="14" t="s">
        <v>13</v>
      </c>
      <c r="C690" s="178">
        <f t="shared" si="24"/>
        <v>808</v>
      </c>
    </row>
    <row r="691" spans="1:9">
      <c r="A691" s="12" t="s">
        <v>17</v>
      </c>
      <c r="B691" s="6" t="s">
        <v>12</v>
      </c>
      <c r="C691" s="195">
        <f t="shared" si="24"/>
        <v>808</v>
      </c>
    </row>
    <row r="692" spans="1:9">
      <c r="A692" s="11"/>
      <c r="B692" s="7" t="s">
        <v>13</v>
      </c>
      <c r="C692" s="195">
        <f t="shared" si="24"/>
        <v>808</v>
      </c>
    </row>
    <row r="693" spans="1:9">
      <c r="A693" s="68" t="s">
        <v>39</v>
      </c>
      <c r="B693" s="13" t="s">
        <v>12</v>
      </c>
      <c r="C693" s="195">
        <f t="shared" si="24"/>
        <v>808</v>
      </c>
    </row>
    <row r="694" spans="1:9">
      <c r="A694" s="23"/>
      <c r="B694" s="14" t="s">
        <v>13</v>
      </c>
      <c r="C694" s="195">
        <f t="shared" si="24"/>
        <v>808</v>
      </c>
    </row>
    <row r="695" spans="1:9">
      <c r="A695" s="31" t="s">
        <v>22</v>
      </c>
      <c r="B695" s="13" t="s">
        <v>12</v>
      </c>
      <c r="C695" s="195">
        <f>C733+C778</f>
        <v>808</v>
      </c>
    </row>
    <row r="696" spans="1:9">
      <c r="A696" s="10"/>
      <c r="B696" s="14" t="s">
        <v>13</v>
      </c>
      <c r="C696" s="195">
        <f>C734+C779</f>
        <v>808</v>
      </c>
    </row>
    <row r="697" spans="1:9" ht="15">
      <c r="A697" s="153" t="s">
        <v>31</v>
      </c>
      <c r="B697" s="154"/>
      <c r="C697" s="294"/>
      <c r="D697" s="111"/>
      <c r="E697" s="112"/>
      <c r="F697" s="111"/>
      <c r="G697" s="111"/>
      <c r="H697" s="111"/>
      <c r="I697" s="111"/>
    </row>
    <row r="698" spans="1:9">
      <c r="A698" s="134" t="s">
        <v>32</v>
      </c>
      <c r="B698" s="55" t="s">
        <v>12</v>
      </c>
      <c r="C698" s="195">
        <f t="shared" ref="C698:C705" si="25">C700</f>
        <v>1321</v>
      </c>
      <c r="D698" s="113"/>
      <c r="E698" s="113"/>
      <c r="F698" s="113"/>
      <c r="G698" s="113"/>
      <c r="H698" s="113"/>
      <c r="I698" s="113"/>
    </row>
    <row r="699" spans="1:9">
      <c r="A699" s="22" t="s">
        <v>33</v>
      </c>
      <c r="B699" s="14" t="s">
        <v>13</v>
      </c>
      <c r="C699" s="195">
        <f t="shared" si="25"/>
        <v>1321</v>
      </c>
    </row>
    <row r="700" spans="1:9" ht="15">
      <c r="A700" s="128" t="s">
        <v>34</v>
      </c>
      <c r="B700" s="13" t="s">
        <v>12</v>
      </c>
      <c r="C700" s="178">
        <f t="shared" si="25"/>
        <v>1321</v>
      </c>
    </row>
    <row r="701" spans="1:9" ht="15">
      <c r="A701" s="22" t="s">
        <v>35</v>
      </c>
      <c r="B701" s="14" t="s">
        <v>13</v>
      </c>
      <c r="C701" s="178">
        <f t="shared" si="25"/>
        <v>1321</v>
      </c>
    </row>
    <row r="702" spans="1:9">
      <c r="A702" s="12" t="s">
        <v>17</v>
      </c>
      <c r="B702" s="6" t="s">
        <v>12</v>
      </c>
      <c r="C702" s="195">
        <f t="shared" si="25"/>
        <v>1321</v>
      </c>
      <c r="D702" s="42"/>
      <c r="E702" s="42"/>
      <c r="F702" s="42"/>
      <c r="G702" s="42"/>
      <c r="H702" s="42"/>
      <c r="I702" s="42"/>
    </row>
    <row r="703" spans="1:9">
      <c r="A703" s="11"/>
      <c r="B703" s="7" t="s">
        <v>13</v>
      </c>
      <c r="C703" s="195">
        <f t="shared" si="25"/>
        <v>1321</v>
      </c>
      <c r="D703" s="42"/>
      <c r="E703" s="42"/>
      <c r="F703" s="42"/>
      <c r="G703" s="42"/>
      <c r="H703" s="42"/>
      <c r="I703" s="42"/>
    </row>
    <row r="704" spans="1:9">
      <c r="A704" s="35" t="s">
        <v>39</v>
      </c>
      <c r="B704" s="13" t="s">
        <v>12</v>
      </c>
      <c r="C704" s="195">
        <f t="shared" si="25"/>
        <v>1321</v>
      </c>
    </row>
    <row r="705" spans="1:14">
      <c r="A705" s="10"/>
      <c r="B705" s="14" t="s">
        <v>13</v>
      </c>
      <c r="C705" s="195">
        <f t="shared" si="25"/>
        <v>1321</v>
      </c>
    </row>
    <row r="706" spans="1:14">
      <c r="A706" s="31" t="s">
        <v>22</v>
      </c>
      <c r="B706" s="13" t="s">
        <v>12</v>
      </c>
      <c r="C706" s="195">
        <f>C708+C710+C712+C714+C716+C718+C720+C722</f>
        <v>1321</v>
      </c>
    </row>
    <row r="707" spans="1:14">
      <c r="A707" s="10"/>
      <c r="B707" s="14" t="s">
        <v>13</v>
      </c>
      <c r="C707" s="195">
        <f>C709+C711+C713+C715+C717+C719+C721+C723</f>
        <v>1321</v>
      </c>
    </row>
    <row r="708" spans="1:14" s="94" customFormat="1" ht="32.25" customHeight="1">
      <c r="A708" s="560" t="s">
        <v>434</v>
      </c>
      <c r="B708" s="534" t="s">
        <v>12</v>
      </c>
      <c r="C708" s="535">
        <v>178</v>
      </c>
    </row>
    <row r="709" spans="1:14" s="94" customFormat="1">
      <c r="A709" s="536"/>
      <c r="B709" s="537" t="s">
        <v>13</v>
      </c>
      <c r="C709" s="535">
        <v>178</v>
      </c>
    </row>
    <row r="710" spans="1:14" s="94" customFormat="1" ht="30.75" customHeight="1">
      <c r="A710" s="561" t="s">
        <v>435</v>
      </c>
      <c r="B710" s="534" t="s">
        <v>12</v>
      </c>
      <c r="C710" s="535">
        <v>277</v>
      </c>
      <c r="N710" s="231">
        <f>C711+C713+C715+C717+C719+C721+C723+C709</f>
        <v>1321</v>
      </c>
    </row>
    <row r="711" spans="1:14" s="94" customFormat="1">
      <c r="A711" s="536"/>
      <c r="B711" s="537" t="s">
        <v>13</v>
      </c>
      <c r="C711" s="535">
        <v>277</v>
      </c>
    </row>
    <row r="712" spans="1:14" s="94" customFormat="1" ht="148.5" customHeight="1">
      <c r="A712" s="481" t="s">
        <v>436</v>
      </c>
      <c r="B712" s="100" t="s">
        <v>12</v>
      </c>
      <c r="C712" s="171">
        <v>67</v>
      </c>
    </row>
    <row r="713" spans="1:14" s="94" customFormat="1">
      <c r="A713" s="141"/>
      <c r="B713" s="84" t="s">
        <v>13</v>
      </c>
      <c r="C713" s="171">
        <v>67</v>
      </c>
    </row>
    <row r="714" spans="1:14" s="94" customFormat="1" ht="149.25" customHeight="1">
      <c r="A714" s="481" t="s">
        <v>437</v>
      </c>
      <c r="B714" s="100" t="s">
        <v>12</v>
      </c>
      <c r="C714" s="171">
        <v>67</v>
      </c>
    </row>
    <row r="715" spans="1:14" s="94" customFormat="1">
      <c r="A715" s="141"/>
      <c r="B715" s="84" t="s">
        <v>13</v>
      </c>
      <c r="C715" s="171">
        <v>67</v>
      </c>
    </row>
    <row r="716" spans="1:14" s="569" customFormat="1" ht="57" customHeight="1">
      <c r="A716" s="566" t="s">
        <v>438</v>
      </c>
      <c r="B716" s="567" t="s">
        <v>12</v>
      </c>
      <c r="C716" s="568">
        <v>149</v>
      </c>
    </row>
    <row r="717" spans="1:14" s="569" customFormat="1">
      <c r="A717" s="570"/>
      <c r="B717" s="571" t="s">
        <v>13</v>
      </c>
      <c r="C717" s="568">
        <v>149</v>
      </c>
    </row>
    <row r="718" spans="1:14" s="94" customFormat="1" ht="58.5" customHeight="1">
      <c r="A718" s="483" t="s">
        <v>439</v>
      </c>
      <c r="B718" s="100" t="s">
        <v>12</v>
      </c>
      <c r="C718" s="171">
        <v>58</v>
      </c>
    </row>
    <row r="719" spans="1:14" s="94" customFormat="1">
      <c r="A719" s="141"/>
      <c r="B719" s="84" t="s">
        <v>13</v>
      </c>
      <c r="C719" s="171">
        <v>58</v>
      </c>
    </row>
    <row r="720" spans="1:14" s="94" customFormat="1" ht="144" customHeight="1">
      <c r="A720" s="482" t="s">
        <v>440</v>
      </c>
      <c r="B720" s="100" t="s">
        <v>12</v>
      </c>
      <c r="C720" s="171">
        <v>210</v>
      </c>
    </row>
    <row r="721" spans="1:5" s="94" customFormat="1">
      <c r="A721" s="141"/>
      <c r="B721" s="84" t="s">
        <v>13</v>
      </c>
      <c r="C721" s="171">
        <v>210</v>
      </c>
    </row>
    <row r="722" spans="1:5" s="94" customFormat="1" ht="114.75" customHeight="1">
      <c r="A722" s="482" t="s">
        <v>441</v>
      </c>
      <c r="B722" s="100" t="s">
        <v>12</v>
      </c>
      <c r="C722" s="171">
        <v>315</v>
      </c>
    </row>
    <row r="723" spans="1:5" s="94" customFormat="1">
      <c r="A723" s="141"/>
      <c r="B723" s="84" t="s">
        <v>13</v>
      </c>
      <c r="C723" s="171">
        <v>315</v>
      </c>
    </row>
    <row r="724" spans="1:5" ht="12.75">
      <c r="A724" s="685" t="s">
        <v>75</v>
      </c>
      <c r="B724" s="686"/>
      <c r="C724" s="687"/>
      <c r="E724" s="43"/>
    </row>
    <row r="725" spans="1:5">
      <c r="A725" s="20" t="s">
        <v>32</v>
      </c>
      <c r="B725" s="5" t="s">
        <v>12</v>
      </c>
      <c r="C725" s="171">
        <f t="shared" ref="C725:C732" si="26">C727</f>
        <v>567</v>
      </c>
    </row>
    <row r="726" spans="1:5">
      <c r="A726" s="22" t="s">
        <v>38</v>
      </c>
      <c r="B726" s="7" t="s">
        <v>13</v>
      </c>
      <c r="C726" s="171">
        <f t="shared" si="26"/>
        <v>567</v>
      </c>
    </row>
    <row r="727" spans="1:5" ht="15">
      <c r="A727" s="26" t="s">
        <v>187</v>
      </c>
      <c r="B727" s="13" t="s">
        <v>12</v>
      </c>
      <c r="C727" s="199">
        <f t="shared" si="26"/>
        <v>567</v>
      </c>
    </row>
    <row r="728" spans="1:5" ht="15">
      <c r="A728" s="9" t="s">
        <v>140</v>
      </c>
      <c r="B728" s="14" t="s">
        <v>13</v>
      </c>
      <c r="C728" s="199">
        <f t="shared" si="26"/>
        <v>567</v>
      </c>
    </row>
    <row r="729" spans="1:5">
      <c r="A729" s="12" t="s">
        <v>17</v>
      </c>
      <c r="B729" s="6" t="s">
        <v>12</v>
      </c>
      <c r="C729" s="171">
        <f t="shared" si="26"/>
        <v>567</v>
      </c>
    </row>
    <row r="730" spans="1:5">
      <c r="A730" s="11"/>
      <c r="B730" s="7" t="s">
        <v>13</v>
      </c>
      <c r="C730" s="171">
        <f t="shared" si="26"/>
        <v>567</v>
      </c>
    </row>
    <row r="731" spans="1:5">
      <c r="A731" s="68" t="s">
        <v>39</v>
      </c>
      <c r="B731" s="6" t="s">
        <v>12</v>
      </c>
      <c r="C731" s="171">
        <f t="shared" si="26"/>
        <v>567</v>
      </c>
    </row>
    <row r="732" spans="1:5">
      <c r="A732" s="10"/>
      <c r="B732" s="7" t="s">
        <v>13</v>
      </c>
      <c r="C732" s="171">
        <f t="shared" si="26"/>
        <v>567</v>
      </c>
    </row>
    <row r="733" spans="1:5" s="62" customFormat="1" ht="15.75" customHeight="1">
      <c r="A733" s="360" t="s">
        <v>22</v>
      </c>
      <c r="B733" s="28" t="s">
        <v>12</v>
      </c>
      <c r="C733" s="199">
        <f>C735+C743+C751+C755</f>
        <v>567</v>
      </c>
    </row>
    <row r="734" spans="1:5" s="62" customFormat="1" ht="16.5" customHeight="1">
      <c r="A734" s="32"/>
      <c r="B734" s="30" t="s">
        <v>13</v>
      </c>
      <c r="C734" s="199">
        <f>C736+C744+C752+C756</f>
        <v>567</v>
      </c>
    </row>
    <row r="735" spans="1:5" s="62" customFormat="1" ht="15">
      <c r="A735" s="80" t="s">
        <v>76</v>
      </c>
      <c r="B735" s="28" t="s">
        <v>12</v>
      </c>
      <c r="C735" s="178">
        <f>C737+C739+C741</f>
        <v>291</v>
      </c>
    </row>
    <row r="736" spans="1:5" s="62" customFormat="1" ht="15">
      <c r="A736" s="32"/>
      <c r="B736" s="30" t="s">
        <v>13</v>
      </c>
      <c r="C736" s="178">
        <f>C738+C740+C742</f>
        <v>291</v>
      </c>
    </row>
    <row r="737" spans="1:3" s="94" customFormat="1" ht="15">
      <c r="A737" s="468" t="s">
        <v>442</v>
      </c>
      <c r="B737" s="100" t="s">
        <v>12</v>
      </c>
      <c r="C737" s="171">
        <v>97</v>
      </c>
    </row>
    <row r="738" spans="1:3" s="94" customFormat="1">
      <c r="A738" s="141"/>
      <c r="B738" s="84" t="s">
        <v>13</v>
      </c>
      <c r="C738" s="171">
        <v>97</v>
      </c>
    </row>
    <row r="739" spans="1:3" s="94" customFormat="1" ht="15">
      <c r="A739" s="468" t="s">
        <v>443</v>
      </c>
      <c r="B739" s="100" t="s">
        <v>12</v>
      </c>
      <c r="C739" s="171">
        <v>97</v>
      </c>
    </row>
    <row r="740" spans="1:3" s="94" customFormat="1">
      <c r="A740" s="141"/>
      <c r="B740" s="84" t="s">
        <v>13</v>
      </c>
      <c r="C740" s="171">
        <v>97</v>
      </c>
    </row>
    <row r="741" spans="1:3" s="94" customFormat="1" ht="15">
      <c r="A741" s="468" t="s">
        <v>444</v>
      </c>
      <c r="B741" s="100" t="s">
        <v>12</v>
      </c>
      <c r="C741" s="171">
        <v>97</v>
      </c>
    </row>
    <row r="742" spans="1:3" s="94" customFormat="1">
      <c r="A742" s="141"/>
      <c r="B742" s="84" t="s">
        <v>13</v>
      </c>
      <c r="C742" s="171">
        <v>97</v>
      </c>
    </row>
    <row r="743" spans="1:3" s="62" customFormat="1" ht="15">
      <c r="A743" s="80" t="s">
        <v>445</v>
      </c>
      <c r="B743" s="28" t="s">
        <v>12</v>
      </c>
      <c r="C743" s="199">
        <f>C745+C747+C749</f>
        <v>163</v>
      </c>
    </row>
    <row r="744" spans="1:3" s="62" customFormat="1" ht="15">
      <c r="A744" s="32"/>
      <c r="B744" s="30" t="s">
        <v>13</v>
      </c>
      <c r="C744" s="199">
        <f>C746+C748+C750</f>
        <v>163</v>
      </c>
    </row>
    <row r="745" spans="1:3" s="94" customFormat="1" ht="30.75" customHeight="1">
      <c r="A745" s="454" t="s">
        <v>446</v>
      </c>
      <c r="B745" s="100" t="s">
        <v>12</v>
      </c>
      <c r="C745" s="171">
        <v>72</v>
      </c>
    </row>
    <row r="746" spans="1:3" s="94" customFormat="1">
      <c r="A746" s="141"/>
      <c r="B746" s="84" t="s">
        <v>13</v>
      </c>
      <c r="C746" s="171">
        <v>72</v>
      </c>
    </row>
    <row r="747" spans="1:3" s="94" customFormat="1" ht="28.5">
      <c r="A747" s="454" t="s">
        <v>447</v>
      </c>
      <c r="B747" s="100" t="s">
        <v>12</v>
      </c>
      <c r="C747" s="171">
        <v>54</v>
      </c>
    </row>
    <row r="748" spans="1:3" s="94" customFormat="1">
      <c r="A748" s="141"/>
      <c r="B748" s="84" t="s">
        <v>13</v>
      </c>
      <c r="C748" s="171">
        <v>54</v>
      </c>
    </row>
    <row r="749" spans="1:3" s="94" customFormat="1" ht="47.25">
      <c r="A749" s="480" t="s">
        <v>448</v>
      </c>
      <c r="B749" s="484" t="s">
        <v>12</v>
      </c>
      <c r="C749" s="171">
        <v>37</v>
      </c>
    </row>
    <row r="750" spans="1:3" s="94" customFormat="1" ht="14.25" customHeight="1">
      <c r="A750" s="141"/>
      <c r="B750" s="84" t="s">
        <v>13</v>
      </c>
      <c r="C750" s="171">
        <v>37</v>
      </c>
    </row>
    <row r="751" spans="1:3" s="91" customFormat="1" ht="15">
      <c r="A751" s="198" t="s">
        <v>449</v>
      </c>
      <c r="B751" s="196" t="s">
        <v>12</v>
      </c>
      <c r="C751" s="199">
        <f>C753</f>
        <v>3</v>
      </c>
    </row>
    <row r="752" spans="1:3" s="91" customFormat="1" ht="15">
      <c r="A752" s="200"/>
      <c r="B752" s="197" t="s">
        <v>13</v>
      </c>
      <c r="C752" s="199">
        <f>C754</f>
        <v>3</v>
      </c>
    </row>
    <row r="753" spans="1:9" s="94" customFormat="1" ht="15.75">
      <c r="A753" s="443" t="s">
        <v>450</v>
      </c>
      <c r="B753" s="100" t="s">
        <v>12</v>
      </c>
      <c r="C753" s="171">
        <v>3</v>
      </c>
    </row>
    <row r="754" spans="1:9" s="91" customFormat="1">
      <c r="A754" s="76"/>
      <c r="B754" s="65" t="s">
        <v>13</v>
      </c>
      <c r="C754" s="171">
        <v>3</v>
      </c>
    </row>
    <row r="755" spans="1:9" s="91" customFormat="1" ht="15">
      <c r="A755" s="198" t="s">
        <v>451</v>
      </c>
      <c r="B755" s="196" t="s">
        <v>12</v>
      </c>
      <c r="C755" s="199">
        <f>C757+C759</f>
        <v>110</v>
      </c>
    </row>
    <row r="756" spans="1:9" s="91" customFormat="1" ht="15">
      <c r="A756" s="200"/>
      <c r="B756" s="197" t="s">
        <v>13</v>
      </c>
      <c r="C756" s="199">
        <f>C758+C760</f>
        <v>110</v>
      </c>
    </row>
    <row r="757" spans="1:9" s="94" customFormat="1" ht="63">
      <c r="A757" s="485" t="s">
        <v>452</v>
      </c>
      <c r="B757" s="100" t="s">
        <v>12</v>
      </c>
      <c r="C757" s="171">
        <v>55</v>
      </c>
    </row>
    <row r="758" spans="1:9" s="94" customFormat="1">
      <c r="A758" s="141"/>
      <c r="B758" s="84" t="s">
        <v>13</v>
      </c>
      <c r="C758" s="171">
        <v>55</v>
      </c>
    </row>
    <row r="759" spans="1:9" s="94" customFormat="1" ht="63">
      <c r="A759" s="485" t="s">
        <v>453</v>
      </c>
      <c r="B759" s="100" t="s">
        <v>12</v>
      </c>
      <c r="C759" s="171">
        <v>55</v>
      </c>
    </row>
    <row r="760" spans="1:9" s="91" customFormat="1">
      <c r="A760" s="76"/>
      <c r="B760" s="65" t="s">
        <v>13</v>
      </c>
      <c r="C760" s="171">
        <v>55</v>
      </c>
    </row>
    <row r="761" spans="1:9" ht="12.75">
      <c r="A761" s="696" t="s">
        <v>62</v>
      </c>
      <c r="B761" s="696"/>
      <c r="C761" s="696"/>
    </row>
    <row r="762" spans="1:9">
      <c r="A762" s="21" t="s">
        <v>32</v>
      </c>
      <c r="B762" s="13" t="s">
        <v>12</v>
      </c>
      <c r="C762" s="195">
        <f>C764+C774</f>
        <v>358</v>
      </c>
      <c r="E762" s="63"/>
    </row>
    <row r="763" spans="1:9">
      <c r="A763" s="22" t="s">
        <v>38</v>
      </c>
      <c r="B763" s="14" t="s">
        <v>13</v>
      </c>
      <c r="C763" s="195">
        <f>C765+C775</f>
        <v>358</v>
      </c>
      <c r="E763" s="63"/>
    </row>
    <row r="764" spans="1:9" s="63" customFormat="1" ht="15">
      <c r="A764" s="77" t="s">
        <v>27</v>
      </c>
      <c r="B764" s="139" t="s">
        <v>12</v>
      </c>
      <c r="C764" s="178">
        <f t="shared" ref="C764:C769" si="27">C766</f>
        <v>117</v>
      </c>
      <c r="D764"/>
      <c r="E764"/>
      <c r="F764"/>
      <c r="G764"/>
      <c r="H764"/>
      <c r="I764"/>
    </row>
    <row r="765" spans="1:9" s="63" customFormat="1" ht="15">
      <c r="A765" s="64" t="s">
        <v>140</v>
      </c>
      <c r="B765" s="74" t="s">
        <v>13</v>
      </c>
      <c r="C765" s="178">
        <f t="shared" si="27"/>
        <v>117</v>
      </c>
    </row>
    <row r="766" spans="1:9">
      <c r="A766" s="12" t="s">
        <v>17</v>
      </c>
      <c r="B766" s="6" t="s">
        <v>12</v>
      </c>
      <c r="C766" s="195">
        <f t="shared" si="27"/>
        <v>117</v>
      </c>
    </row>
    <row r="767" spans="1:9">
      <c r="A767" s="11"/>
      <c r="B767" s="7" t="s">
        <v>13</v>
      </c>
      <c r="C767" s="195">
        <f t="shared" si="27"/>
        <v>117</v>
      </c>
    </row>
    <row r="768" spans="1:9" s="63" customFormat="1">
      <c r="A768" s="151" t="s">
        <v>22</v>
      </c>
      <c r="B768" s="55" t="s">
        <v>12</v>
      </c>
      <c r="C768" s="195">
        <f t="shared" si="27"/>
        <v>117</v>
      </c>
    </row>
    <row r="769" spans="1:15" s="63" customFormat="1">
      <c r="A769" s="147"/>
      <c r="B769" s="40" t="s">
        <v>13</v>
      </c>
      <c r="C769" s="195">
        <f t="shared" si="27"/>
        <v>117</v>
      </c>
    </row>
    <row r="770" spans="1:15" s="216" customFormat="1">
      <c r="A770" s="61" t="s">
        <v>99</v>
      </c>
      <c r="B770" s="214" t="s">
        <v>12</v>
      </c>
      <c r="C770" s="303">
        <f>C772</f>
        <v>117</v>
      </c>
    </row>
    <row r="771" spans="1:15" s="216" customFormat="1">
      <c r="A771" s="217"/>
      <c r="B771" s="218" t="s">
        <v>13</v>
      </c>
      <c r="C771" s="303">
        <f>C773</f>
        <v>117</v>
      </c>
    </row>
    <row r="772" spans="1:15" s="94" customFormat="1" ht="30" customHeight="1">
      <c r="A772" s="547" t="s">
        <v>454</v>
      </c>
      <c r="B772" s="534" t="s">
        <v>12</v>
      </c>
      <c r="C772" s="535">
        <v>117</v>
      </c>
      <c r="D772" s="87"/>
      <c r="E772" s="87"/>
      <c r="F772" s="486"/>
      <c r="G772" s="86"/>
      <c r="H772" s="86"/>
    </row>
    <row r="773" spans="1:15" s="91" customFormat="1" ht="16.5" customHeight="1">
      <c r="A773" s="562"/>
      <c r="B773" s="544" t="s">
        <v>13</v>
      </c>
      <c r="C773" s="535">
        <v>117</v>
      </c>
      <c r="D773" s="83"/>
      <c r="E773" s="83"/>
      <c r="F773" s="150"/>
      <c r="G773" s="89"/>
      <c r="H773" s="89"/>
    </row>
    <row r="774" spans="1:15" s="94" customFormat="1" ht="15">
      <c r="A774" s="77" t="s">
        <v>24</v>
      </c>
      <c r="B774" s="100" t="s">
        <v>12</v>
      </c>
      <c r="C774" s="199">
        <f t="shared" ref="C774:C777" si="28">C776</f>
        <v>241</v>
      </c>
    </row>
    <row r="775" spans="1:15" s="94" customFormat="1" ht="15">
      <c r="A775" s="141" t="s">
        <v>15</v>
      </c>
      <c r="B775" s="84" t="s">
        <v>13</v>
      </c>
      <c r="C775" s="199">
        <f t="shared" si="28"/>
        <v>241</v>
      </c>
    </row>
    <row r="776" spans="1:15" s="94" customFormat="1">
      <c r="A776" s="227" t="s">
        <v>17</v>
      </c>
      <c r="B776" s="95" t="s">
        <v>12</v>
      </c>
      <c r="C776" s="171">
        <f t="shared" si="28"/>
        <v>241</v>
      </c>
    </row>
    <row r="777" spans="1:15" s="94" customFormat="1">
      <c r="A777" s="79"/>
      <c r="B777" s="84" t="s">
        <v>13</v>
      </c>
      <c r="C777" s="171">
        <f t="shared" si="28"/>
        <v>241</v>
      </c>
    </row>
    <row r="778" spans="1:15" s="94" customFormat="1" ht="15" customHeight="1">
      <c r="A778" s="248" t="s">
        <v>22</v>
      </c>
      <c r="B778" s="100" t="s">
        <v>12</v>
      </c>
      <c r="C778" s="171">
        <f>C780</f>
        <v>241</v>
      </c>
    </row>
    <row r="779" spans="1:15" s="94" customFormat="1" ht="15" customHeight="1">
      <c r="A779" s="217"/>
      <c r="B779" s="84" t="s">
        <v>13</v>
      </c>
      <c r="C779" s="171">
        <f>C781</f>
        <v>241</v>
      </c>
    </row>
    <row r="780" spans="1:15" s="216" customFormat="1">
      <c r="A780" s="249" t="s">
        <v>63</v>
      </c>
      <c r="B780" s="214" t="s">
        <v>12</v>
      </c>
      <c r="C780" s="303">
        <f>C782</f>
        <v>241</v>
      </c>
    </row>
    <row r="781" spans="1:15" s="216" customFormat="1">
      <c r="A781" s="217"/>
      <c r="B781" s="218" t="s">
        <v>13</v>
      </c>
      <c r="C781" s="303">
        <f>C783</f>
        <v>241</v>
      </c>
      <c r="D781" s="215">
        <f>D783</f>
        <v>0</v>
      </c>
      <c r="O781" s="216">
        <f>12679+46188+1271+241</f>
        <v>60379</v>
      </c>
    </row>
    <row r="782" spans="1:15" s="91" customFormat="1" ht="52.5" customHeight="1">
      <c r="A782" s="444" t="s">
        <v>455</v>
      </c>
      <c r="B782" s="133" t="s">
        <v>12</v>
      </c>
      <c r="C782" s="445">
        <v>241</v>
      </c>
      <c r="D782" s="83"/>
      <c r="E782" s="83"/>
      <c r="F782" s="150"/>
      <c r="G782" s="89"/>
      <c r="H782" s="89"/>
    </row>
    <row r="783" spans="1:15" s="91" customFormat="1" ht="16.5" customHeight="1">
      <c r="A783" s="142"/>
      <c r="B783" s="65" t="s">
        <v>13</v>
      </c>
      <c r="C783" s="171">
        <v>241</v>
      </c>
      <c r="D783" s="83"/>
      <c r="E783" s="83"/>
      <c r="F783" s="150"/>
      <c r="G783" s="89"/>
      <c r="H783" s="89"/>
    </row>
    <row r="784" spans="1:15" ht="12.75">
      <c r="A784" s="696" t="s">
        <v>112</v>
      </c>
      <c r="B784" s="696"/>
      <c r="C784" s="696"/>
    </row>
    <row r="785" spans="1:9">
      <c r="A785" s="21" t="s">
        <v>32</v>
      </c>
      <c r="B785" s="13" t="s">
        <v>12</v>
      </c>
      <c r="C785" s="195">
        <f>C787</f>
        <v>18</v>
      </c>
      <c r="E785" s="63"/>
    </row>
    <row r="786" spans="1:9">
      <c r="A786" s="22" t="s">
        <v>38</v>
      </c>
      <c r="B786" s="14" t="s">
        <v>13</v>
      </c>
      <c r="C786" s="195">
        <f>C788</f>
        <v>18</v>
      </c>
      <c r="E786" s="63"/>
    </row>
    <row r="787" spans="1:9" s="63" customFormat="1" ht="15">
      <c r="A787" s="77" t="s">
        <v>27</v>
      </c>
      <c r="B787" s="139" t="s">
        <v>12</v>
      </c>
      <c r="C787" s="178">
        <f>C789</f>
        <v>18</v>
      </c>
      <c r="D787"/>
      <c r="E787"/>
      <c r="F787"/>
      <c r="G787"/>
      <c r="H787"/>
      <c r="I787"/>
    </row>
    <row r="788" spans="1:9" s="63" customFormat="1" ht="15">
      <c r="A788" s="64" t="s">
        <v>140</v>
      </c>
      <c r="B788" s="74" t="s">
        <v>13</v>
      </c>
      <c r="C788" s="178">
        <f>C790</f>
        <v>18</v>
      </c>
    </row>
    <row r="789" spans="1:9">
      <c r="A789" s="12" t="s">
        <v>17</v>
      </c>
      <c r="B789" s="6" t="s">
        <v>12</v>
      </c>
      <c r="C789" s="195">
        <f t="shared" ref="C789:C790" si="29">C791</f>
        <v>18</v>
      </c>
    </row>
    <row r="790" spans="1:9">
      <c r="A790" s="11"/>
      <c r="B790" s="7" t="s">
        <v>13</v>
      </c>
      <c r="C790" s="195">
        <f t="shared" si="29"/>
        <v>18</v>
      </c>
    </row>
    <row r="791" spans="1:9" s="63" customFormat="1">
      <c r="A791" s="151" t="s">
        <v>22</v>
      </c>
      <c r="B791" s="55" t="s">
        <v>12</v>
      </c>
      <c r="C791" s="195">
        <f>C793</f>
        <v>18</v>
      </c>
    </row>
    <row r="792" spans="1:9" s="63" customFormat="1">
      <c r="A792" s="147"/>
      <c r="B792" s="40" t="s">
        <v>13</v>
      </c>
      <c r="C792" s="195">
        <f>C794</f>
        <v>18</v>
      </c>
    </row>
    <row r="793" spans="1:9" s="94" customFormat="1" ht="25.5">
      <c r="A793" s="184" t="s">
        <v>40</v>
      </c>
      <c r="B793" s="100" t="s">
        <v>12</v>
      </c>
      <c r="C793" s="195">
        <f>C795</f>
        <v>18</v>
      </c>
    </row>
    <row r="794" spans="1:9" s="94" customFormat="1" ht="15.75" customHeight="1">
      <c r="A794" s="141"/>
      <c r="B794" s="84" t="s">
        <v>13</v>
      </c>
      <c r="C794" s="195">
        <f>C796</f>
        <v>18</v>
      </c>
    </row>
    <row r="795" spans="1:9" s="94" customFormat="1" ht="47.25" customHeight="1">
      <c r="A795" s="563" t="s">
        <v>456</v>
      </c>
      <c r="B795" s="534" t="s">
        <v>12</v>
      </c>
      <c r="C795" s="535">
        <v>18</v>
      </c>
    </row>
    <row r="796" spans="1:9" s="94" customFormat="1" ht="18.75" customHeight="1">
      <c r="A796" s="536"/>
      <c r="B796" s="537" t="s">
        <v>13</v>
      </c>
      <c r="C796" s="535">
        <v>18</v>
      </c>
    </row>
    <row r="797" spans="1:9" s="43" customFormat="1" ht="15">
      <c r="A797" s="50" t="s">
        <v>139</v>
      </c>
      <c r="B797" s="51"/>
      <c r="C797" s="297"/>
      <c r="D797" s="708"/>
      <c r="E797" s="708"/>
      <c r="F797" s="709"/>
      <c r="G797" s="709"/>
      <c r="H797" s="709"/>
      <c r="I797" s="709"/>
    </row>
    <row r="798" spans="1:9" s="94" customFormat="1">
      <c r="A798" s="138" t="s">
        <v>32</v>
      </c>
      <c r="B798" s="210" t="s">
        <v>12</v>
      </c>
      <c r="C798" s="195">
        <f t="shared" ref="C798:C799" si="30">C800</f>
        <v>3534</v>
      </c>
      <c r="D798" s="43"/>
      <c r="E798" s="43"/>
      <c r="F798" s="43"/>
      <c r="G798" s="43"/>
      <c r="H798" s="43"/>
      <c r="I798" s="43"/>
    </row>
    <row r="799" spans="1:9" s="94" customFormat="1">
      <c r="A799" s="76" t="s">
        <v>38</v>
      </c>
      <c r="B799" s="211" t="s">
        <v>13</v>
      </c>
      <c r="C799" s="195">
        <f t="shared" si="30"/>
        <v>3534</v>
      </c>
      <c r="D799" s="43"/>
      <c r="E799" s="43"/>
      <c r="F799" s="43"/>
      <c r="G799" s="43"/>
      <c r="H799" s="43"/>
      <c r="I799" s="43"/>
    </row>
    <row r="800" spans="1:9" s="94" customFormat="1" ht="15">
      <c r="A800" s="77" t="s">
        <v>27</v>
      </c>
      <c r="B800" s="212" t="s">
        <v>12</v>
      </c>
      <c r="C800" s="178">
        <f>C802</f>
        <v>3534</v>
      </c>
      <c r="D800" s="43"/>
      <c r="E800" s="43"/>
      <c r="F800" s="43"/>
      <c r="G800" s="43"/>
      <c r="H800" s="43"/>
      <c r="I800" s="43"/>
    </row>
    <row r="801" spans="1:15" s="94" customFormat="1" ht="15">
      <c r="A801" s="141" t="s">
        <v>140</v>
      </c>
      <c r="B801" s="84" t="s">
        <v>13</v>
      </c>
      <c r="C801" s="178">
        <f>C803</f>
        <v>3534</v>
      </c>
    </row>
    <row r="802" spans="1:15">
      <c r="A802" s="12" t="s">
        <v>17</v>
      </c>
      <c r="B802" s="6" t="s">
        <v>12</v>
      </c>
      <c r="C802" s="195">
        <f>C804</f>
        <v>3534</v>
      </c>
    </row>
    <row r="803" spans="1:15">
      <c r="A803" s="11"/>
      <c r="B803" s="7" t="s">
        <v>13</v>
      </c>
      <c r="C803" s="195">
        <f>C805</f>
        <v>3534</v>
      </c>
    </row>
    <row r="804" spans="1:15" s="63" customFormat="1" ht="15" customHeight="1">
      <c r="A804" s="151" t="s">
        <v>22</v>
      </c>
      <c r="B804" s="55" t="s">
        <v>12</v>
      </c>
      <c r="C804" s="195">
        <f>C806+C808+C810+C812</f>
        <v>3534</v>
      </c>
    </row>
    <row r="805" spans="1:15" s="63" customFormat="1" ht="15" customHeight="1">
      <c r="A805" s="147"/>
      <c r="B805" s="40" t="s">
        <v>13</v>
      </c>
      <c r="C805" s="195">
        <f>C807+C809+C811+C813</f>
        <v>3534</v>
      </c>
    </row>
    <row r="806" spans="1:15" s="94" customFormat="1" ht="58.5" customHeight="1">
      <c r="A806" s="487" t="s">
        <v>457</v>
      </c>
      <c r="B806" s="100" t="s">
        <v>12</v>
      </c>
      <c r="C806" s="171">
        <v>19</v>
      </c>
    </row>
    <row r="807" spans="1:15" s="94" customFormat="1">
      <c r="A807" s="141"/>
      <c r="B807" s="84" t="s">
        <v>13</v>
      </c>
      <c r="C807" s="171">
        <v>19</v>
      </c>
      <c r="N807" s="94">
        <f>30661+784+243037</f>
        <v>274482</v>
      </c>
      <c r="O807" s="94" t="s">
        <v>458</v>
      </c>
    </row>
    <row r="808" spans="1:15" s="94" customFormat="1" ht="129.75" customHeight="1">
      <c r="A808" s="482" t="s">
        <v>459</v>
      </c>
      <c r="B808" s="100" t="s">
        <v>12</v>
      </c>
      <c r="C808" s="276">
        <v>465</v>
      </c>
    </row>
    <row r="809" spans="1:15" s="94" customFormat="1">
      <c r="A809" s="141"/>
      <c r="B809" s="84" t="s">
        <v>13</v>
      </c>
      <c r="C809" s="276">
        <v>465</v>
      </c>
    </row>
    <row r="810" spans="1:15" s="94" customFormat="1" ht="90">
      <c r="A810" s="447" t="s">
        <v>460</v>
      </c>
      <c r="B810" s="100" t="s">
        <v>12</v>
      </c>
      <c r="C810" s="171">
        <v>300</v>
      </c>
    </row>
    <row r="811" spans="1:15" s="94" customFormat="1">
      <c r="A811" s="141"/>
      <c r="B811" s="84" t="s">
        <v>13</v>
      </c>
      <c r="C811" s="171">
        <v>300</v>
      </c>
    </row>
    <row r="812" spans="1:15" s="94" customFormat="1" ht="28.5">
      <c r="A812" s="250" t="s">
        <v>461</v>
      </c>
      <c r="B812" s="100" t="s">
        <v>12</v>
      </c>
      <c r="C812" s="171">
        <v>2750</v>
      </c>
    </row>
    <row r="813" spans="1:15" s="94" customFormat="1">
      <c r="A813" s="141"/>
      <c r="B813" s="84" t="s">
        <v>13</v>
      </c>
      <c r="C813" s="171">
        <v>2750</v>
      </c>
    </row>
    <row r="814" spans="1:15" s="63" customFormat="1" ht="14.25" customHeight="1">
      <c r="A814" s="109" t="s">
        <v>142</v>
      </c>
      <c r="B814" s="110"/>
      <c r="C814" s="304"/>
      <c r="D814" s="119"/>
      <c r="E814" s="98"/>
      <c r="F814" s="119"/>
      <c r="G814" s="119"/>
      <c r="H814" s="119"/>
      <c r="I814" s="119"/>
    </row>
    <row r="815" spans="1:15" s="63" customFormat="1" ht="15.75" customHeight="1">
      <c r="A815" s="117" t="s">
        <v>32</v>
      </c>
      <c r="B815" s="118" t="s">
        <v>12</v>
      </c>
      <c r="C815" s="289">
        <f t="shared" ref="C815:C820" si="31">C817</f>
        <v>16000</v>
      </c>
      <c r="D815" s="113"/>
      <c r="E815" s="140"/>
      <c r="F815" s="113"/>
      <c r="G815" s="113"/>
      <c r="H815" s="113"/>
      <c r="I815" s="113"/>
    </row>
    <row r="816" spans="1:15" s="63" customFormat="1" ht="15.75" customHeight="1">
      <c r="A816" s="9" t="s">
        <v>60</v>
      </c>
      <c r="B816" s="40" t="s">
        <v>13</v>
      </c>
      <c r="C816" s="289">
        <f t="shared" si="31"/>
        <v>16000</v>
      </c>
      <c r="D816" s="42"/>
      <c r="E816" s="87"/>
      <c r="F816" s="42" t="e">
        <f>F818+#REF!</f>
        <v>#REF!</v>
      </c>
      <c r="G816" s="42" t="e">
        <f>G818+#REF!</f>
        <v>#REF!</v>
      </c>
      <c r="H816" s="42" t="e">
        <f>H818+#REF!</f>
        <v>#REF!</v>
      </c>
      <c r="I816" s="42" t="e">
        <f>I818+#REF!</f>
        <v>#REF!</v>
      </c>
    </row>
    <row r="817" spans="1:9" s="63" customFormat="1" ht="15" customHeight="1">
      <c r="A817" s="33" t="s">
        <v>27</v>
      </c>
      <c r="B817" s="55" t="s">
        <v>12</v>
      </c>
      <c r="C817" s="305">
        <f t="shared" si="31"/>
        <v>16000</v>
      </c>
    </row>
    <row r="818" spans="1:9" s="63" customFormat="1" ht="15" customHeight="1">
      <c r="A818" s="9" t="s">
        <v>140</v>
      </c>
      <c r="B818" s="40" t="s">
        <v>13</v>
      </c>
      <c r="C818" s="305">
        <f t="shared" si="31"/>
        <v>16000</v>
      </c>
    </row>
    <row r="819" spans="1:9" s="63" customFormat="1" ht="13.5" customHeight="1">
      <c r="A819" s="12" t="s">
        <v>17</v>
      </c>
      <c r="B819" s="55" t="s">
        <v>12</v>
      </c>
      <c r="C819" s="289">
        <f t="shared" si="31"/>
        <v>16000</v>
      </c>
    </row>
    <row r="820" spans="1:9" s="63" customFormat="1" ht="14.25" customHeight="1">
      <c r="A820" s="11"/>
      <c r="B820" s="40" t="s">
        <v>13</v>
      </c>
      <c r="C820" s="289">
        <f t="shared" si="31"/>
        <v>16000</v>
      </c>
    </row>
    <row r="821" spans="1:9" s="63" customFormat="1" ht="15" customHeight="1">
      <c r="A821" s="694" t="s">
        <v>23</v>
      </c>
      <c r="B821" s="55" t="s">
        <v>12</v>
      </c>
      <c r="C821" s="289">
        <f>C830</f>
        <v>16000</v>
      </c>
    </row>
    <row r="822" spans="1:9" s="63" customFormat="1" ht="15" customHeight="1">
      <c r="A822" s="695"/>
      <c r="B822" s="40" t="s">
        <v>13</v>
      </c>
      <c r="C822" s="289">
        <f>C831</f>
        <v>16000</v>
      </c>
    </row>
    <row r="823" spans="1:9" ht="15">
      <c r="A823" s="153" t="s">
        <v>31</v>
      </c>
      <c r="B823" s="154"/>
      <c r="C823" s="294"/>
      <c r="D823" s="115"/>
      <c r="E823" s="120"/>
      <c r="F823" s="115"/>
      <c r="G823" s="115"/>
      <c r="H823" s="115"/>
      <c r="I823" s="116"/>
    </row>
    <row r="824" spans="1:9" s="63" customFormat="1" ht="15.75" customHeight="1">
      <c r="A824" s="121" t="s">
        <v>32</v>
      </c>
      <c r="B824" s="55" t="s">
        <v>12</v>
      </c>
      <c r="C824" s="289">
        <f t="shared" ref="C824:C829" si="32">C826</f>
        <v>16000</v>
      </c>
    </row>
    <row r="825" spans="1:9" s="63" customFormat="1" ht="15.75" customHeight="1">
      <c r="A825" s="122" t="s">
        <v>38</v>
      </c>
      <c r="B825" s="40" t="s">
        <v>13</v>
      </c>
      <c r="C825" s="289">
        <f t="shared" si="32"/>
        <v>16000</v>
      </c>
    </row>
    <row r="826" spans="1:9" s="63" customFormat="1" ht="15" customHeight="1">
      <c r="A826" s="123" t="s">
        <v>27</v>
      </c>
      <c r="B826" s="55" t="s">
        <v>12</v>
      </c>
      <c r="C826" s="305">
        <f t="shared" si="32"/>
        <v>16000</v>
      </c>
    </row>
    <row r="827" spans="1:9" s="63" customFormat="1" ht="15" customHeight="1">
      <c r="A827" s="124" t="s">
        <v>140</v>
      </c>
      <c r="B827" s="40" t="s">
        <v>13</v>
      </c>
      <c r="C827" s="305">
        <f t="shared" si="32"/>
        <v>16000</v>
      </c>
    </row>
    <row r="828" spans="1:9" s="63" customFormat="1" ht="13.5" customHeight="1">
      <c r="A828" s="694" t="s">
        <v>17</v>
      </c>
      <c r="B828" s="55" t="s">
        <v>12</v>
      </c>
      <c r="C828" s="289">
        <f t="shared" si="32"/>
        <v>16000</v>
      </c>
    </row>
    <row r="829" spans="1:9" s="63" customFormat="1" ht="14.25" customHeight="1">
      <c r="A829" s="695"/>
      <c r="B829" s="40" t="s">
        <v>13</v>
      </c>
      <c r="C829" s="289">
        <f t="shared" si="32"/>
        <v>16000</v>
      </c>
    </row>
    <row r="830" spans="1:9" s="63" customFormat="1" ht="15.75" customHeight="1">
      <c r="A830" s="710" t="s">
        <v>143</v>
      </c>
      <c r="B830" s="55" t="s">
        <v>12</v>
      </c>
      <c r="C830" s="289">
        <f>C832+C834</f>
        <v>16000</v>
      </c>
    </row>
    <row r="831" spans="1:9" s="63" customFormat="1" ht="15.75" customHeight="1">
      <c r="A831" s="711"/>
      <c r="B831" s="40" t="s">
        <v>13</v>
      </c>
      <c r="C831" s="289">
        <f>C833+C835</f>
        <v>16000</v>
      </c>
    </row>
    <row r="832" spans="1:9" s="94" customFormat="1" ht="14.25" customHeight="1">
      <c r="A832" s="712" t="s">
        <v>144</v>
      </c>
      <c r="B832" s="196" t="s">
        <v>12</v>
      </c>
      <c r="C832" s="278">
        <v>1000</v>
      </c>
    </row>
    <row r="833" spans="1:11" s="94" customFormat="1" ht="14.25" customHeight="1">
      <c r="A833" s="713"/>
      <c r="B833" s="197" t="s">
        <v>13</v>
      </c>
      <c r="C833" s="278">
        <v>1000</v>
      </c>
    </row>
    <row r="834" spans="1:11" s="94" customFormat="1" ht="28.5" customHeight="1">
      <c r="A834" s="504" t="s">
        <v>462</v>
      </c>
      <c r="B834" s="196" t="s">
        <v>12</v>
      </c>
      <c r="C834" s="221">
        <v>15000</v>
      </c>
    </row>
    <row r="835" spans="1:11" s="94" customFormat="1" ht="13.5" customHeight="1">
      <c r="A835" s="172"/>
      <c r="B835" s="197" t="s">
        <v>13</v>
      </c>
      <c r="C835" s="221">
        <v>15000</v>
      </c>
    </row>
    <row r="836" spans="1:11" ht="15">
      <c r="A836" s="90" t="s">
        <v>145</v>
      </c>
      <c r="B836" s="47"/>
      <c r="C836" s="301"/>
      <c r="D836" s="44"/>
      <c r="E836" s="44"/>
      <c r="F836" s="44"/>
      <c r="G836" s="44"/>
      <c r="H836" s="44"/>
      <c r="I836" s="44"/>
      <c r="K836" s="43"/>
    </row>
    <row r="837" spans="1:11">
      <c r="A837" s="70" t="s">
        <v>32</v>
      </c>
      <c r="B837" s="55" t="s">
        <v>12</v>
      </c>
      <c r="C837" s="195">
        <f>C839+C847</f>
        <v>44750</v>
      </c>
      <c r="D837" s="44"/>
      <c r="E837" s="44"/>
      <c r="F837" s="44"/>
      <c r="G837" s="44"/>
      <c r="H837" s="44"/>
      <c r="I837" s="48"/>
    </row>
    <row r="838" spans="1:11">
      <c r="A838" s="10" t="s">
        <v>60</v>
      </c>
      <c r="B838" s="40" t="s">
        <v>13</v>
      </c>
      <c r="C838" s="195">
        <f>C840+C848</f>
        <v>44750</v>
      </c>
      <c r="D838" s="42"/>
      <c r="E838" s="42"/>
      <c r="F838" s="42"/>
      <c r="G838" s="42"/>
      <c r="H838" s="42"/>
      <c r="I838" s="42"/>
    </row>
    <row r="839" spans="1:11" ht="15">
      <c r="A839" s="26" t="s">
        <v>27</v>
      </c>
      <c r="B839" s="56" t="s">
        <v>12</v>
      </c>
      <c r="C839" s="178">
        <f>C841</f>
        <v>1134</v>
      </c>
      <c r="D839" s="42"/>
      <c r="E839" s="42"/>
      <c r="F839" s="42"/>
      <c r="G839" s="42"/>
      <c r="H839" s="42"/>
      <c r="I839" s="42"/>
    </row>
    <row r="840" spans="1:11" ht="15">
      <c r="A840" s="10" t="s">
        <v>140</v>
      </c>
      <c r="B840" s="40" t="s">
        <v>13</v>
      </c>
      <c r="C840" s="178">
        <f>C842</f>
        <v>1134</v>
      </c>
      <c r="D840" s="42"/>
      <c r="E840" s="42"/>
      <c r="F840" s="42"/>
      <c r="G840" s="42"/>
      <c r="H840" s="42"/>
      <c r="I840" s="42"/>
    </row>
    <row r="841" spans="1:11">
      <c r="A841" s="12" t="s">
        <v>17</v>
      </c>
      <c r="B841" s="6" t="s">
        <v>12</v>
      </c>
      <c r="C841" s="195">
        <f>C843+C845</f>
        <v>1134</v>
      </c>
      <c r="D841" s="42"/>
      <c r="E841" s="42"/>
      <c r="F841" s="42"/>
      <c r="G841" s="42"/>
      <c r="H841" s="42"/>
      <c r="I841" s="42"/>
    </row>
    <row r="842" spans="1:11">
      <c r="A842" s="11"/>
      <c r="B842" s="7" t="s">
        <v>13</v>
      </c>
      <c r="C842" s="195">
        <f>C844+C846</f>
        <v>1134</v>
      </c>
      <c r="D842" s="42"/>
      <c r="E842" s="42"/>
      <c r="F842" s="42"/>
      <c r="G842" s="42"/>
      <c r="H842" s="42"/>
      <c r="I842" s="42"/>
    </row>
    <row r="843" spans="1:11">
      <c r="A843" s="12" t="s">
        <v>133</v>
      </c>
      <c r="B843" s="56" t="s">
        <v>12</v>
      </c>
      <c r="C843" s="195">
        <f>C864+C890</f>
        <v>593</v>
      </c>
      <c r="D843" s="42"/>
      <c r="E843" s="42"/>
      <c r="F843" s="42"/>
      <c r="G843" s="42"/>
      <c r="H843" s="42"/>
      <c r="I843" s="42"/>
    </row>
    <row r="844" spans="1:11">
      <c r="A844" s="11"/>
      <c r="B844" s="40" t="s">
        <v>13</v>
      </c>
      <c r="C844" s="195">
        <f>C865+C891</f>
        <v>593</v>
      </c>
      <c r="D844" s="42"/>
      <c r="E844" s="42"/>
      <c r="F844" s="42"/>
      <c r="G844" s="42"/>
      <c r="H844" s="42"/>
      <c r="I844" s="42"/>
    </row>
    <row r="845" spans="1:11">
      <c r="A845" s="12" t="s">
        <v>143</v>
      </c>
      <c r="B845" s="56" t="s">
        <v>12</v>
      </c>
      <c r="C845" s="195">
        <f>C875</f>
        <v>541</v>
      </c>
      <c r="D845" s="42"/>
      <c r="E845" s="42"/>
      <c r="F845" s="42"/>
      <c r="G845" s="42"/>
      <c r="H845" s="42"/>
      <c r="I845" s="42"/>
    </row>
    <row r="846" spans="1:11">
      <c r="A846" s="11"/>
      <c r="B846" s="40" t="s">
        <v>13</v>
      </c>
      <c r="C846" s="195">
        <f>C876</f>
        <v>541</v>
      </c>
      <c r="D846" s="42"/>
      <c r="E846" s="42"/>
      <c r="F846" s="42"/>
      <c r="G846" s="42"/>
      <c r="H846" s="42"/>
      <c r="I846" s="42"/>
    </row>
    <row r="847" spans="1:11" ht="15">
      <c r="A847" s="33" t="s">
        <v>24</v>
      </c>
      <c r="B847" s="56" t="s">
        <v>12</v>
      </c>
      <c r="C847" s="178">
        <f>C849+C851</f>
        <v>43616</v>
      </c>
      <c r="D847" s="42"/>
      <c r="E847" s="42"/>
      <c r="F847" s="42"/>
      <c r="G847" s="42"/>
      <c r="H847" s="42"/>
      <c r="I847" s="42"/>
    </row>
    <row r="848" spans="1:11" ht="15">
      <c r="A848" s="10" t="s">
        <v>15</v>
      </c>
      <c r="B848" s="40" t="s">
        <v>13</v>
      </c>
      <c r="C848" s="178">
        <f>C850+C852</f>
        <v>43616</v>
      </c>
      <c r="D848" s="42"/>
      <c r="E848" s="42"/>
      <c r="F848" s="42"/>
      <c r="G848" s="42"/>
      <c r="H848" s="42"/>
      <c r="I848" s="42"/>
    </row>
    <row r="849" spans="1:9" s="94" customFormat="1" ht="28.5">
      <c r="A849" s="280" t="s">
        <v>68</v>
      </c>
      <c r="B849" s="95" t="s">
        <v>12</v>
      </c>
      <c r="C849" s="171">
        <f>C901</f>
        <v>20676</v>
      </c>
    </row>
    <row r="850" spans="1:9" s="94" customFormat="1">
      <c r="A850" s="79"/>
      <c r="B850" s="84" t="s">
        <v>13</v>
      </c>
      <c r="C850" s="171">
        <f>C902</f>
        <v>20676</v>
      </c>
    </row>
    <row r="851" spans="1:9">
      <c r="A851" s="12" t="s">
        <v>17</v>
      </c>
      <c r="B851" s="6" t="s">
        <v>12</v>
      </c>
      <c r="C851" s="195">
        <f>C853+C855</f>
        <v>22940</v>
      </c>
      <c r="D851" s="42"/>
      <c r="E851" s="42"/>
      <c r="F851" s="42"/>
      <c r="G851" s="42"/>
      <c r="H851" s="42"/>
      <c r="I851" s="42"/>
    </row>
    <row r="852" spans="1:9">
      <c r="A852" s="11"/>
      <c r="B852" s="7" t="s">
        <v>13</v>
      </c>
      <c r="C852" s="195">
        <f>C854+C856</f>
        <v>22940</v>
      </c>
      <c r="D852" s="42"/>
      <c r="E852" s="42"/>
      <c r="F852" s="42"/>
      <c r="G852" s="42"/>
      <c r="H852" s="42"/>
      <c r="I852" s="42"/>
    </row>
    <row r="853" spans="1:9" s="44" customFormat="1">
      <c r="A853" s="12" t="s">
        <v>133</v>
      </c>
      <c r="B853" s="56" t="s">
        <v>12</v>
      </c>
      <c r="C853" s="171">
        <f>C911+C962+C979</f>
        <v>15132</v>
      </c>
    </row>
    <row r="854" spans="1:9" s="44" customFormat="1">
      <c r="A854" s="93"/>
      <c r="B854" s="40" t="s">
        <v>13</v>
      </c>
      <c r="C854" s="171">
        <f>C912+C963+C980</f>
        <v>15132</v>
      </c>
    </row>
    <row r="855" spans="1:9">
      <c r="A855" s="12" t="s">
        <v>143</v>
      </c>
      <c r="B855" s="56" t="s">
        <v>12</v>
      </c>
      <c r="C855" s="195">
        <f>C945</f>
        <v>7808</v>
      </c>
      <c r="D855" s="42"/>
      <c r="E855" s="42"/>
      <c r="F855" s="42"/>
      <c r="G855" s="42"/>
      <c r="H855" s="42"/>
      <c r="I855" s="42"/>
    </row>
    <row r="856" spans="1:9">
      <c r="A856" s="11"/>
      <c r="B856" s="40" t="s">
        <v>13</v>
      </c>
      <c r="C856" s="195">
        <f>C946</f>
        <v>7808</v>
      </c>
      <c r="D856" s="42"/>
      <c r="E856" s="42"/>
      <c r="F856" s="42"/>
      <c r="G856" s="42"/>
      <c r="H856" s="42"/>
      <c r="I856" s="42"/>
    </row>
    <row r="857" spans="1:9" ht="15">
      <c r="A857" s="153" t="s">
        <v>31</v>
      </c>
      <c r="B857" s="154"/>
      <c r="C857" s="294"/>
      <c r="D857" s="115"/>
      <c r="E857" s="120"/>
      <c r="F857" s="115"/>
      <c r="G857" s="115"/>
      <c r="H857" s="115"/>
      <c r="I857" s="116"/>
    </row>
    <row r="858" spans="1:9" s="63" customFormat="1" ht="15.75" customHeight="1">
      <c r="A858" s="121" t="s">
        <v>32</v>
      </c>
      <c r="B858" s="55" t="s">
        <v>12</v>
      </c>
      <c r="C858" s="289">
        <f t="shared" ref="C858:C863" si="33">C860</f>
        <v>350</v>
      </c>
    </row>
    <row r="859" spans="1:9" s="63" customFormat="1" ht="15.75" customHeight="1">
      <c r="A859" s="122" t="s">
        <v>38</v>
      </c>
      <c r="B859" s="40" t="s">
        <v>13</v>
      </c>
      <c r="C859" s="289">
        <f t="shared" si="33"/>
        <v>350</v>
      </c>
    </row>
    <row r="860" spans="1:9" s="63" customFormat="1" ht="15" customHeight="1">
      <c r="A860" s="123" t="s">
        <v>27</v>
      </c>
      <c r="B860" s="55" t="s">
        <v>12</v>
      </c>
      <c r="C860" s="305">
        <f t="shared" si="33"/>
        <v>350</v>
      </c>
    </row>
    <row r="861" spans="1:9" s="63" customFormat="1" ht="15" customHeight="1">
      <c r="A861" s="124" t="s">
        <v>140</v>
      </c>
      <c r="B861" s="40" t="s">
        <v>13</v>
      </c>
      <c r="C861" s="305">
        <f t="shared" si="33"/>
        <v>350</v>
      </c>
    </row>
    <row r="862" spans="1:9" s="63" customFormat="1" ht="13.5" customHeight="1">
      <c r="A862" s="694" t="s">
        <v>17</v>
      </c>
      <c r="B862" s="55" t="s">
        <v>12</v>
      </c>
      <c r="C862" s="289">
        <f t="shared" si="33"/>
        <v>350</v>
      </c>
    </row>
    <row r="863" spans="1:9" s="63" customFormat="1" ht="14.25" customHeight="1">
      <c r="A863" s="695"/>
      <c r="B863" s="40" t="s">
        <v>13</v>
      </c>
      <c r="C863" s="289">
        <f t="shared" si="33"/>
        <v>350</v>
      </c>
    </row>
    <row r="864" spans="1:9" s="63" customFormat="1" ht="15.75" customHeight="1">
      <c r="A864" s="12" t="s">
        <v>133</v>
      </c>
      <c r="B864" s="55" t="s">
        <v>12</v>
      </c>
      <c r="C864" s="289">
        <f>C866</f>
        <v>350</v>
      </c>
    </row>
    <row r="865" spans="1:13" s="63" customFormat="1" ht="15.75" customHeight="1">
      <c r="A865" s="11"/>
      <c r="B865" s="40" t="s">
        <v>13</v>
      </c>
      <c r="C865" s="289">
        <f>C867</f>
        <v>350</v>
      </c>
    </row>
    <row r="866" spans="1:13" s="94" customFormat="1" ht="32.25" customHeight="1">
      <c r="A866" s="482" t="s">
        <v>463</v>
      </c>
      <c r="B866" s="196" t="s">
        <v>12</v>
      </c>
      <c r="C866" s="221">
        <v>350</v>
      </c>
    </row>
    <row r="867" spans="1:13" s="94" customFormat="1" ht="14.25" customHeight="1">
      <c r="A867" s="222"/>
      <c r="B867" s="197" t="s">
        <v>13</v>
      </c>
      <c r="C867" s="221">
        <v>350</v>
      </c>
    </row>
    <row r="868" spans="1:13" ht="15">
      <c r="A868" s="153" t="s">
        <v>314</v>
      </c>
      <c r="B868" s="154"/>
      <c r="C868" s="294"/>
      <c r="D868" s="111"/>
      <c r="E868" s="112"/>
      <c r="F868" s="111"/>
      <c r="G868" s="111"/>
      <c r="H868" s="111"/>
      <c r="I868" s="111"/>
    </row>
    <row r="869" spans="1:13">
      <c r="A869" s="134" t="s">
        <v>32</v>
      </c>
      <c r="B869" s="55" t="s">
        <v>12</v>
      </c>
      <c r="C869" s="195">
        <f t="shared" ref="C869:C878" si="34">C871</f>
        <v>541</v>
      </c>
      <c r="D869" s="113"/>
      <c r="E869" s="113"/>
      <c r="F869" s="113"/>
      <c r="G869" s="113"/>
      <c r="H869" s="113"/>
      <c r="I869" s="113"/>
    </row>
    <row r="870" spans="1:13">
      <c r="A870" s="22" t="s">
        <v>33</v>
      </c>
      <c r="B870" s="14" t="s">
        <v>13</v>
      </c>
      <c r="C870" s="195">
        <f t="shared" si="34"/>
        <v>541</v>
      </c>
    </row>
    <row r="871" spans="1:13" ht="15">
      <c r="A871" s="128" t="s">
        <v>34</v>
      </c>
      <c r="B871" s="13" t="s">
        <v>12</v>
      </c>
      <c r="C871" s="178">
        <f t="shared" si="34"/>
        <v>541</v>
      </c>
    </row>
    <row r="872" spans="1:13" ht="15">
      <c r="A872" s="22" t="s">
        <v>35</v>
      </c>
      <c r="B872" s="14" t="s">
        <v>13</v>
      </c>
      <c r="C872" s="178">
        <f t="shared" si="34"/>
        <v>541</v>
      </c>
    </row>
    <row r="873" spans="1:13" ht="15">
      <c r="A873" s="12" t="s">
        <v>17</v>
      </c>
      <c r="B873" s="6" t="s">
        <v>12</v>
      </c>
      <c r="C873" s="199">
        <f t="shared" si="34"/>
        <v>541</v>
      </c>
      <c r="D873" s="42"/>
      <c r="E873" s="42"/>
      <c r="F873" s="42"/>
      <c r="G873" s="42"/>
      <c r="H873" s="42"/>
      <c r="I873" s="42"/>
    </row>
    <row r="874" spans="1:13" ht="15">
      <c r="A874" s="11"/>
      <c r="B874" s="7" t="s">
        <v>13</v>
      </c>
      <c r="C874" s="199">
        <f t="shared" si="34"/>
        <v>541</v>
      </c>
      <c r="D874" s="42"/>
      <c r="E874" s="42"/>
      <c r="F874" s="42"/>
      <c r="G874" s="42"/>
      <c r="H874" s="42"/>
      <c r="I874" s="42"/>
    </row>
    <row r="875" spans="1:13" s="62" customFormat="1" ht="15">
      <c r="A875" s="201" t="s">
        <v>143</v>
      </c>
      <c r="B875" s="28" t="s">
        <v>12</v>
      </c>
      <c r="C875" s="199">
        <f t="shared" si="34"/>
        <v>541</v>
      </c>
      <c r="D875" s="66"/>
      <c r="E875" s="66"/>
      <c r="F875" s="66"/>
      <c r="G875" s="66"/>
      <c r="H875" s="66"/>
      <c r="I875" s="66"/>
    </row>
    <row r="876" spans="1:13" s="62" customFormat="1" ht="15">
      <c r="A876" s="32"/>
      <c r="B876" s="30" t="s">
        <v>13</v>
      </c>
      <c r="C876" s="199">
        <f>C878</f>
        <v>541</v>
      </c>
      <c r="D876" s="66"/>
      <c r="E876" s="66"/>
      <c r="F876" s="66"/>
      <c r="G876" s="66"/>
      <c r="H876" s="66"/>
      <c r="I876" s="66"/>
    </row>
    <row r="877" spans="1:13" s="62" customFormat="1" ht="15">
      <c r="A877" s="80" t="s">
        <v>315</v>
      </c>
      <c r="B877" s="28" t="s">
        <v>12</v>
      </c>
      <c r="C877" s="199">
        <f t="shared" si="34"/>
        <v>541</v>
      </c>
      <c r="D877" s="66"/>
      <c r="E877" s="66"/>
      <c r="F877" s="66"/>
      <c r="G877" s="66"/>
      <c r="H877" s="66"/>
      <c r="I877" s="66"/>
    </row>
    <row r="878" spans="1:13" s="62" customFormat="1" ht="15">
      <c r="A878" s="32"/>
      <c r="B878" s="30" t="s">
        <v>13</v>
      </c>
      <c r="C878" s="199">
        <f t="shared" si="34"/>
        <v>541</v>
      </c>
      <c r="D878" s="66"/>
      <c r="E878" s="66"/>
      <c r="F878" s="66"/>
      <c r="G878" s="66"/>
      <c r="H878" s="66"/>
      <c r="I878" s="66"/>
    </row>
    <row r="879" spans="1:13" s="94" customFormat="1" ht="30.75" customHeight="1">
      <c r="A879" s="564" t="s">
        <v>316</v>
      </c>
      <c r="B879" s="534" t="s">
        <v>12</v>
      </c>
      <c r="C879" s="535">
        <v>541</v>
      </c>
      <c r="D879" s="87"/>
      <c r="E879" s="87"/>
      <c r="F879" s="87"/>
      <c r="G879" s="87"/>
      <c r="H879" s="87"/>
      <c r="I879" s="87"/>
      <c r="M879" s="94">
        <f>541+620</f>
        <v>1161</v>
      </c>
    </row>
    <row r="880" spans="1:13" s="15" customFormat="1">
      <c r="A880" s="543"/>
      <c r="B880" s="544" t="s">
        <v>13</v>
      </c>
      <c r="C880" s="535">
        <v>541</v>
      </c>
      <c r="D880" s="41"/>
      <c r="E880" s="41"/>
      <c r="F880" s="41"/>
      <c r="G880" s="41"/>
      <c r="H880" s="41"/>
      <c r="I880" s="41"/>
    </row>
    <row r="881" spans="1:9" ht="15">
      <c r="A881" s="169" t="s">
        <v>146</v>
      </c>
      <c r="B881" s="170"/>
      <c r="C881" s="306"/>
      <c r="D881" s="174"/>
      <c r="E881" s="174"/>
      <c r="F881" s="174"/>
      <c r="G881" s="174"/>
      <c r="H881" s="174"/>
      <c r="I881" s="174"/>
    </row>
    <row r="882" spans="1:9">
      <c r="A882" s="134" t="s">
        <v>32</v>
      </c>
      <c r="B882" s="55" t="s">
        <v>12</v>
      </c>
      <c r="C882" s="195">
        <f t="shared" ref="C882:C889" si="35">C884</f>
        <v>243</v>
      </c>
      <c r="D882" s="113"/>
      <c r="E882" s="113"/>
      <c r="F882" s="113"/>
      <c r="G882" s="113"/>
      <c r="H882" s="113"/>
      <c r="I882" s="113"/>
    </row>
    <row r="883" spans="1:9">
      <c r="A883" s="22" t="s">
        <v>33</v>
      </c>
      <c r="B883" s="14" t="s">
        <v>13</v>
      </c>
      <c r="C883" s="195">
        <f t="shared" si="35"/>
        <v>243</v>
      </c>
      <c r="D883" s="45">
        <f>D885</f>
        <v>0</v>
      </c>
    </row>
    <row r="884" spans="1:9" ht="15">
      <c r="A884" s="128" t="s">
        <v>34</v>
      </c>
      <c r="B884" s="13" t="s">
        <v>12</v>
      </c>
      <c r="C884" s="178">
        <f t="shared" si="35"/>
        <v>243</v>
      </c>
    </row>
    <row r="885" spans="1:9" ht="15">
      <c r="A885" s="22" t="s">
        <v>35</v>
      </c>
      <c r="B885" s="14" t="s">
        <v>13</v>
      </c>
      <c r="C885" s="178">
        <f t="shared" si="35"/>
        <v>243</v>
      </c>
    </row>
    <row r="886" spans="1:9">
      <c r="A886" s="12" t="s">
        <v>17</v>
      </c>
      <c r="B886" s="6" t="s">
        <v>12</v>
      </c>
      <c r="C886" s="195">
        <f t="shared" si="35"/>
        <v>243</v>
      </c>
      <c r="D886" s="42"/>
      <c r="E886" s="42"/>
      <c r="F886" s="42"/>
      <c r="G886" s="42"/>
      <c r="H886" s="42"/>
      <c r="I886" s="42"/>
    </row>
    <row r="887" spans="1:9">
      <c r="A887" s="11"/>
      <c r="B887" s="7" t="s">
        <v>13</v>
      </c>
      <c r="C887" s="195">
        <f t="shared" si="35"/>
        <v>243</v>
      </c>
      <c r="D887" s="42"/>
      <c r="E887" s="42"/>
      <c r="F887" s="42"/>
      <c r="G887" s="42"/>
      <c r="H887" s="42"/>
      <c r="I887" s="42"/>
    </row>
    <row r="888" spans="1:9">
      <c r="A888" s="35" t="s">
        <v>39</v>
      </c>
      <c r="B888" s="13" t="s">
        <v>12</v>
      </c>
      <c r="C888" s="195">
        <f t="shared" si="35"/>
        <v>243</v>
      </c>
    </row>
    <row r="889" spans="1:9">
      <c r="A889" s="10"/>
      <c r="B889" s="14" t="s">
        <v>13</v>
      </c>
      <c r="C889" s="195">
        <f t="shared" si="35"/>
        <v>243</v>
      </c>
    </row>
    <row r="890" spans="1:9">
      <c r="A890" s="12" t="s">
        <v>133</v>
      </c>
      <c r="B890" s="6" t="s">
        <v>12</v>
      </c>
      <c r="C890" s="195">
        <f>C892</f>
        <v>243</v>
      </c>
    </row>
    <row r="891" spans="1:9">
      <c r="A891" s="9"/>
      <c r="B891" s="7" t="s">
        <v>13</v>
      </c>
      <c r="C891" s="195">
        <f>C893</f>
        <v>243</v>
      </c>
    </row>
    <row r="892" spans="1:9" s="62" customFormat="1" ht="29.25">
      <c r="A892" s="176" t="s">
        <v>464</v>
      </c>
      <c r="B892" s="28" t="s">
        <v>12</v>
      </c>
      <c r="C892" s="178">
        <f>C894</f>
        <v>243</v>
      </c>
      <c r="D892" s="66"/>
      <c r="E892" s="66"/>
      <c r="F892" s="66"/>
      <c r="G892" s="66"/>
      <c r="H892" s="66"/>
      <c r="I892" s="66"/>
    </row>
    <row r="893" spans="1:9" s="62" customFormat="1" ht="15">
      <c r="A893" s="32"/>
      <c r="B893" s="30" t="s">
        <v>13</v>
      </c>
      <c r="C893" s="178">
        <f>C895</f>
        <v>243</v>
      </c>
      <c r="D893" s="66"/>
      <c r="E893" s="66"/>
      <c r="F893" s="66"/>
      <c r="G893" s="66"/>
      <c r="H893" s="66"/>
      <c r="I893" s="66"/>
    </row>
    <row r="894" spans="1:9" s="94" customFormat="1" ht="30">
      <c r="A894" s="565" t="s">
        <v>148</v>
      </c>
      <c r="B894" s="534" t="s">
        <v>12</v>
      </c>
      <c r="C894" s="535">
        <v>243</v>
      </c>
      <c r="D894" s="87"/>
      <c r="E894" s="87"/>
      <c r="F894" s="87"/>
      <c r="G894" s="87"/>
      <c r="H894" s="87"/>
      <c r="I894" s="87"/>
    </row>
    <row r="895" spans="1:9" s="91" customFormat="1">
      <c r="A895" s="543"/>
      <c r="B895" s="544" t="s">
        <v>13</v>
      </c>
      <c r="C895" s="535">
        <v>243</v>
      </c>
      <c r="D895" s="83"/>
      <c r="E895" s="83"/>
      <c r="F895" s="83"/>
      <c r="G895" s="83"/>
      <c r="H895" s="83"/>
      <c r="I895" s="83"/>
    </row>
    <row r="896" spans="1:9" ht="12.75">
      <c r="A896" s="701" t="s">
        <v>75</v>
      </c>
      <c r="B896" s="702"/>
      <c r="C896" s="703"/>
      <c r="E896" s="43"/>
    </row>
    <row r="897" spans="1:5">
      <c r="A897" s="31" t="s">
        <v>32</v>
      </c>
      <c r="B897" s="55" t="s">
        <v>12</v>
      </c>
      <c r="C897" s="171">
        <f>C899</f>
        <v>40614</v>
      </c>
      <c r="E897" s="63"/>
    </row>
    <row r="898" spans="1:5">
      <c r="A898" s="10" t="s">
        <v>38</v>
      </c>
      <c r="B898" s="40" t="s">
        <v>13</v>
      </c>
      <c r="C898" s="171">
        <f>C900</f>
        <v>40614</v>
      </c>
      <c r="E898" s="63"/>
    </row>
    <row r="899" spans="1:5" ht="15">
      <c r="A899" s="33" t="s">
        <v>24</v>
      </c>
      <c r="B899" s="55" t="s">
        <v>12</v>
      </c>
      <c r="C899" s="199">
        <f>C901+C907</f>
        <v>40614</v>
      </c>
    </row>
    <row r="900" spans="1:5" ht="15">
      <c r="A900" s="10" t="s">
        <v>15</v>
      </c>
      <c r="B900" s="40" t="s">
        <v>13</v>
      </c>
      <c r="C900" s="199">
        <f>C902+C908</f>
        <v>40614</v>
      </c>
    </row>
    <row r="901" spans="1:5" s="94" customFormat="1" ht="28.5">
      <c r="A901" s="280" t="s">
        <v>68</v>
      </c>
      <c r="B901" s="95" t="s">
        <v>12</v>
      </c>
      <c r="C901" s="171">
        <f>C903</f>
        <v>20676</v>
      </c>
    </row>
    <row r="902" spans="1:5" s="94" customFormat="1">
      <c r="A902" s="79"/>
      <c r="B902" s="84" t="s">
        <v>13</v>
      </c>
      <c r="C902" s="171">
        <f>C904</f>
        <v>20676</v>
      </c>
    </row>
    <row r="903" spans="1:5" s="62" customFormat="1" ht="15">
      <c r="A903" s="198" t="s">
        <v>191</v>
      </c>
      <c r="B903" s="28" t="s">
        <v>12</v>
      </c>
      <c r="C903" s="199">
        <f>C905</f>
        <v>20676</v>
      </c>
    </row>
    <row r="904" spans="1:5" s="62" customFormat="1" ht="15">
      <c r="A904" s="32"/>
      <c r="B904" s="30" t="s">
        <v>13</v>
      </c>
      <c r="C904" s="199">
        <f>C906</f>
        <v>20676</v>
      </c>
    </row>
    <row r="905" spans="1:5" s="94" customFormat="1" ht="31.5">
      <c r="A905" s="489" t="s">
        <v>465</v>
      </c>
      <c r="B905" s="100" t="s">
        <v>12</v>
      </c>
      <c r="C905" s="276">
        <v>20676</v>
      </c>
    </row>
    <row r="906" spans="1:5" s="91" customFormat="1">
      <c r="A906" s="76"/>
      <c r="B906" s="65" t="s">
        <v>13</v>
      </c>
      <c r="C906" s="279">
        <v>20676</v>
      </c>
    </row>
    <row r="907" spans="1:5">
      <c r="A907" s="12" t="s">
        <v>17</v>
      </c>
      <c r="B907" s="6" t="s">
        <v>12</v>
      </c>
      <c r="C907" s="171">
        <f>C909+C945</f>
        <v>19938</v>
      </c>
    </row>
    <row r="908" spans="1:5">
      <c r="A908" s="11"/>
      <c r="B908" s="7" t="s">
        <v>13</v>
      </c>
      <c r="C908" s="171">
        <f>C910+C946</f>
        <v>19938</v>
      </c>
    </row>
    <row r="909" spans="1:5">
      <c r="A909" s="12" t="s">
        <v>39</v>
      </c>
      <c r="B909" s="6" t="s">
        <v>12</v>
      </c>
      <c r="C909" s="171">
        <f>C911</f>
        <v>12130</v>
      </c>
    </row>
    <row r="910" spans="1:5">
      <c r="A910" s="11"/>
      <c r="B910" s="7" t="s">
        <v>13</v>
      </c>
      <c r="C910" s="171">
        <f>C912</f>
        <v>12130</v>
      </c>
    </row>
    <row r="911" spans="1:5" s="44" customFormat="1" ht="15">
      <c r="A911" s="33" t="s">
        <v>133</v>
      </c>
      <c r="B911" s="85" t="s">
        <v>12</v>
      </c>
      <c r="C911" s="199">
        <f>+C913+C919+C923+C927+C931+C937</f>
        <v>12130</v>
      </c>
    </row>
    <row r="912" spans="1:5" s="44" customFormat="1" ht="15">
      <c r="A912" s="93"/>
      <c r="B912" s="72" t="s">
        <v>13</v>
      </c>
      <c r="C912" s="199">
        <f>+C914+C920+C924+C928+C932+C938</f>
        <v>12130</v>
      </c>
    </row>
    <row r="913" spans="1:12" s="62" customFormat="1" ht="15">
      <c r="A913" s="224" t="s">
        <v>466</v>
      </c>
      <c r="B913" s="28" t="s">
        <v>12</v>
      </c>
      <c r="C913" s="178">
        <f>C915+C917</f>
        <v>3350</v>
      </c>
    </row>
    <row r="914" spans="1:12" s="62" customFormat="1" ht="15">
      <c r="A914" s="32"/>
      <c r="B914" s="30" t="s">
        <v>13</v>
      </c>
      <c r="C914" s="178">
        <f>C916+C918</f>
        <v>3350</v>
      </c>
    </row>
    <row r="915" spans="1:12" s="94" customFormat="1" ht="15.75" customHeight="1">
      <c r="A915" s="454" t="s">
        <v>467</v>
      </c>
      <c r="B915" s="100" t="s">
        <v>12</v>
      </c>
      <c r="C915" s="171">
        <v>350</v>
      </c>
    </row>
    <row r="916" spans="1:12" s="94" customFormat="1">
      <c r="A916" s="141"/>
      <c r="B916" s="84" t="s">
        <v>13</v>
      </c>
      <c r="C916" s="171">
        <v>350</v>
      </c>
    </row>
    <row r="917" spans="1:12" s="94" customFormat="1" ht="32.25" customHeight="1">
      <c r="A917" s="491" t="s">
        <v>468</v>
      </c>
      <c r="B917" s="100" t="s">
        <v>12</v>
      </c>
      <c r="C917" s="171">
        <v>3000</v>
      </c>
    </row>
    <row r="918" spans="1:12" s="94" customFormat="1">
      <c r="A918" s="141"/>
      <c r="B918" s="84" t="s">
        <v>13</v>
      </c>
      <c r="C918" s="171">
        <v>3000</v>
      </c>
    </row>
    <row r="919" spans="1:12" s="62" customFormat="1" ht="19.5" customHeight="1">
      <c r="A919" s="490" t="s">
        <v>205</v>
      </c>
      <c r="B919" s="28" t="s">
        <v>12</v>
      </c>
      <c r="C919" s="199">
        <f>C921</f>
        <v>56</v>
      </c>
    </row>
    <row r="920" spans="1:12" s="62" customFormat="1" ht="15">
      <c r="A920" s="32"/>
      <c r="B920" s="30" t="s">
        <v>13</v>
      </c>
      <c r="C920" s="199">
        <f>C922</f>
        <v>56</v>
      </c>
    </row>
    <row r="921" spans="1:12" s="94" customFormat="1" ht="16.5" customHeight="1">
      <c r="A921" s="466" t="s">
        <v>469</v>
      </c>
      <c r="B921" s="100" t="s">
        <v>12</v>
      </c>
      <c r="C921" s="171">
        <v>56</v>
      </c>
    </row>
    <row r="922" spans="1:12" s="94" customFormat="1">
      <c r="A922" s="141"/>
      <c r="B922" s="84" t="s">
        <v>13</v>
      </c>
      <c r="C922" s="171">
        <v>56</v>
      </c>
    </row>
    <row r="923" spans="1:12" s="62" customFormat="1" ht="15">
      <c r="A923" s="198" t="s">
        <v>177</v>
      </c>
      <c r="B923" s="28" t="s">
        <v>12</v>
      </c>
      <c r="C923" s="199">
        <f>C925</f>
        <v>2528</v>
      </c>
    </row>
    <row r="924" spans="1:12" s="62" customFormat="1" ht="15">
      <c r="A924" s="32"/>
      <c r="B924" s="30" t="s">
        <v>13</v>
      </c>
      <c r="C924" s="199">
        <f>C926</f>
        <v>2528</v>
      </c>
      <c r="L924" s="62">
        <f>1400+129+163+2528+20676</f>
        <v>24896</v>
      </c>
    </row>
    <row r="925" spans="1:12" s="94" customFormat="1" ht="28.5">
      <c r="A925" s="239" t="s">
        <v>192</v>
      </c>
      <c r="B925" s="100" t="s">
        <v>12</v>
      </c>
      <c r="C925" s="276">
        <v>2528</v>
      </c>
    </row>
    <row r="926" spans="1:12" s="94" customFormat="1">
      <c r="A926" s="141"/>
      <c r="B926" s="84" t="s">
        <v>13</v>
      </c>
      <c r="C926" s="276">
        <v>2528</v>
      </c>
    </row>
    <row r="927" spans="1:12" s="62" customFormat="1" ht="15">
      <c r="A927" s="198" t="s">
        <v>470</v>
      </c>
      <c r="B927" s="28" t="s">
        <v>12</v>
      </c>
      <c r="C927" s="199">
        <f>C929</f>
        <v>118</v>
      </c>
    </row>
    <row r="928" spans="1:12" s="62" customFormat="1" ht="15">
      <c r="A928" s="32"/>
      <c r="B928" s="30" t="s">
        <v>13</v>
      </c>
      <c r="C928" s="199">
        <f>C930</f>
        <v>118</v>
      </c>
    </row>
    <row r="929" spans="1:18" s="94" customFormat="1" ht="31.5">
      <c r="A929" s="443" t="s">
        <v>471</v>
      </c>
      <c r="B929" s="100" t="s">
        <v>12</v>
      </c>
      <c r="C929" s="171">
        <v>118</v>
      </c>
    </row>
    <row r="930" spans="1:18" s="91" customFormat="1">
      <c r="A930" s="76"/>
      <c r="B930" s="65" t="s">
        <v>13</v>
      </c>
      <c r="C930" s="171">
        <v>118</v>
      </c>
    </row>
    <row r="931" spans="1:18" s="62" customFormat="1" ht="30">
      <c r="A931" s="378" t="s">
        <v>472</v>
      </c>
      <c r="B931" s="28" t="s">
        <v>12</v>
      </c>
      <c r="C931" s="178">
        <f>C933+C935</f>
        <v>86</v>
      </c>
    </row>
    <row r="932" spans="1:18" s="62" customFormat="1" ht="15">
      <c r="A932" s="32"/>
      <c r="B932" s="30" t="s">
        <v>13</v>
      </c>
      <c r="C932" s="178">
        <f>C934+C936</f>
        <v>86</v>
      </c>
    </row>
    <row r="933" spans="1:18" s="94" customFormat="1" ht="15.75" customHeight="1">
      <c r="A933" s="447" t="s">
        <v>473</v>
      </c>
      <c r="B933" s="100" t="s">
        <v>12</v>
      </c>
      <c r="C933" s="171">
        <v>25</v>
      </c>
    </row>
    <row r="934" spans="1:18" s="94" customFormat="1">
      <c r="A934" s="141"/>
      <c r="B934" s="84" t="s">
        <v>13</v>
      </c>
      <c r="C934" s="171">
        <v>25</v>
      </c>
    </row>
    <row r="935" spans="1:18" s="94" customFormat="1" ht="15">
      <c r="A935" s="492" t="s">
        <v>474</v>
      </c>
      <c r="B935" s="100" t="s">
        <v>12</v>
      </c>
      <c r="C935" s="171">
        <v>61</v>
      </c>
    </row>
    <row r="936" spans="1:18" s="94" customFormat="1">
      <c r="A936" s="141"/>
      <c r="B936" s="84" t="s">
        <v>13</v>
      </c>
      <c r="C936" s="171">
        <v>61</v>
      </c>
    </row>
    <row r="937" spans="1:18" s="62" customFormat="1" ht="15">
      <c r="A937" s="198" t="s">
        <v>475</v>
      </c>
      <c r="B937" s="28" t="s">
        <v>12</v>
      </c>
      <c r="C937" s="199">
        <f>C939+C941+C943</f>
        <v>5992</v>
      </c>
      <c r="O937" s="62">
        <f>5992+6900</f>
        <v>12892</v>
      </c>
    </row>
    <row r="938" spans="1:18" s="62" customFormat="1" ht="15">
      <c r="A938" s="32"/>
      <c r="B938" s="30" t="s">
        <v>13</v>
      </c>
      <c r="C938" s="199">
        <f>C940+C942+C944</f>
        <v>5992</v>
      </c>
      <c r="R938" s="62">
        <f>3565+291+12892</f>
        <v>16748</v>
      </c>
    </row>
    <row r="939" spans="1:18" s="94" customFormat="1" ht="29.25" customHeight="1">
      <c r="A939" s="491" t="s">
        <v>476</v>
      </c>
      <c r="B939" s="100" t="s">
        <v>12</v>
      </c>
      <c r="C939" s="171">
        <v>4600</v>
      </c>
    </row>
    <row r="940" spans="1:18" s="94" customFormat="1">
      <c r="A940" s="141"/>
      <c r="B940" s="84" t="s">
        <v>13</v>
      </c>
      <c r="C940" s="171">
        <v>4600</v>
      </c>
    </row>
    <row r="941" spans="1:18" s="94" customFormat="1" ht="15.75" customHeight="1">
      <c r="A941" s="493" t="s">
        <v>477</v>
      </c>
      <c r="B941" s="100" t="s">
        <v>12</v>
      </c>
      <c r="C941" s="171">
        <v>968</v>
      </c>
    </row>
    <row r="942" spans="1:18" s="94" customFormat="1">
      <c r="A942" s="141"/>
      <c r="B942" s="84" t="s">
        <v>13</v>
      </c>
      <c r="C942" s="171">
        <v>968</v>
      </c>
    </row>
    <row r="943" spans="1:18" s="94" customFormat="1" ht="31.5" customHeight="1">
      <c r="A943" s="493" t="s">
        <v>478</v>
      </c>
      <c r="B943" s="100" t="s">
        <v>12</v>
      </c>
      <c r="C943" s="171">
        <v>424</v>
      </c>
    </row>
    <row r="944" spans="1:18" s="94" customFormat="1">
      <c r="A944" s="141"/>
      <c r="B944" s="84" t="s">
        <v>13</v>
      </c>
      <c r="C944" s="171">
        <v>424</v>
      </c>
    </row>
    <row r="945" spans="1:15" s="94" customFormat="1" ht="15" customHeight="1">
      <c r="A945" s="201" t="s">
        <v>143</v>
      </c>
      <c r="B945" s="95" t="s">
        <v>12</v>
      </c>
      <c r="C945" s="199">
        <f>C947+C951</f>
        <v>7808</v>
      </c>
      <c r="D945" s="87"/>
      <c r="E945" s="87"/>
      <c r="F945" s="87"/>
      <c r="G945" s="87"/>
      <c r="H945" s="87"/>
      <c r="I945" s="87"/>
    </row>
    <row r="946" spans="1:15" s="94" customFormat="1" ht="15" customHeight="1">
      <c r="A946" s="79"/>
      <c r="B946" s="84" t="s">
        <v>13</v>
      </c>
      <c r="C946" s="199">
        <f>C948+C952</f>
        <v>7808</v>
      </c>
      <c r="D946" s="87"/>
      <c r="E946" s="87"/>
      <c r="F946" s="87"/>
      <c r="G946" s="87"/>
      <c r="H946" s="87"/>
      <c r="I946" s="87"/>
    </row>
    <row r="947" spans="1:15" s="62" customFormat="1" ht="15">
      <c r="A947" s="61" t="s">
        <v>76</v>
      </c>
      <c r="B947" s="28" t="s">
        <v>12</v>
      </c>
      <c r="C947" s="199">
        <f>C949</f>
        <v>6900</v>
      </c>
    </row>
    <row r="948" spans="1:15" s="62" customFormat="1" ht="15">
      <c r="A948" s="32"/>
      <c r="B948" s="30" t="s">
        <v>13</v>
      </c>
      <c r="C948" s="199">
        <f>C950</f>
        <v>6900</v>
      </c>
    </row>
    <row r="949" spans="1:15" s="94" customFormat="1" ht="15.75">
      <c r="A949" s="493" t="s">
        <v>479</v>
      </c>
      <c r="B949" s="100" t="s">
        <v>12</v>
      </c>
      <c r="C949" s="171">
        <v>6900</v>
      </c>
    </row>
    <row r="950" spans="1:15" s="94" customFormat="1">
      <c r="A950" s="141"/>
      <c r="B950" s="84" t="s">
        <v>13</v>
      </c>
      <c r="C950" s="171">
        <v>6900</v>
      </c>
    </row>
    <row r="951" spans="1:15" s="62" customFormat="1" ht="15">
      <c r="A951" s="245" t="s">
        <v>152</v>
      </c>
      <c r="B951" s="28" t="s">
        <v>12</v>
      </c>
      <c r="C951" s="199">
        <f>C953</f>
        <v>908</v>
      </c>
    </row>
    <row r="952" spans="1:15" s="62" customFormat="1" ht="15">
      <c r="A952" s="32"/>
      <c r="B952" s="30" t="s">
        <v>13</v>
      </c>
      <c r="C952" s="199">
        <f>C954</f>
        <v>908</v>
      </c>
      <c r="N952" s="62">
        <f>6971+3673+103+594+110+908</f>
        <v>12359</v>
      </c>
      <c r="O952" s="62">
        <f>594+110+908+103</f>
        <v>1715</v>
      </c>
    </row>
    <row r="953" spans="1:15" s="94" customFormat="1" ht="28.5">
      <c r="A953" s="239" t="s">
        <v>480</v>
      </c>
      <c r="B953" s="100" t="s">
        <v>12</v>
      </c>
      <c r="C953" s="171">
        <v>908</v>
      </c>
    </row>
    <row r="954" spans="1:15" s="94" customFormat="1">
      <c r="A954" s="141"/>
      <c r="B954" s="84" t="s">
        <v>13</v>
      </c>
      <c r="C954" s="171">
        <v>908</v>
      </c>
    </row>
    <row r="955" spans="1:15" ht="12.75">
      <c r="A955" s="696" t="s">
        <v>62</v>
      </c>
      <c r="B955" s="696"/>
      <c r="C955" s="696"/>
    </row>
    <row r="956" spans="1:15">
      <c r="A956" s="21" t="s">
        <v>32</v>
      </c>
      <c r="B956" s="13" t="s">
        <v>12</v>
      </c>
      <c r="C956" s="195">
        <f t="shared" ref="C956:C959" si="36">C958</f>
        <v>1263</v>
      </c>
      <c r="E956" s="63"/>
    </row>
    <row r="957" spans="1:15">
      <c r="A957" s="22" t="s">
        <v>38</v>
      </c>
      <c r="B957" s="14" t="s">
        <v>13</v>
      </c>
      <c r="C957" s="195">
        <f t="shared" si="36"/>
        <v>1263</v>
      </c>
      <c r="E957" s="63"/>
    </row>
    <row r="958" spans="1:15">
      <c r="A958" s="26" t="s">
        <v>24</v>
      </c>
      <c r="B958" s="5" t="s">
        <v>12</v>
      </c>
      <c r="C958" s="195">
        <f t="shared" si="36"/>
        <v>1263</v>
      </c>
      <c r="E958" s="63"/>
    </row>
    <row r="959" spans="1:15">
      <c r="A959" s="10" t="s">
        <v>15</v>
      </c>
      <c r="B959" s="7" t="s">
        <v>13</v>
      </c>
      <c r="C959" s="195">
        <f t="shared" si="36"/>
        <v>1263</v>
      </c>
    </row>
    <row r="960" spans="1:15">
      <c r="A960" s="12" t="s">
        <v>17</v>
      </c>
      <c r="B960" s="6" t="s">
        <v>12</v>
      </c>
      <c r="C960" s="195">
        <f>C962</f>
        <v>1263</v>
      </c>
    </row>
    <row r="961" spans="1:15">
      <c r="A961" s="11"/>
      <c r="B961" s="7" t="s">
        <v>13</v>
      </c>
      <c r="C961" s="195">
        <f>C963</f>
        <v>1263</v>
      </c>
    </row>
    <row r="962" spans="1:15" s="63" customFormat="1" ht="15" customHeight="1">
      <c r="A962" s="151" t="s">
        <v>22</v>
      </c>
      <c r="B962" s="55" t="s">
        <v>12</v>
      </c>
      <c r="C962" s="195">
        <f>C964</f>
        <v>1263</v>
      </c>
    </row>
    <row r="963" spans="1:15" s="63" customFormat="1" ht="15" customHeight="1">
      <c r="A963" s="147"/>
      <c r="B963" s="40" t="s">
        <v>13</v>
      </c>
      <c r="C963" s="195">
        <f>C965</f>
        <v>1263</v>
      </c>
    </row>
    <row r="964" spans="1:15" s="149" customFormat="1">
      <c r="A964" s="208" t="s">
        <v>251</v>
      </c>
      <c r="B964" s="146" t="s">
        <v>12</v>
      </c>
      <c r="C964" s="299">
        <f>C966+C968</f>
        <v>1263</v>
      </c>
    </row>
    <row r="965" spans="1:15" s="149" customFormat="1">
      <c r="A965" s="147"/>
      <c r="B965" s="148" t="s">
        <v>13</v>
      </c>
      <c r="C965" s="299">
        <f>C967+C969</f>
        <v>1263</v>
      </c>
      <c r="O965" s="149">
        <f>362+1263</f>
        <v>1625</v>
      </c>
    </row>
    <row r="966" spans="1:15" s="94" customFormat="1" ht="15">
      <c r="A966" s="494" t="s">
        <v>481</v>
      </c>
      <c r="B966" s="100" t="s">
        <v>12</v>
      </c>
      <c r="C966" s="171">
        <v>23</v>
      </c>
    </row>
    <row r="967" spans="1:15" s="94" customFormat="1">
      <c r="A967" s="141"/>
      <c r="B967" s="84" t="s">
        <v>13</v>
      </c>
      <c r="C967" s="171">
        <v>23</v>
      </c>
    </row>
    <row r="968" spans="1:15" s="94" customFormat="1" ht="30">
      <c r="A968" s="473" t="s">
        <v>482</v>
      </c>
      <c r="B968" s="100" t="s">
        <v>12</v>
      </c>
      <c r="C968" s="171">
        <v>1240</v>
      </c>
    </row>
    <row r="969" spans="1:15" s="43" customFormat="1">
      <c r="A969" s="10"/>
      <c r="B969" s="40" t="s">
        <v>13</v>
      </c>
      <c r="C969" s="195">
        <v>1240</v>
      </c>
      <c r="E969" s="94"/>
    </row>
    <row r="970" spans="1:15" ht="15">
      <c r="A970" s="163" t="s">
        <v>37</v>
      </c>
      <c r="B970" s="164"/>
      <c r="C970" s="291"/>
      <c r="D970" s="44"/>
      <c r="E970" s="44"/>
      <c r="F970" s="44"/>
      <c r="G970" s="44"/>
      <c r="H970" s="44"/>
      <c r="I970" s="44"/>
    </row>
    <row r="971" spans="1:15" ht="15">
      <c r="A971" s="70" t="s">
        <v>32</v>
      </c>
      <c r="B971" s="55" t="s">
        <v>12</v>
      </c>
      <c r="C971" s="178">
        <f>C973</f>
        <v>1739</v>
      </c>
      <c r="D971" s="42"/>
      <c r="E971" s="87"/>
      <c r="F971" s="42"/>
      <c r="G971" s="42"/>
      <c r="H971" s="42"/>
      <c r="I971" s="42"/>
    </row>
    <row r="972" spans="1:15" ht="15">
      <c r="A972" s="10" t="s">
        <v>38</v>
      </c>
      <c r="B972" s="40" t="s">
        <v>13</v>
      </c>
      <c r="C972" s="178">
        <f>C974</f>
        <v>1739</v>
      </c>
      <c r="D972" s="42"/>
      <c r="E972" s="87"/>
      <c r="F972" s="42"/>
      <c r="G972" s="42"/>
      <c r="H972" s="42"/>
      <c r="I972" s="42"/>
    </row>
    <row r="973" spans="1:15" ht="15">
      <c r="A973" s="26" t="s">
        <v>24</v>
      </c>
      <c r="B973" s="5" t="s">
        <v>12</v>
      </c>
      <c r="C973" s="178">
        <f t="shared" ref="C973:C978" si="37">C975</f>
        <v>1739</v>
      </c>
    </row>
    <row r="974" spans="1:15" ht="15">
      <c r="A974" s="10" t="s">
        <v>15</v>
      </c>
      <c r="B974" s="7" t="s">
        <v>13</v>
      </c>
      <c r="C974" s="178">
        <f t="shared" si="37"/>
        <v>1739</v>
      </c>
    </row>
    <row r="975" spans="1:15">
      <c r="A975" s="12" t="s">
        <v>17</v>
      </c>
      <c r="B975" s="6" t="s">
        <v>12</v>
      </c>
      <c r="C975" s="171">
        <f t="shared" si="37"/>
        <v>1739</v>
      </c>
    </row>
    <row r="976" spans="1:15">
      <c r="A976" s="11"/>
      <c r="B976" s="7" t="s">
        <v>13</v>
      </c>
      <c r="C976" s="171">
        <f t="shared" si="37"/>
        <v>1739</v>
      </c>
    </row>
    <row r="977" spans="1:9">
      <c r="A977" s="12" t="s">
        <v>39</v>
      </c>
      <c r="B977" s="6" t="s">
        <v>12</v>
      </c>
      <c r="C977" s="171">
        <f t="shared" si="37"/>
        <v>1739</v>
      </c>
    </row>
    <row r="978" spans="1:9">
      <c r="A978" s="11"/>
      <c r="B978" s="7" t="s">
        <v>13</v>
      </c>
      <c r="C978" s="171">
        <f t="shared" si="37"/>
        <v>1739</v>
      </c>
    </row>
    <row r="979" spans="1:9" s="44" customFormat="1" ht="15">
      <c r="A979" s="33" t="s">
        <v>133</v>
      </c>
      <c r="B979" s="85" t="s">
        <v>12</v>
      </c>
      <c r="C979" s="199">
        <f>C981+C985+C991+C995</f>
        <v>1739</v>
      </c>
    </row>
    <row r="980" spans="1:9" s="44" customFormat="1" ht="15">
      <c r="A980" s="93"/>
      <c r="B980" s="72" t="s">
        <v>13</v>
      </c>
      <c r="C980" s="199">
        <f>C982+C986+C992+C996</f>
        <v>1739</v>
      </c>
    </row>
    <row r="981" spans="1:9" s="88" customFormat="1">
      <c r="A981" s="126" t="s">
        <v>483</v>
      </c>
      <c r="B981" s="133" t="s">
        <v>12</v>
      </c>
      <c r="C981" s="195">
        <f>C983</f>
        <v>1000</v>
      </c>
      <c r="D981" s="87"/>
      <c r="E981" s="87"/>
      <c r="F981" s="87"/>
      <c r="G981" s="87"/>
      <c r="H981" s="87"/>
      <c r="I981" s="87"/>
    </row>
    <row r="982" spans="1:9" s="88" customFormat="1">
      <c r="A982" s="79"/>
      <c r="B982" s="65" t="s">
        <v>13</v>
      </c>
      <c r="C982" s="195">
        <f>C984</f>
        <v>1000</v>
      </c>
      <c r="D982" s="87"/>
      <c r="E982" s="87"/>
      <c r="F982" s="87"/>
      <c r="G982" s="87"/>
      <c r="H982" s="87"/>
      <c r="I982" s="87"/>
    </row>
    <row r="983" spans="1:9" s="94" customFormat="1" ht="15">
      <c r="A983" s="495" t="s">
        <v>213</v>
      </c>
      <c r="B983" s="100" t="s">
        <v>12</v>
      </c>
      <c r="C983" s="171">
        <v>1000</v>
      </c>
      <c r="D983" s="87"/>
      <c r="E983" s="87"/>
      <c r="F983" s="87"/>
      <c r="G983" s="87"/>
      <c r="H983" s="87"/>
      <c r="I983" s="87"/>
    </row>
    <row r="984" spans="1:9" s="94" customFormat="1">
      <c r="A984" s="79"/>
      <c r="B984" s="84" t="s">
        <v>13</v>
      </c>
      <c r="C984" s="171">
        <v>1000</v>
      </c>
      <c r="D984" s="87"/>
      <c r="E984" s="87"/>
      <c r="F984" s="87"/>
      <c r="G984" s="87"/>
      <c r="H984" s="87"/>
      <c r="I984" s="87"/>
    </row>
    <row r="985" spans="1:9" s="94" customFormat="1">
      <c r="A985" s="245" t="s">
        <v>425</v>
      </c>
      <c r="B985" s="100" t="s">
        <v>12</v>
      </c>
      <c r="C985" s="171">
        <f>C987+C989</f>
        <v>660</v>
      </c>
      <c r="D985" s="87"/>
      <c r="E985" s="87"/>
      <c r="F985" s="87"/>
      <c r="G985" s="87"/>
      <c r="H985" s="87"/>
      <c r="I985" s="87"/>
    </row>
    <row r="986" spans="1:9" s="94" customFormat="1">
      <c r="A986" s="79"/>
      <c r="B986" s="84" t="s">
        <v>13</v>
      </c>
      <c r="C986" s="171">
        <f>C988+C990</f>
        <v>660</v>
      </c>
      <c r="D986" s="87"/>
      <c r="E986" s="87"/>
      <c r="F986" s="87"/>
      <c r="G986" s="87"/>
      <c r="H986" s="87"/>
      <c r="I986" s="87"/>
    </row>
    <row r="987" spans="1:9" s="94" customFormat="1" ht="15.75">
      <c r="A987" s="466" t="s">
        <v>484</v>
      </c>
      <c r="B987" s="100" t="s">
        <v>12</v>
      </c>
      <c r="C987" s="171">
        <v>60</v>
      </c>
      <c r="D987" s="87"/>
      <c r="E987" s="87"/>
      <c r="F987" s="87"/>
      <c r="G987" s="87"/>
      <c r="H987" s="87"/>
      <c r="I987" s="87"/>
    </row>
    <row r="988" spans="1:9" s="94" customFormat="1">
      <c r="A988" s="79"/>
      <c r="B988" s="84" t="s">
        <v>13</v>
      </c>
      <c r="C988" s="171">
        <v>60</v>
      </c>
      <c r="D988" s="87"/>
      <c r="E988" s="87"/>
      <c r="F988" s="87"/>
      <c r="G988" s="87"/>
      <c r="H988" s="87"/>
      <c r="I988" s="87"/>
    </row>
    <row r="989" spans="1:9" s="94" customFormat="1" ht="15.75">
      <c r="A989" s="466" t="s">
        <v>156</v>
      </c>
      <c r="B989" s="100" t="s">
        <v>12</v>
      </c>
      <c r="C989" s="171">
        <v>600</v>
      </c>
      <c r="D989" s="87"/>
      <c r="E989" s="87"/>
      <c r="F989" s="87"/>
      <c r="G989" s="87"/>
      <c r="H989" s="87"/>
      <c r="I989" s="87"/>
    </row>
    <row r="990" spans="1:9" s="94" customFormat="1">
      <c r="A990" s="79"/>
      <c r="B990" s="84" t="s">
        <v>13</v>
      </c>
      <c r="C990" s="171">
        <v>600</v>
      </c>
      <c r="D990" s="87"/>
      <c r="E990" s="87"/>
      <c r="F990" s="87"/>
      <c r="G990" s="87"/>
      <c r="H990" s="87"/>
      <c r="I990" s="87"/>
    </row>
    <row r="991" spans="1:9" s="94" customFormat="1" ht="15.75">
      <c r="A991" s="397" t="s">
        <v>485</v>
      </c>
      <c r="B991" s="100" t="s">
        <v>12</v>
      </c>
      <c r="C991" s="171">
        <f>C993</f>
        <v>25</v>
      </c>
      <c r="D991" s="87"/>
      <c r="E991" s="87"/>
      <c r="F991" s="87"/>
      <c r="G991" s="87"/>
      <c r="H991" s="87"/>
      <c r="I991" s="87"/>
    </row>
    <row r="992" spans="1:9" s="94" customFormat="1">
      <c r="A992" s="79"/>
      <c r="B992" s="84" t="s">
        <v>13</v>
      </c>
      <c r="C992" s="171">
        <f>C994</f>
        <v>25</v>
      </c>
      <c r="D992" s="87"/>
      <c r="E992" s="87"/>
      <c r="F992" s="87"/>
      <c r="G992" s="87"/>
      <c r="H992" s="87"/>
      <c r="I992" s="87"/>
    </row>
    <row r="993" spans="1:16" s="94" customFormat="1" ht="15">
      <c r="A993" s="467" t="s">
        <v>486</v>
      </c>
      <c r="B993" s="100" t="s">
        <v>12</v>
      </c>
      <c r="C993" s="171">
        <v>25</v>
      </c>
      <c r="D993" s="87"/>
      <c r="E993" s="87"/>
      <c r="F993" s="87"/>
      <c r="G993" s="87"/>
      <c r="H993" s="87"/>
      <c r="I993" s="87"/>
    </row>
    <row r="994" spans="1:16" s="94" customFormat="1">
      <c r="A994" s="79"/>
      <c r="B994" s="84" t="s">
        <v>13</v>
      </c>
      <c r="C994" s="171">
        <v>25</v>
      </c>
      <c r="D994" s="87"/>
      <c r="E994" s="87"/>
      <c r="F994" s="87"/>
      <c r="G994" s="87"/>
      <c r="H994" s="87"/>
      <c r="I994" s="87"/>
    </row>
    <row r="995" spans="1:16" s="94" customFormat="1" ht="15.75">
      <c r="A995" s="397" t="s">
        <v>487</v>
      </c>
      <c r="B995" s="100" t="s">
        <v>12</v>
      </c>
      <c r="C995" s="171">
        <f>C997</f>
        <v>54</v>
      </c>
      <c r="D995" s="87"/>
      <c r="E995" s="87"/>
      <c r="F995" s="87"/>
      <c r="G995" s="87"/>
      <c r="H995" s="87"/>
      <c r="I995" s="87"/>
    </row>
    <row r="996" spans="1:16" s="94" customFormat="1">
      <c r="A996" s="79"/>
      <c r="B996" s="84" t="s">
        <v>13</v>
      </c>
      <c r="C996" s="171">
        <f>C998</f>
        <v>54</v>
      </c>
      <c r="D996" s="87"/>
      <c r="E996" s="87"/>
      <c r="F996" s="87"/>
      <c r="G996" s="87"/>
      <c r="H996" s="87"/>
      <c r="I996" s="87"/>
    </row>
    <row r="997" spans="1:16" s="94" customFormat="1" ht="15.75">
      <c r="A997" s="480" t="s">
        <v>488</v>
      </c>
      <c r="B997" s="100" t="s">
        <v>12</v>
      </c>
      <c r="C997" s="171">
        <v>54</v>
      </c>
      <c r="D997" s="87"/>
      <c r="E997" s="87"/>
      <c r="F997" s="87"/>
      <c r="G997" s="87"/>
      <c r="H997" s="87"/>
      <c r="I997" s="87"/>
    </row>
    <row r="998" spans="1:16" s="94" customFormat="1">
      <c r="A998" s="79"/>
      <c r="B998" s="84" t="s">
        <v>13</v>
      </c>
      <c r="C998" s="171">
        <v>54</v>
      </c>
      <c r="D998" s="87"/>
      <c r="E998" s="87"/>
      <c r="F998" s="87"/>
      <c r="G998" s="87"/>
      <c r="H998" s="87"/>
      <c r="I998" s="87"/>
    </row>
    <row r="999" spans="1:16" s="15" customFormat="1">
      <c r="B999" s="175"/>
      <c r="C999" s="307"/>
      <c r="D999" s="41"/>
      <c r="E999" s="41"/>
      <c r="F999" s="41"/>
      <c r="G999" s="41"/>
      <c r="H999" s="41"/>
      <c r="I999" s="41"/>
    </row>
    <row r="1000" spans="1:16" s="15" customFormat="1">
      <c r="B1000" s="175"/>
      <c r="C1000" s="307"/>
      <c r="D1000" s="41"/>
      <c r="E1000" s="41"/>
      <c r="F1000" s="41"/>
      <c r="G1000" s="41"/>
      <c r="H1000" s="41"/>
      <c r="I1000" s="41"/>
    </row>
    <row r="1001" spans="1:16" s="15" customFormat="1">
      <c r="B1001" s="175"/>
      <c r="C1001" s="307"/>
      <c r="D1001" s="41"/>
      <c r="E1001" s="41"/>
      <c r="F1001" s="41"/>
      <c r="G1001" s="41"/>
      <c r="H1001" s="41"/>
      <c r="I1001" s="41"/>
    </row>
    <row r="1002" spans="1:16" ht="15.75" customHeight="1">
      <c r="A1002" s="714" t="s">
        <v>161</v>
      </c>
      <c r="B1002" s="715"/>
      <c r="C1002" s="715"/>
    </row>
    <row r="1003" spans="1:16" ht="15.75" customHeight="1">
      <c r="A1003" s="688" t="s">
        <v>162</v>
      </c>
      <c r="B1003" s="716"/>
      <c r="C1003" s="716"/>
    </row>
    <row r="1004" spans="1:16">
      <c r="A1004" s="167"/>
      <c r="B1004" s="168"/>
      <c r="C1004" s="308"/>
    </row>
    <row r="1005" spans="1:16">
      <c r="A1005" s="167"/>
      <c r="B1005" s="168"/>
      <c r="C1005" s="308"/>
      <c r="N1005">
        <f>484932-1707-217-533</f>
        <v>482475</v>
      </c>
      <c r="P1005">
        <f>79519+1+1161+243+62078+62194+2784+274482</f>
        <v>482462</v>
      </c>
    </row>
    <row r="1006" spans="1:16">
      <c r="A1006" s="167"/>
      <c r="B1006" s="168"/>
      <c r="C1006" s="308"/>
    </row>
    <row r="1007" spans="1:16">
      <c r="A1007" s="43"/>
    </row>
    <row r="1008" spans="1:16">
      <c r="A1008" s="43" t="s">
        <v>163</v>
      </c>
    </row>
    <row r="1009" spans="1:1">
      <c r="A1009" s="43" t="s">
        <v>164</v>
      </c>
    </row>
    <row r="1016" spans="1:1">
      <c r="A1016" s="15"/>
    </row>
    <row r="1017" spans="1:1">
      <c r="A1017" s="15"/>
    </row>
  </sheetData>
  <mergeCells count="30">
    <mergeCell ref="A119:C119"/>
    <mergeCell ref="A134:C134"/>
    <mergeCell ref="A174:C174"/>
    <mergeCell ref="A195:A196"/>
    <mergeCell ref="A244:C244"/>
    <mergeCell ref="A1:C1"/>
    <mergeCell ref="A2:C2"/>
    <mergeCell ref="A7:C7"/>
    <mergeCell ref="C9:C11"/>
    <mergeCell ref="A100:C100"/>
    <mergeCell ref="A678:C678"/>
    <mergeCell ref="A724:C724"/>
    <mergeCell ref="A761:C761"/>
    <mergeCell ref="A784:C784"/>
    <mergeCell ref="A257:C257"/>
    <mergeCell ref="A373:C373"/>
    <mergeCell ref="A422:C422"/>
    <mergeCell ref="A565:C565"/>
    <mergeCell ref="A636:C636"/>
    <mergeCell ref="A677:C677"/>
    <mergeCell ref="D797:I797"/>
    <mergeCell ref="A821:A822"/>
    <mergeCell ref="A1003:C1003"/>
    <mergeCell ref="A830:A831"/>
    <mergeCell ref="A832:A833"/>
    <mergeCell ref="A862:A863"/>
    <mergeCell ref="A896:C896"/>
    <mergeCell ref="A955:C955"/>
    <mergeCell ref="A1002:C1002"/>
    <mergeCell ref="A828:A829"/>
  </mergeCells>
  <pageMargins left="0.70866141732283472" right="0.70866141732283472" top="0.55118110236220474" bottom="0.55118110236220474" header="0.31496062992125984" footer="0.31496062992125984"/>
  <pageSetup paperSize="9" scale="95" orientation="portrait" r:id="rId1"/>
  <headerFooter>
    <oddFoote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A1069"/>
  <sheetViews>
    <sheetView topLeftCell="A842" zoomScaleNormal="100" workbookViewId="0">
      <selection activeCell="A857" sqref="A857:XFD858"/>
    </sheetView>
  </sheetViews>
  <sheetFormatPr defaultRowHeight="14.25"/>
  <cols>
    <col min="1" max="1" width="60" customWidth="1"/>
    <col min="2" max="2" width="6.85546875" style="1" customWidth="1"/>
    <col min="3" max="3" width="17" style="286" customWidth="1"/>
    <col min="4" max="4" width="0" hidden="1" customWidth="1"/>
    <col min="6" max="9" width="0" hidden="1" customWidth="1"/>
  </cols>
  <sheetData>
    <row r="1" spans="1:11" ht="12.75">
      <c r="A1" s="714" t="s">
        <v>489</v>
      </c>
      <c r="B1" s="732"/>
      <c r="C1" s="732"/>
    </row>
    <row r="2" spans="1:11" ht="12.75">
      <c r="A2" s="731" t="s">
        <v>1</v>
      </c>
      <c r="B2" s="732"/>
      <c r="C2" s="732"/>
    </row>
    <row r="3" spans="1:11">
      <c r="A3" s="107" t="s">
        <v>2</v>
      </c>
    </row>
    <row r="4" spans="1:11">
      <c r="A4" t="s">
        <v>3</v>
      </c>
    </row>
    <row r="7" spans="1:11" ht="29.25" customHeight="1">
      <c r="A7" s="690" t="s">
        <v>327</v>
      </c>
      <c r="B7" s="690"/>
      <c r="C7" s="690"/>
    </row>
    <row r="8" spans="1:11" ht="16.5" customHeight="1">
      <c r="B8" s="2"/>
      <c r="C8" s="287" t="s">
        <v>5</v>
      </c>
    </row>
    <row r="9" spans="1:11" ht="12.75">
      <c r="A9" s="8" t="s">
        <v>6</v>
      </c>
      <c r="B9" s="5" t="s">
        <v>7</v>
      </c>
      <c r="C9" s="691" t="s">
        <v>8</v>
      </c>
    </row>
    <row r="10" spans="1:11" ht="12.75">
      <c r="A10" s="3" t="s">
        <v>9</v>
      </c>
      <c r="B10" s="6"/>
      <c r="C10" s="692"/>
    </row>
    <row r="11" spans="1:11" ht="12.75">
      <c r="A11" s="3" t="s">
        <v>10</v>
      </c>
      <c r="B11" s="6"/>
      <c r="C11" s="693"/>
    </row>
    <row r="12" spans="1:11">
      <c r="A12" s="4">
        <v>0</v>
      </c>
      <c r="B12" s="4">
        <v>1</v>
      </c>
      <c r="C12" s="194">
        <v>2</v>
      </c>
    </row>
    <row r="13" spans="1:11" ht="15.75">
      <c r="A13" s="34" t="s">
        <v>11</v>
      </c>
      <c r="B13" s="17" t="s">
        <v>12</v>
      </c>
      <c r="C13" s="288">
        <f>C15+C35</f>
        <v>479638.83999999997</v>
      </c>
      <c r="K13" s="131"/>
    </row>
    <row r="14" spans="1:11" ht="15">
      <c r="A14" s="16"/>
      <c r="B14" s="18" t="s">
        <v>13</v>
      </c>
      <c r="C14" s="288">
        <f>C16+C36</f>
        <v>479638.83999999997</v>
      </c>
    </row>
    <row r="15" spans="1:11" ht="15">
      <c r="A15" s="26" t="s">
        <v>14</v>
      </c>
      <c r="B15" s="13" t="s">
        <v>12</v>
      </c>
      <c r="C15" s="178">
        <f>C17+C19+C21</f>
        <v>373627.83999999997</v>
      </c>
    </row>
    <row r="16" spans="1:11" ht="15">
      <c r="A16" s="10" t="s">
        <v>15</v>
      </c>
      <c r="B16" s="14" t="s">
        <v>13</v>
      </c>
      <c r="C16" s="178">
        <f>C18+C20+C22</f>
        <v>373627.83999999997</v>
      </c>
    </row>
    <row r="17" spans="1:3" s="15" customFormat="1" ht="25.5">
      <c r="A17" s="226" t="s">
        <v>16</v>
      </c>
      <c r="B17" s="188" t="s">
        <v>12</v>
      </c>
      <c r="C17" s="195">
        <f>C61+C307</f>
        <v>247905</v>
      </c>
    </row>
    <row r="18" spans="1:3" s="15" customFormat="1">
      <c r="A18" s="158"/>
      <c r="B18" s="159" t="s">
        <v>13</v>
      </c>
      <c r="C18" s="195">
        <f>C62+C308</f>
        <v>247905</v>
      </c>
    </row>
    <row r="19" spans="1:3" s="43" customFormat="1" ht="25.5">
      <c r="A19" s="166" t="s">
        <v>166</v>
      </c>
      <c r="B19" s="55" t="s">
        <v>12</v>
      </c>
      <c r="C19" s="195">
        <f>C63</f>
        <v>45176</v>
      </c>
    </row>
    <row r="20" spans="1:3" s="43" customFormat="1">
      <c r="A20" s="11"/>
      <c r="B20" s="40" t="s">
        <v>13</v>
      </c>
      <c r="C20" s="195">
        <f>C64</f>
        <v>45176</v>
      </c>
    </row>
    <row r="21" spans="1:3">
      <c r="A21" s="12" t="s">
        <v>17</v>
      </c>
      <c r="B21" s="5" t="s">
        <v>12</v>
      </c>
      <c r="C21" s="195">
        <f>C23+C33</f>
        <v>80546.84</v>
      </c>
    </row>
    <row r="22" spans="1:3">
      <c r="A22" s="11"/>
      <c r="B22" s="7" t="s">
        <v>13</v>
      </c>
      <c r="C22" s="195">
        <f>C24+C34</f>
        <v>80546.84</v>
      </c>
    </row>
    <row r="23" spans="1:3">
      <c r="A23" s="21" t="s">
        <v>18</v>
      </c>
      <c r="B23" s="5" t="s">
        <v>12</v>
      </c>
      <c r="C23" s="195">
        <f>C25+C27+C29+C31</f>
        <v>64005.84</v>
      </c>
    </row>
    <row r="24" spans="1:3">
      <c r="A24" s="22"/>
      <c r="B24" s="40" t="s">
        <v>13</v>
      </c>
      <c r="C24" s="195">
        <f>C26+C28+C30+C32</f>
        <v>64005.84</v>
      </c>
    </row>
    <row r="25" spans="1:3">
      <c r="A25" s="21" t="s">
        <v>30</v>
      </c>
      <c r="B25" s="5" t="s">
        <v>12</v>
      </c>
      <c r="C25" s="289">
        <f>C69+C233</f>
        <v>55530.84</v>
      </c>
    </row>
    <row r="26" spans="1:3">
      <c r="A26" s="22"/>
      <c r="B26" s="6" t="s">
        <v>13</v>
      </c>
      <c r="C26" s="289">
        <f>C70+C234</f>
        <v>55530.84</v>
      </c>
    </row>
    <row r="27" spans="1:3">
      <c r="A27" s="23" t="s">
        <v>20</v>
      </c>
      <c r="B27" s="5" t="s">
        <v>12</v>
      </c>
      <c r="C27" s="289">
        <f t="shared" ref="C27:C34" si="0">C313</f>
        <v>665</v>
      </c>
    </row>
    <row r="28" spans="1:3">
      <c r="A28" s="23"/>
      <c r="B28" s="6" t="s">
        <v>13</v>
      </c>
      <c r="C28" s="289">
        <f t="shared" si="0"/>
        <v>665</v>
      </c>
    </row>
    <row r="29" spans="1:3">
      <c r="A29" s="31" t="s">
        <v>21</v>
      </c>
      <c r="B29" s="5" t="s">
        <v>12</v>
      </c>
      <c r="C29" s="289">
        <f t="shared" si="0"/>
        <v>200</v>
      </c>
    </row>
    <row r="30" spans="1:3">
      <c r="A30" s="10"/>
      <c r="B30" s="7" t="s">
        <v>13</v>
      </c>
      <c r="C30" s="289">
        <f t="shared" si="0"/>
        <v>200</v>
      </c>
    </row>
    <row r="31" spans="1:3">
      <c r="A31" s="23" t="s">
        <v>22</v>
      </c>
      <c r="B31" s="6" t="s">
        <v>12</v>
      </c>
      <c r="C31" s="195">
        <f t="shared" si="0"/>
        <v>7610</v>
      </c>
    </row>
    <row r="32" spans="1:3">
      <c r="A32" s="9"/>
      <c r="B32" s="7" t="s">
        <v>13</v>
      </c>
      <c r="C32" s="195">
        <f t="shared" si="0"/>
        <v>7610</v>
      </c>
    </row>
    <row r="33" spans="1:16">
      <c r="A33" s="23" t="s">
        <v>143</v>
      </c>
      <c r="B33" s="6" t="s">
        <v>12</v>
      </c>
      <c r="C33" s="195">
        <f t="shared" si="0"/>
        <v>16541</v>
      </c>
    </row>
    <row r="34" spans="1:16">
      <c r="A34" s="9"/>
      <c r="B34" s="7" t="s">
        <v>13</v>
      </c>
      <c r="C34" s="195">
        <f t="shared" si="0"/>
        <v>16541</v>
      </c>
      <c r="P34" s="131"/>
    </row>
    <row r="35" spans="1:16" s="258" customFormat="1" ht="15">
      <c r="A35" s="269" t="s">
        <v>24</v>
      </c>
      <c r="B35" s="260" t="s">
        <v>12</v>
      </c>
      <c r="C35" s="288">
        <f>C38+C40+C42</f>
        <v>106011</v>
      </c>
    </row>
    <row r="36" spans="1:16" s="258" customFormat="1" ht="15">
      <c r="A36" s="270" t="s">
        <v>15</v>
      </c>
      <c r="B36" s="261" t="s">
        <v>13</v>
      </c>
      <c r="C36" s="288">
        <f>C39+C41+C43</f>
        <v>106011</v>
      </c>
    </row>
    <row r="37" spans="1:16" s="258" customFormat="1" hidden="1">
      <c r="A37" s="264"/>
      <c r="B37" s="261" t="s">
        <v>13</v>
      </c>
      <c r="C37" s="290"/>
    </row>
    <row r="38" spans="1:16" s="15" customFormat="1" ht="25.5">
      <c r="A38" s="225" t="s">
        <v>16</v>
      </c>
      <c r="B38" s="188" t="s">
        <v>12</v>
      </c>
      <c r="C38" s="195">
        <f>C325</f>
        <v>6971</v>
      </c>
    </row>
    <row r="39" spans="1:16" s="15" customFormat="1">
      <c r="A39" s="158"/>
      <c r="B39" s="159" t="s">
        <v>13</v>
      </c>
      <c r="C39" s="195">
        <f>C326</f>
        <v>6971</v>
      </c>
    </row>
    <row r="40" spans="1:16" s="258" customFormat="1" ht="25.5">
      <c r="A40" s="265" t="s">
        <v>166</v>
      </c>
      <c r="B40" s="266" t="s">
        <v>12</v>
      </c>
      <c r="C40" s="290">
        <f>C327</f>
        <v>7775</v>
      </c>
    </row>
    <row r="41" spans="1:16">
      <c r="A41" s="11"/>
      <c r="B41" s="40" t="s">
        <v>13</v>
      </c>
      <c r="C41" s="171">
        <f>C328</f>
        <v>7775</v>
      </c>
    </row>
    <row r="42" spans="1:16">
      <c r="A42" s="12" t="s">
        <v>17</v>
      </c>
      <c r="B42" s="6" t="s">
        <v>12</v>
      </c>
      <c r="C42" s="195">
        <f>C44+C54</f>
        <v>91265</v>
      </c>
    </row>
    <row r="43" spans="1:16">
      <c r="A43" s="11"/>
      <c r="B43" s="7" t="s">
        <v>13</v>
      </c>
      <c r="C43" s="195">
        <f>C45+C55</f>
        <v>91265</v>
      </c>
    </row>
    <row r="44" spans="1:16">
      <c r="A44" s="12" t="s">
        <v>18</v>
      </c>
      <c r="B44" s="5" t="s">
        <v>12</v>
      </c>
      <c r="C44" s="195">
        <f>C46+C48+C50+C52</f>
        <v>83457</v>
      </c>
    </row>
    <row r="45" spans="1:16">
      <c r="A45" s="9"/>
      <c r="B45" s="7" t="s">
        <v>13</v>
      </c>
      <c r="C45" s="195">
        <f>C47+C49+C51+C53</f>
        <v>83457</v>
      </c>
    </row>
    <row r="46" spans="1:16">
      <c r="A46" s="21" t="s">
        <v>30</v>
      </c>
      <c r="B46" s="5" t="s">
        <v>12</v>
      </c>
      <c r="C46" s="195">
        <f>C77+C241</f>
        <v>60720</v>
      </c>
    </row>
    <row r="47" spans="1:16">
      <c r="A47" s="22"/>
      <c r="B47" s="6" t="s">
        <v>13</v>
      </c>
      <c r="C47" s="195">
        <f>C78+C242</f>
        <v>60720</v>
      </c>
    </row>
    <row r="48" spans="1:16">
      <c r="A48" s="27" t="s">
        <v>20</v>
      </c>
      <c r="B48" s="5" t="s">
        <v>12</v>
      </c>
      <c r="C48" s="195">
        <f t="shared" ref="C48:C55" si="1">C333</f>
        <v>6765</v>
      </c>
    </row>
    <row r="49" spans="1:53">
      <c r="A49" s="9"/>
      <c r="B49" s="7" t="s">
        <v>13</v>
      </c>
      <c r="C49" s="195">
        <f t="shared" si="1"/>
        <v>6765</v>
      </c>
    </row>
    <row r="50" spans="1:53">
      <c r="A50" s="31" t="s">
        <v>21</v>
      </c>
      <c r="B50" s="5" t="s">
        <v>12</v>
      </c>
      <c r="C50" s="289">
        <f t="shared" si="1"/>
        <v>0</v>
      </c>
    </row>
    <row r="51" spans="1:53">
      <c r="A51" s="10"/>
      <c r="B51" s="7" t="s">
        <v>13</v>
      </c>
      <c r="C51" s="289">
        <f t="shared" si="1"/>
        <v>0</v>
      </c>
    </row>
    <row r="52" spans="1:53">
      <c r="A52" s="23" t="s">
        <v>22</v>
      </c>
      <c r="B52" s="6" t="s">
        <v>12</v>
      </c>
      <c r="C52" s="195">
        <f t="shared" si="1"/>
        <v>15972</v>
      </c>
    </row>
    <row r="53" spans="1:53" ht="14.25" customHeight="1">
      <c r="A53" s="9"/>
      <c r="B53" s="7" t="s">
        <v>13</v>
      </c>
      <c r="C53" s="195">
        <f t="shared" si="1"/>
        <v>15972</v>
      </c>
    </row>
    <row r="54" spans="1:53">
      <c r="A54" s="23" t="s">
        <v>143</v>
      </c>
      <c r="B54" s="6" t="s">
        <v>12</v>
      </c>
      <c r="C54" s="195">
        <f t="shared" si="1"/>
        <v>7808</v>
      </c>
    </row>
    <row r="55" spans="1:53">
      <c r="A55" s="9"/>
      <c r="B55" s="7" t="s">
        <v>13</v>
      </c>
      <c r="C55" s="195">
        <f t="shared" si="1"/>
        <v>7808</v>
      </c>
    </row>
    <row r="56" spans="1:53" s="49" customFormat="1" ht="15">
      <c r="A56" s="52" t="s">
        <v>25</v>
      </c>
      <c r="B56" s="52"/>
      <c r="C56" s="291"/>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row>
    <row r="57" spans="1:53" ht="15">
      <c r="A57" s="53" t="s">
        <v>26</v>
      </c>
      <c r="B57" s="55" t="s">
        <v>12</v>
      </c>
      <c r="C57" s="195">
        <f>C59+C71</f>
        <v>354675.83999999997</v>
      </c>
    </row>
    <row r="58" spans="1:53">
      <c r="A58" s="39"/>
      <c r="B58" s="40" t="s">
        <v>13</v>
      </c>
      <c r="C58" s="195">
        <f>C60+C72</f>
        <v>354675.83999999997</v>
      </c>
    </row>
    <row r="59" spans="1:53" ht="15">
      <c r="A59" s="36" t="s">
        <v>27</v>
      </c>
      <c r="B59" s="24" t="s">
        <v>12</v>
      </c>
      <c r="C59" s="292">
        <f>C61+C63+C65</f>
        <v>340143.83999999997</v>
      </c>
    </row>
    <row r="60" spans="1:53" ht="15">
      <c r="A60" s="22" t="s">
        <v>15</v>
      </c>
      <c r="B60" s="14" t="s">
        <v>13</v>
      </c>
      <c r="C60" s="292">
        <f>C62+C64+C66</f>
        <v>340143.83999999997</v>
      </c>
    </row>
    <row r="61" spans="1:53" s="15" customFormat="1" ht="25.5">
      <c r="A61" s="225" t="s">
        <v>16</v>
      </c>
      <c r="B61" s="188" t="s">
        <v>12</v>
      </c>
      <c r="C61" s="195">
        <f>C181</f>
        <v>243037</v>
      </c>
    </row>
    <row r="62" spans="1:53" s="15" customFormat="1">
      <c r="A62" s="158"/>
      <c r="B62" s="159" t="s">
        <v>13</v>
      </c>
      <c r="C62" s="195">
        <f>C182</f>
        <v>243037</v>
      </c>
    </row>
    <row r="63" spans="1:53" s="43" customFormat="1" ht="25.5">
      <c r="A63" s="166" t="s">
        <v>166</v>
      </c>
      <c r="B63" s="55" t="s">
        <v>12</v>
      </c>
      <c r="C63" s="195">
        <f>C84</f>
        <v>45176</v>
      </c>
    </row>
    <row r="64" spans="1:53" s="43" customFormat="1">
      <c r="A64" s="11"/>
      <c r="B64" s="40" t="s">
        <v>13</v>
      </c>
      <c r="C64" s="195">
        <f>C85</f>
        <v>45176</v>
      </c>
    </row>
    <row r="65" spans="1:15">
      <c r="A65" s="12" t="s">
        <v>17</v>
      </c>
      <c r="B65" s="6" t="s">
        <v>12</v>
      </c>
      <c r="C65" s="293">
        <f>C67</f>
        <v>51930.84</v>
      </c>
    </row>
    <row r="66" spans="1:15">
      <c r="A66" s="11"/>
      <c r="B66" s="7" t="s">
        <v>13</v>
      </c>
      <c r="C66" s="293">
        <f>C68</f>
        <v>51930.84</v>
      </c>
    </row>
    <row r="67" spans="1:15">
      <c r="A67" s="20" t="s">
        <v>28</v>
      </c>
      <c r="B67" s="24" t="s">
        <v>12</v>
      </c>
      <c r="C67" s="293">
        <f>C69</f>
        <v>51930.84</v>
      </c>
    </row>
    <row r="68" spans="1:15">
      <c r="A68" s="20"/>
      <c r="B68" s="24" t="s">
        <v>13</v>
      </c>
      <c r="C68" s="293">
        <f>C70</f>
        <v>51930.84</v>
      </c>
    </row>
    <row r="69" spans="1:15">
      <c r="A69" s="21" t="s">
        <v>30</v>
      </c>
      <c r="B69" s="13" t="s">
        <v>12</v>
      </c>
      <c r="C69" s="195">
        <f>C94+C145+C172+C191</f>
        <v>51930.84</v>
      </c>
    </row>
    <row r="70" spans="1:15">
      <c r="A70" s="22"/>
      <c r="B70" s="14" t="s">
        <v>13</v>
      </c>
      <c r="C70" s="195">
        <f>C95+C146+C173+C192</f>
        <v>51930.84</v>
      </c>
    </row>
    <row r="71" spans="1:15" ht="15">
      <c r="A71" s="33" t="s">
        <v>24</v>
      </c>
      <c r="B71" s="5" t="s">
        <v>12</v>
      </c>
      <c r="C71" s="178">
        <f t="shared" ref="C71:C76" si="2">C73</f>
        <v>14532</v>
      </c>
      <c r="D71" s="41"/>
      <c r="E71" s="41"/>
      <c r="F71" s="41"/>
      <c r="G71" s="41"/>
      <c r="H71" s="41"/>
      <c r="I71" s="41"/>
    </row>
    <row r="72" spans="1:15" ht="15">
      <c r="A72" s="10" t="s">
        <v>15</v>
      </c>
      <c r="B72" s="7" t="s">
        <v>13</v>
      </c>
      <c r="C72" s="178">
        <f t="shared" si="2"/>
        <v>14532</v>
      </c>
      <c r="D72" s="41"/>
      <c r="E72" s="41"/>
      <c r="F72" s="41"/>
      <c r="G72" s="41"/>
      <c r="H72" s="41"/>
      <c r="I72" s="41"/>
    </row>
    <row r="73" spans="1:15">
      <c r="A73" s="12" t="s">
        <v>17</v>
      </c>
      <c r="B73" s="6" t="s">
        <v>12</v>
      </c>
      <c r="C73" s="195">
        <f t="shared" si="2"/>
        <v>14532</v>
      </c>
      <c r="D73" s="41"/>
      <c r="E73" s="41"/>
      <c r="F73" s="41"/>
      <c r="G73" s="41"/>
      <c r="H73" s="41"/>
      <c r="I73" s="41"/>
    </row>
    <row r="74" spans="1:15">
      <c r="A74" s="11"/>
      <c r="B74" s="7" t="s">
        <v>13</v>
      </c>
      <c r="C74" s="195">
        <f t="shared" si="2"/>
        <v>14532</v>
      </c>
      <c r="D74" s="41"/>
      <c r="E74" s="41"/>
      <c r="F74" s="41"/>
      <c r="G74" s="41"/>
      <c r="H74" s="41"/>
      <c r="I74" s="41"/>
    </row>
    <row r="75" spans="1:15">
      <c r="A75" s="12" t="s">
        <v>18</v>
      </c>
      <c r="B75" s="5" t="s">
        <v>12</v>
      </c>
      <c r="C75" s="195">
        <f t="shared" si="2"/>
        <v>14532</v>
      </c>
      <c r="D75" s="41"/>
      <c r="E75" s="41"/>
      <c r="F75" s="41"/>
      <c r="G75" s="41"/>
      <c r="H75" s="41"/>
      <c r="I75" s="41"/>
    </row>
    <row r="76" spans="1:15">
      <c r="A76" s="9"/>
      <c r="B76" s="7" t="s">
        <v>13</v>
      </c>
      <c r="C76" s="195">
        <f t="shared" si="2"/>
        <v>14532</v>
      </c>
      <c r="D76" s="41"/>
      <c r="E76" s="41"/>
      <c r="F76" s="41"/>
      <c r="G76" s="41"/>
      <c r="H76" s="41"/>
      <c r="I76" s="41"/>
    </row>
    <row r="77" spans="1:15">
      <c r="A77" s="21" t="s">
        <v>30</v>
      </c>
      <c r="B77" s="13" t="s">
        <v>12</v>
      </c>
      <c r="C77" s="195">
        <f>C111+C130+C157</f>
        <v>14532</v>
      </c>
    </row>
    <row r="78" spans="1:15">
      <c r="A78" s="22"/>
      <c r="B78" s="14" t="s">
        <v>13</v>
      </c>
      <c r="C78" s="195">
        <f>C112+C131+C158</f>
        <v>14532</v>
      </c>
    </row>
    <row r="79" spans="1:15" ht="15">
      <c r="A79" s="153" t="s">
        <v>31</v>
      </c>
      <c r="B79" s="154"/>
      <c r="C79" s="294"/>
      <c r="D79" s="111"/>
      <c r="E79" s="112"/>
      <c r="F79" s="111"/>
      <c r="G79" s="111"/>
      <c r="H79" s="111"/>
      <c r="I79" s="111"/>
    </row>
    <row r="80" spans="1:15">
      <c r="A80" s="127" t="s">
        <v>32</v>
      </c>
      <c r="B80" s="55" t="s">
        <v>12</v>
      </c>
      <c r="C80" s="195">
        <f>C82</f>
        <v>55786</v>
      </c>
      <c r="D80" s="113"/>
      <c r="E80" s="113"/>
      <c r="F80" s="113"/>
      <c r="G80" s="113"/>
      <c r="H80" s="113"/>
      <c r="I80" s="113"/>
      <c r="O80">
        <f>350+16000+1143+5062+1000+55786</f>
        <v>79341</v>
      </c>
    </row>
    <row r="81" spans="1:4">
      <c r="A81" s="22" t="s">
        <v>33</v>
      </c>
      <c r="B81" s="14" t="s">
        <v>13</v>
      </c>
      <c r="C81" s="195">
        <f>C83</f>
        <v>55786</v>
      </c>
    </row>
    <row r="82" spans="1:4">
      <c r="A82" s="128" t="s">
        <v>34</v>
      </c>
      <c r="B82" s="13" t="s">
        <v>12</v>
      </c>
      <c r="C82" s="195">
        <f>C84+C90</f>
        <v>55786</v>
      </c>
    </row>
    <row r="83" spans="1:4">
      <c r="A83" s="22" t="s">
        <v>35</v>
      </c>
      <c r="B83" s="14" t="s">
        <v>13</v>
      </c>
      <c r="C83" s="195">
        <f>C85+C91</f>
        <v>55786</v>
      </c>
    </row>
    <row r="84" spans="1:4" s="43" customFormat="1" ht="25.5">
      <c r="A84" s="166" t="s">
        <v>166</v>
      </c>
      <c r="B84" s="55" t="s">
        <v>12</v>
      </c>
      <c r="C84" s="195">
        <f>C86+C88</f>
        <v>45176</v>
      </c>
    </row>
    <row r="85" spans="1:4" s="43" customFormat="1">
      <c r="A85" s="11"/>
      <c r="B85" s="40" t="s">
        <v>13</v>
      </c>
      <c r="C85" s="195">
        <f>C87+C89</f>
        <v>45176</v>
      </c>
    </row>
    <row r="86" spans="1:4" s="313" customFormat="1" ht="25.5">
      <c r="A86" s="314" t="s">
        <v>490</v>
      </c>
      <c r="B86" s="315" t="s">
        <v>12</v>
      </c>
      <c r="C86" s="312">
        <v>342</v>
      </c>
    </row>
    <row r="87" spans="1:4" s="94" customFormat="1">
      <c r="A87" s="141"/>
      <c r="B87" s="84" t="s">
        <v>13</v>
      </c>
      <c r="C87" s="171">
        <v>342</v>
      </c>
    </row>
    <row r="88" spans="1:4" s="313" customFormat="1" ht="15.75" customHeight="1">
      <c r="A88" s="316" t="s">
        <v>346</v>
      </c>
      <c r="B88" s="315" t="s">
        <v>12</v>
      </c>
      <c r="C88" s="312">
        <v>44834</v>
      </c>
    </row>
    <row r="89" spans="1:4" s="94" customFormat="1">
      <c r="A89" s="141"/>
      <c r="B89" s="84" t="s">
        <v>13</v>
      </c>
      <c r="C89" s="171">
        <v>44834</v>
      </c>
    </row>
    <row r="90" spans="1:4" s="94" customFormat="1" ht="15">
      <c r="A90" s="227" t="s">
        <v>17</v>
      </c>
      <c r="B90" s="100" t="s">
        <v>12</v>
      </c>
      <c r="C90" s="199">
        <f t="shared" ref="C90:C93" si="3">C92</f>
        <v>10610</v>
      </c>
    </row>
    <row r="91" spans="1:4" s="94" customFormat="1" ht="15">
      <c r="A91" s="79"/>
      <c r="B91" s="84" t="s">
        <v>13</v>
      </c>
      <c r="C91" s="199">
        <f t="shared" si="3"/>
        <v>10610</v>
      </c>
    </row>
    <row r="92" spans="1:4" s="94" customFormat="1">
      <c r="A92" s="227" t="s">
        <v>18</v>
      </c>
      <c r="B92" s="100" t="s">
        <v>12</v>
      </c>
      <c r="C92" s="171">
        <f t="shared" si="3"/>
        <v>10610</v>
      </c>
      <c r="D92" s="86">
        <f>D94</f>
        <v>0</v>
      </c>
    </row>
    <row r="93" spans="1:4" s="94" customFormat="1">
      <c r="A93" s="141"/>
      <c r="B93" s="84" t="s">
        <v>13</v>
      </c>
      <c r="C93" s="171">
        <f t="shared" si="3"/>
        <v>10610</v>
      </c>
    </row>
    <row r="94" spans="1:4" s="94" customFormat="1">
      <c r="A94" s="228" t="s">
        <v>19</v>
      </c>
      <c r="B94" s="100" t="s">
        <v>12</v>
      </c>
      <c r="C94" s="171">
        <f>C96+C98+C100</f>
        <v>10610</v>
      </c>
    </row>
    <row r="95" spans="1:4" s="94" customFormat="1">
      <c r="A95" s="141"/>
      <c r="B95" s="84" t="s">
        <v>13</v>
      </c>
      <c r="C95" s="171">
        <f>C97+C99+C101</f>
        <v>10610</v>
      </c>
    </row>
    <row r="96" spans="1:4" s="416" customFormat="1" ht="63.75">
      <c r="A96" s="414" t="s">
        <v>331</v>
      </c>
      <c r="B96" s="415" t="s">
        <v>12</v>
      </c>
      <c r="C96" s="413">
        <v>3833</v>
      </c>
    </row>
    <row r="97" spans="1:5" s="94" customFormat="1">
      <c r="A97" s="141"/>
      <c r="B97" s="84" t="s">
        <v>13</v>
      </c>
      <c r="C97" s="195">
        <v>3833</v>
      </c>
    </row>
    <row r="98" spans="1:5" s="313" customFormat="1" ht="38.25">
      <c r="A98" s="317" t="s">
        <v>332</v>
      </c>
      <c r="B98" s="315" t="s">
        <v>12</v>
      </c>
      <c r="C98" s="312">
        <v>277</v>
      </c>
    </row>
    <row r="99" spans="1:5" s="94" customFormat="1">
      <c r="A99" s="141"/>
      <c r="B99" s="84" t="s">
        <v>13</v>
      </c>
      <c r="C99" s="171">
        <v>277</v>
      </c>
    </row>
    <row r="100" spans="1:5" s="313" customFormat="1" ht="28.5" customHeight="1">
      <c r="A100" s="318" t="s">
        <v>333</v>
      </c>
      <c r="B100" s="315" t="s">
        <v>12</v>
      </c>
      <c r="C100" s="312">
        <v>6500</v>
      </c>
    </row>
    <row r="101" spans="1:5" s="94" customFormat="1">
      <c r="A101" s="141"/>
      <c r="B101" s="84" t="s">
        <v>13</v>
      </c>
      <c r="C101" s="171">
        <v>6500</v>
      </c>
    </row>
    <row r="102" spans="1:5" s="94" customFormat="1" ht="12.75">
      <c r="A102" s="718" t="s">
        <v>75</v>
      </c>
      <c r="B102" s="719"/>
      <c r="C102" s="720"/>
    </row>
    <row r="103" spans="1:5" s="43" customFormat="1">
      <c r="A103" s="70" t="s">
        <v>32</v>
      </c>
      <c r="B103" s="55" t="s">
        <v>12</v>
      </c>
      <c r="C103" s="195">
        <f>C105</f>
        <v>1503</v>
      </c>
      <c r="E103" s="205"/>
    </row>
    <row r="104" spans="1:5" s="43" customFormat="1">
      <c r="A104" s="10" t="s">
        <v>38</v>
      </c>
      <c r="B104" s="40" t="s">
        <v>13</v>
      </c>
      <c r="C104" s="195">
        <f>C106</f>
        <v>1503</v>
      </c>
    </row>
    <row r="105" spans="1:5">
      <c r="A105" s="33" t="s">
        <v>29</v>
      </c>
      <c r="B105" s="5" t="s">
        <v>12</v>
      </c>
      <c r="C105" s="171">
        <f>C107</f>
        <v>1503</v>
      </c>
    </row>
    <row r="106" spans="1:5">
      <c r="A106" s="10" t="s">
        <v>15</v>
      </c>
      <c r="B106" s="7" t="s">
        <v>13</v>
      </c>
      <c r="C106" s="171">
        <f>C108</f>
        <v>1503</v>
      </c>
    </row>
    <row r="107" spans="1:5" s="43" customFormat="1">
      <c r="A107" s="12" t="s">
        <v>17</v>
      </c>
      <c r="B107" s="56" t="s">
        <v>12</v>
      </c>
      <c r="C107" s="171">
        <f t="shared" ref="C107:C110" si="4">C109</f>
        <v>1503</v>
      </c>
    </row>
    <row r="108" spans="1:5" s="43" customFormat="1">
      <c r="A108" s="11"/>
      <c r="B108" s="40" t="s">
        <v>13</v>
      </c>
      <c r="C108" s="171">
        <f t="shared" si="4"/>
        <v>1503</v>
      </c>
    </row>
    <row r="109" spans="1:5" s="43" customFormat="1">
      <c r="A109" s="20" t="s">
        <v>28</v>
      </c>
      <c r="B109" s="13" t="s">
        <v>12</v>
      </c>
      <c r="C109" s="171">
        <f t="shared" si="4"/>
        <v>1503</v>
      </c>
    </row>
    <row r="110" spans="1:5" s="43" customFormat="1">
      <c r="A110" s="20"/>
      <c r="B110" s="14" t="s">
        <v>13</v>
      </c>
      <c r="C110" s="171">
        <f t="shared" si="4"/>
        <v>1503</v>
      </c>
    </row>
    <row r="111" spans="1:5" s="43" customFormat="1">
      <c r="A111" s="21" t="s">
        <v>30</v>
      </c>
      <c r="B111" s="13" t="s">
        <v>12</v>
      </c>
      <c r="C111" s="171">
        <f>C113+C117</f>
        <v>1503</v>
      </c>
    </row>
    <row r="112" spans="1:5" s="43" customFormat="1">
      <c r="A112" s="20"/>
      <c r="B112" s="14" t="s">
        <v>13</v>
      </c>
      <c r="C112" s="171">
        <f>C114+C118</f>
        <v>1503</v>
      </c>
    </row>
    <row r="113" spans="1:5" s="62" customFormat="1" ht="15">
      <c r="A113" s="61" t="s">
        <v>173</v>
      </c>
      <c r="B113" s="28" t="s">
        <v>12</v>
      </c>
      <c r="C113" s="178">
        <f>C115</f>
        <v>103</v>
      </c>
    </row>
    <row r="114" spans="1:5" s="62" customFormat="1" ht="15">
      <c r="A114" s="32"/>
      <c r="B114" s="30" t="s">
        <v>13</v>
      </c>
      <c r="C114" s="178">
        <f>C116</f>
        <v>103</v>
      </c>
    </row>
    <row r="115" spans="1:5" s="313" customFormat="1" ht="15.75" customHeight="1">
      <c r="A115" s="317" t="s">
        <v>334</v>
      </c>
      <c r="B115" s="315" t="s">
        <v>12</v>
      </c>
      <c r="C115" s="312">
        <v>103</v>
      </c>
    </row>
    <row r="116" spans="1:5" s="94" customFormat="1">
      <c r="A116" s="141"/>
      <c r="B116" s="84" t="s">
        <v>13</v>
      </c>
      <c r="C116" s="171">
        <v>103</v>
      </c>
    </row>
    <row r="117" spans="1:5" s="62" customFormat="1" ht="15">
      <c r="A117" s="61" t="s">
        <v>335</v>
      </c>
      <c r="B117" s="28" t="s">
        <v>12</v>
      </c>
      <c r="C117" s="199">
        <f>C119</f>
        <v>1400</v>
      </c>
    </row>
    <row r="118" spans="1:5" s="62" customFormat="1" ht="15">
      <c r="A118" s="32"/>
      <c r="B118" s="30" t="s">
        <v>13</v>
      </c>
      <c r="C118" s="199">
        <f>C120</f>
        <v>1400</v>
      </c>
    </row>
    <row r="119" spans="1:5" s="313" customFormat="1" ht="15.75">
      <c r="A119" s="322" t="s">
        <v>336</v>
      </c>
      <c r="B119" s="315" t="s">
        <v>12</v>
      </c>
      <c r="C119" s="312">
        <v>1400</v>
      </c>
    </row>
    <row r="120" spans="1:5" s="94" customFormat="1">
      <c r="A120" s="141"/>
      <c r="B120" s="84" t="s">
        <v>13</v>
      </c>
      <c r="C120" s="171">
        <v>1400</v>
      </c>
    </row>
    <row r="121" spans="1:5" s="94" customFormat="1" ht="12.75">
      <c r="A121" s="718" t="s">
        <v>337</v>
      </c>
      <c r="B121" s="719"/>
      <c r="C121" s="720"/>
    </row>
    <row r="122" spans="1:5" s="94" customFormat="1">
      <c r="A122" s="61" t="s">
        <v>32</v>
      </c>
      <c r="B122" s="100" t="s">
        <v>12</v>
      </c>
      <c r="C122" s="171">
        <f>C124</f>
        <v>12679</v>
      </c>
      <c r="E122" s="229"/>
    </row>
    <row r="123" spans="1:5" s="94" customFormat="1">
      <c r="A123" s="141" t="s">
        <v>38</v>
      </c>
      <c r="B123" s="84" t="s">
        <v>13</v>
      </c>
      <c r="C123" s="171">
        <f>C125</f>
        <v>12679</v>
      </c>
    </row>
    <row r="124" spans="1:5" s="94" customFormat="1">
      <c r="A124" s="201" t="s">
        <v>29</v>
      </c>
      <c r="B124" s="100" t="s">
        <v>12</v>
      </c>
      <c r="C124" s="171">
        <f>C126</f>
        <v>12679</v>
      </c>
    </row>
    <row r="125" spans="1:5" s="94" customFormat="1">
      <c r="A125" s="141" t="s">
        <v>15</v>
      </c>
      <c r="B125" s="84" t="s">
        <v>13</v>
      </c>
      <c r="C125" s="171">
        <f>C127</f>
        <v>12679</v>
      </c>
    </row>
    <row r="126" spans="1:5" s="94" customFormat="1">
      <c r="A126" s="227" t="s">
        <v>17</v>
      </c>
      <c r="B126" s="95" t="s">
        <v>12</v>
      </c>
      <c r="C126" s="171">
        <f t="shared" ref="C126:C131" si="5">C128</f>
        <v>12679</v>
      </c>
    </row>
    <row r="127" spans="1:5" s="94" customFormat="1">
      <c r="A127" s="79"/>
      <c r="B127" s="84" t="s">
        <v>13</v>
      </c>
      <c r="C127" s="171">
        <f t="shared" si="5"/>
        <v>12679</v>
      </c>
    </row>
    <row r="128" spans="1:5" s="94" customFormat="1">
      <c r="A128" s="138" t="s">
        <v>28</v>
      </c>
      <c r="B128" s="133" t="s">
        <v>12</v>
      </c>
      <c r="C128" s="171">
        <f t="shared" si="5"/>
        <v>12679</v>
      </c>
    </row>
    <row r="129" spans="1:22" s="94" customFormat="1">
      <c r="A129" s="138"/>
      <c r="B129" s="65" t="s">
        <v>13</v>
      </c>
      <c r="C129" s="171">
        <f t="shared" si="5"/>
        <v>12679</v>
      </c>
    </row>
    <row r="130" spans="1:22" s="94" customFormat="1">
      <c r="A130" s="132" t="s">
        <v>30</v>
      </c>
      <c r="B130" s="133" t="s">
        <v>12</v>
      </c>
      <c r="C130" s="171">
        <f t="shared" si="5"/>
        <v>12679</v>
      </c>
    </row>
    <row r="131" spans="1:22" s="94" customFormat="1">
      <c r="A131" s="138"/>
      <c r="B131" s="65" t="s">
        <v>13</v>
      </c>
      <c r="C131" s="171">
        <f t="shared" si="5"/>
        <v>12679</v>
      </c>
    </row>
    <row r="132" spans="1:22" s="62" customFormat="1" ht="15">
      <c r="A132" s="230" t="s">
        <v>63</v>
      </c>
      <c r="B132" s="28" t="s">
        <v>12</v>
      </c>
      <c r="C132" s="199">
        <f>C134</f>
        <v>12679</v>
      </c>
    </row>
    <row r="133" spans="1:22" s="62" customFormat="1" ht="15">
      <c r="A133" s="32"/>
      <c r="B133" s="30" t="s">
        <v>13</v>
      </c>
      <c r="C133" s="199">
        <f>C135</f>
        <v>12679</v>
      </c>
    </row>
    <row r="134" spans="1:22" s="346" customFormat="1" ht="40.5" customHeight="1">
      <c r="A134" s="388" t="s">
        <v>338</v>
      </c>
      <c r="B134" s="343" t="s">
        <v>12</v>
      </c>
      <c r="C134" s="344">
        <v>12679</v>
      </c>
    </row>
    <row r="135" spans="1:22" s="94" customFormat="1">
      <c r="A135" s="141"/>
      <c r="B135" s="84" t="s">
        <v>13</v>
      </c>
      <c r="C135" s="171">
        <v>12679</v>
      </c>
    </row>
    <row r="136" spans="1:22" s="49" customFormat="1" ht="12.75">
      <c r="A136" s="696" t="s">
        <v>37</v>
      </c>
      <c r="B136" s="696"/>
      <c r="C136" s="696"/>
      <c r="D136"/>
      <c r="E136"/>
      <c r="F136"/>
      <c r="G136"/>
      <c r="H136"/>
      <c r="I136"/>
      <c r="J136"/>
      <c r="K136"/>
      <c r="L136"/>
      <c r="M136"/>
      <c r="N136"/>
      <c r="O136"/>
      <c r="P136"/>
      <c r="Q136"/>
      <c r="R136"/>
      <c r="S136"/>
      <c r="T136"/>
      <c r="U136"/>
      <c r="V136"/>
    </row>
    <row r="137" spans="1:22" s="54" customFormat="1" ht="15">
      <c r="A137" s="114" t="s">
        <v>32</v>
      </c>
      <c r="B137" s="125" t="s">
        <v>12</v>
      </c>
      <c r="C137" s="178">
        <f>C139+C151</f>
        <v>585</v>
      </c>
    </row>
    <row r="138" spans="1:22" s="54" customFormat="1" ht="15">
      <c r="A138" s="37" t="s">
        <v>38</v>
      </c>
      <c r="B138" s="14" t="s">
        <v>13</v>
      </c>
      <c r="C138" s="178">
        <f>C140+C152</f>
        <v>585</v>
      </c>
    </row>
    <row r="139" spans="1:22" s="54" customFormat="1">
      <c r="A139" s="38" t="s">
        <v>34</v>
      </c>
      <c r="B139" s="13" t="s">
        <v>12</v>
      </c>
      <c r="C139" s="195">
        <f>C141</f>
        <v>235</v>
      </c>
    </row>
    <row r="140" spans="1:22" s="54" customFormat="1">
      <c r="A140" s="37" t="s">
        <v>38</v>
      </c>
      <c r="B140" s="14" t="s">
        <v>13</v>
      </c>
      <c r="C140" s="195">
        <f>C142</f>
        <v>235</v>
      </c>
    </row>
    <row r="141" spans="1:22" s="43" customFormat="1">
      <c r="A141" s="12" t="s">
        <v>17</v>
      </c>
      <c r="B141" s="56" t="s">
        <v>12</v>
      </c>
      <c r="C141" s="171">
        <f t="shared" ref="C141:C146" si="6">C143</f>
        <v>235</v>
      </c>
    </row>
    <row r="142" spans="1:22" s="43" customFormat="1">
      <c r="A142" s="11"/>
      <c r="B142" s="40" t="s">
        <v>13</v>
      </c>
      <c r="C142" s="171">
        <f t="shared" si="6"/>
        <v>235</v>
      </c>
    </row>
    <row r="143" spans="1:22" s="43" customFormat="1">
      <c r="A143" s="20" t="s">
        <v>28</v>
      </c>
      <c r="B143" s="13" t="s">
        <v>12</v>
      </c>
      <c r="C143" s="171">
        <f t="shared" si="6"/>
        <v>235</v>
      </c>
    </row>
    <row r="144" spans="1:22" s="43" customFormat="1">
      <c r="A144" s="20"/>
      <c r="B144" s="14" t="s">
        <v>13</v>
      </c>
      <c r="C144" s="171">
        <f t="shared" si="6"/>
        <v>235</v>
      </c>
    </row>
    <row r="145" spans="1:3" s="43" customFormat="1">
      <c r="A145" s="21" t="s">
        <v>30</v>
      </c>
      <c r="B145" s="13" t="s">
        <v>12</v>
      </c>
      <c r="C145" s="171">
        <f t="shared" si="6"/>
        <v>235</v>
      </c>
    </row>
    <row r="146" spans="1:3" s="43" customFormat="1">
      <c r="A146" s="20"/>
      <c r="B146" s="14" t="s">
        <v>13</v>
      </c>
      <c r="C146" s="171">
        <f t="shared" si="6"/>
        <v>235</v>
      </c>
    </row>
    <row r="147" spans="1:3" s="94" customFormat="1" ht="25.5">
      <c r="A147" s="245" t="s">
        <v>40</v>
      </c>
      <c r="B147" s="95" t="s">
        <v>12</v>
      </c>
      <c r="C147" s="171">
        <f>C149</f>
        <v>235</v>
      </c>
    </row>
    <row r="148" spans="1:3" s="94" customFormat="1">
      <c r="A148" s="141"/>
      <c r="B148" s="84" t="s">
        <v>13</v>
      </c>
      <c r="C148" s="171">
        <f>C150</f>
        <v>235</v>
      </c>
    </row>
    <row r="149" spans="1:3" s="313" customFormat="1" ht="28.5">
      <c r="A149" s="412" t="s">
        <v>41</v>
      </c>
      <c r="B149" s="326" t="s">
        <v>12</v>
      </c>
      <c r="C149" s="312">
        <v>235</v>
      </c>
    </row>
    <row r="150" spans="1:3" s="94" customFormat="1">
      <c r="A150" s="141"/>
      <c r="B150" s="84" t="s">
        <v>13</v>
      </c>
      <c r="C150" s="171">
        <v>235</v>
      </c>
    </row>
    <row r="151" spans="1:3">
      <c r="A151" s="33" t="s">
        <v>29</v>
      </c>
      <c r="B151" s="5" t="s">
        <v>12</v>
      </c>
      <c r="C151" s="171">
        <f t="shared" ref="C151:C158" si="7">C153</f>
        <v>350</v>
      </c>
    </row>
    <row r="152" spans="1:3">
      <c r="A152" s="10" t="s">
        <v>15</v>
      </c>
      <c r="B152" s="7" t="s">
        <v>13</v>
      </c>
      <c r="C152" s="171">
        <f t="shared" si="7"/>
        <v>350</v>
      </c>
    </row>
    <row r="153" spans="1:3" s="43" customFormat="1">
      <c r="A153" s="12" t="s">
        <v>17</v>
      </c>
      <c r="B153" s="56" t="s">
        <v>12</v>
      </c>
      <c r="C153" s="171">
        <f t="shared" si="7"/>
        <v>350</v>
      </c>
    </row>
    <row r="154" spans="1:3" s="43" customFormat="1">
      <c r="A154" s="11"/>
      <c r="B154" s="40" t="s">
        <v>13</v>
      </c>
      <c r="C154" s="171">
        <f t="shared" si="7"/>
        <v>350</v>
      </c>
    </row>
    <row r="155" spans="1:3" s="43" customFormat="1">
      <c r="A155" s="20" t="s">
        <v>28</v>
      </c>
      <c r="B155" s="13" t="s">
        <v>12</v>
      </c>
      <c r="C155" s="171">
        <f t="shared" si="7"/>
        <v>350</v>
      </c>
    </row>
    <row r="156" spans="1:3" s="43" customFormat="1">
      <c r="A156" s="20"/>
      <c r="B156" s="14" t="s">
        <v>13</v>
      </c>
      <c r="C156" s="171">
        <f t="shared" si="7"/>
        <v>350</v>
      </c>
    </row>
    <row r="157" spans="1:3" s="43" customFormat="1">
      <c r="A157" s="21" t="s">
        <v>30</v>
      </c>
      <c r="B157" s="13" t="s">
        <v>12</v>
      </c>
      <c r="C157" s="171">
        <f t="shared" si="7"/>
        <v>350</v>
      </c>
    </row>
    <row r="158" spans="1:3" s="43" customFormat="1">
      <c r="A158" s="20"/>
      <c r="B158" s="14" t="s">
        <v>13</v>
      </c>
      <c r="C158" s="171">
        <f t="shared" si="7"/>
        <v>350</v>
      </c>
    </row>
    <row r="159" spans="1:3" s="94" customFormat="1" ht="15.75">
      <c r="A159" s="183" t="s">
        <v>42</v>
      </c>
      <c r="B159" s="100" t="s">
        <v>12</v>
      </c>
      <c r="C159" s="195">
        <f t="shared" ref="C159:C160" si="8">C161</f>
        <v>350</v>
      </c>
    </row>
    <row r="160" spans="1:3" s="94" customFormat="1">
      <c r="A160" s="141"/>
      <c r="B160" s="84" t="s">
        <v>13</v>
      </c>
      <c r="C160" s="195">
        <f t="shared" si="8"/>
        <v>350</v>
      </c>
    </row>
    <row r="161" spans="1:26" s="313" customFormat="1" ht="24" customHeight="1">
      <c r="A161" s="370" t="s">
        <v>43</v>
      </c>
      <c r="B161" s="315" t="s">
        <v>12</v>
      </c>
      <c r="C161" s="312">
        <v>350</v>
      </c>
    </row>
    <row r="162" spans="1:26" s="94" customFormat="1">
      <c r="A162" s="141"/>
      <c r="B162" s="84" t="s">
        <v>13</v>
      </c>
      <c r="C162" s="195">
        <v>350</v>
      </c>
    </row>
    <row r="163" spans="1:26" s="49" customFormat="1">
      <c r="A163" s="156" t="s">
        <v>44</v>
      </c>
      <c r="B163" s="157"/>
      <c r="C163" s="295"/>
      <c r="D163" s="155"/>
      <c r="E163" s="63"/>
      <c r="F163" s="155"/>
      <c r="G163" s="155"/>
      <c r="H163" s="155"/>
      <c r="I163" s="155"/>
      <c r="J163"/>
      <c r="K163"/>
      <c r="L163"/>
      <c r="M163"/>
      <c r="N163"/>
      <c r="O163"/>
      <c r="P163"/>
      <c r="Q163"/>
      <c r="R163"/>
      <c r="S163"/>
      <c r="T163"/>
      <c r="U163"/>
      <c r="V163"/>
      <c r="W163"/>
      <c r="X163"/>
      <c r="Y163"/>
      <c r="Z163"/>
    </row>
    <row r="164" spans="1:26" s="54" customFormat="1" ht="15">
      <c r="A164" s="114" t="s">
        <v>32</v>
      </c>
      <c r="B164" s="125" t="s">
        <v>12</v>
      </c>
      <c r="C164" s="296">
        <f t="shared" ref="C164:C165" si="9">C166</f>
        <v>13</v>
      </c>
    </row>
    <row r="165" spans="1:26" s="54" customFormat="1" ht="15">
      <c r="A165" s="37" t="s">
        <v>38</v>
      </c>
      <c r="B165" s="14" t="s">
        <v>13</v>
      </c>
      <c r="C165" s="296">
        <f t="shared" si="9"/>
        <v>13</v>
      </c>
    </row>
    <row r="166" spans="1:26" s="54" customFormat="1">
      <c r="A166" s="38" t="s">
        <v>34</v>
      </c>
      <c r="B166" s="13" t="s">
        <v>12</v>
      </c>
      <c r="C166" s="195">
        <f>C168</f>
        <v>13</v>
      </c>
    </row>
    <row r="167" spans="1:26" s="54" customFormat="1">
      <c r="A167" s="37" t="s">
        <v>38</v>
      </c>
      <c r="B167" s="14" t="s">
        <v>13</v>
      </c>
      <c r="C167" s="195">
        <f>C169</f>
        <v>13</v>
      </c>
    </row>
    <row r="168" spans="1:26">
      <c r="A168" s="12" t="s">
        <v>17</v>
      </c>
      <c r="B168" s="6" t="s">
        <v>12</v>
      </c>
      <c r="C168" s="195">
        <f t="shared" ref="C168:C173" si="10">C170</f>
        <v>13</v>
      </c>
    </row>
    <row r="169" spans="1:26">
      <c r="A169" s="11"/>
      <c r="B169" s="7" t="s">
        <v>13</v>
      </c>
      <c r="C169" s="195">
        <f t="shared" si="10"/>
        <v>13</v>
      </c>
    </row>
    <row r="170" spans="1:26">
      <c r="A170" s="68" t="s">
        <v>39</v>
      </c>
      <c r="B170" s="13" t="s">
        <v>12</v>
      </c>
      <c r="C170" s="195">
        <f t="shared" si="10"/>
        <v>13</v>
      </c>
    </row>
    <row r="171" spans="1:26">
      <c r="A171" s="23"/>
      <c r="B171" s="14" t="s">
        <v>13</v>
      </c>
      <c r="C171" s="195">
        <f t="shared" si="10"/>
        <v>13</v>
      </c>
    </row>
    <row r="172" spans="1:26">
      <c r="A172" s="25" t="s">
        <v>19</v>
      </c>
      <c r="B172" s="13" t="s">
        <v>12</v>
      </c>
      <c r="C172" s="195">
        <f t="shared" si="10"/>
        <v>13</v>
      </c>
      <c r="D172" s="41"/>
      <c r="E172" s="41"/>
      <c r="F172" s="41"/>
      <c r="G172" s="41"/>
      <c r="H172" s="41"/>
      <c r="I172" s="41"/>
    </row>
    <row r="173" spans="1:26">
      <c r="A173" s="9"/>
      <c r="B173" s="14" t="s">
        <v>13</v>
      </c>
      <c r="C173" s="195">
        <f t="shared" si="10"/>
        <v>13</v>
      </c>
      <c r="D173" s="41"/>
      <c r="E173" s="41"/>
      <c r="F173" s="41"/>
      <c r="G173" s="41"/>
      <c r="H173" s="41"/>
      <c r="I173" s="41"/>
    </row>
    <row r="174" spans="1:26" s="346" customFormat="1" ht="28.5">
      <c r="A174" s="399" t="s">
        <v>45</v>
      </c>
      <c r="B174" s="343" t="s">
        <v>12</v>
      </c>
      <c r="C174" s="344">
        <v>13</v>
      </c>
      <c r="D174" s="345"/>
      <c r="E174" s="345"/>
      <c r="F174" s="345"/>
      <c r="G174" s="345"/>
      <c r="H174" s="345"/>
      <c r="I174" s="345"/>
    </row>
    <row r="175" spans="1:26" s="15" customFormat="1">
      <c r="A175" s="22"/>
      <c r="B175" s="14" t="s">
        <v>13</v>
      </c>
      <c r="C175" s="195">
        <v>13</v>
      </c>
      <c r="D175" s="41"/>
      <c r="E175" s="41"/>
      <c r="F175" s="41"/>
      <c r="G175" s="41"/>
      <c r="H175" s="41"/>
      <c r="I175" s="41"/>
    </row>
    <row r="176" spans="1:26" s="206" customFormat="1" ht="15">
      <c r="A176" s="697" t="s">
        <v>46</v>
      </c>
      <c r="B176" s="697"/>
      <c r="C176" s="697"/>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spans="1:14" s="15" customFormat="1" ht="15">
      <c r="A177" s="185" t="s">
        <v>32</v>
      </c>
      <c r="B177" s="186" t="s">
        <v>12</v>
      </c>
      <c r="C177" s="296">
        <f>C179</f>
        <v>284109.83999999997</v>
      </c>
    </row>
    <row r="178" spans="1:14" s="15" customFormat="1" ht="15">
      <c r="A178" s="158" t="s">
        <v>38</v>
      </c>
      <c r="B178" s="159" t="s">
        <v>13</v>
      </c>
      <c r="C178" s="296">
        <f>C180</f>
        <v>284109.83999999997</v>
      </c>
    </row>
    <row r="179" spans="1:14" s="15" customFormat="1" ht="15">
      <c r="A179" s="187" t="s">
        <v>34</v>
      </c>
      <c r="B179" s="188" t="s">
        <v>12</v>
      </c>
      <c r="C179" s="195">
        <f>C181+C187</f>
        <v>284109.83999999997</v>
      </c>
    </row>
    <row r="180" spans="1:14" s="15" customFormat="1">
      <c r="A180" s="158" t="s">
        <v>38</v>
      </c>
      <c r="B180" s="159" t="s">
        <v>13</v>
      </c>
      <c r="C180" s="195">
        <f>C182+C188</f>
        <v>284109.83999999997</v>
      </c>
    </row>
    <row r="181" spans="1:14" s="15" customFormat="1" ht="28.5">
      <c r="A181" s="189" t="s">
        <v>16</v>
      </c>
      <c r="B181" s="188" t="s">
        <v>12</v>
      </c>
      <c r="C181" s="195">
        <f>C183+C185</f>
        <v>243037</v>
      </c>
    </row>
    <row r="182" spans="1:14" s="15" customFormat="1">
      <c r="A182" s="190"/>
      <c r="B182" s="159" t="s">
        <v>13</v>
      </c>
      <c r="C182" s="195">
        <f>C184+C186</f>
        <v>243037</v>
      </c>
    </row>
    <row r="183" spans="1:14" s="313" customFormat="1" ht="45" customHeight="1">
      <c r="A183" s="355" t="s">
        <v>264</v>
      </c>
      <c r="B183" s="311" t="s">
        <v>12</v>
      </c>
      <c r="C183" s="312">
        <v>115265</v>
      </c>
      <c r="J183" s="400"/>
    </row>
    <row r="184" spans="1:14" s="91" customFormat="1">
      <c r="A184" s="191"/>
      <c r="B184" s="192" t="s">
        <v>13</v>
      </c>
      <c r="C184" s="171">
        <v>115265</v>
      </c>
    </row>
    <row r="185" spans="1:14" s="313" customFormat="1" ht="45.75" customHeight="1">
      <c r="A185" s="401" t="s">
        <v>168</v>
      </c>
      <c r="B185" s="311" t="s">
        <v>12</v>
      </c>
      <c r="C185" s="312">
        <v>127772</v>
      </c>
      <c r="J185" s="400"/>
    </row>
    <row r="186" spans="1:14" s="91" customFormat="1">
      <c r="A186" s="191"/>
      <c r="B186" s="192" t="s">
        <v>13</v>
      </c>
      <c r="C186" s="171">
        <v>127772</v>
      </c>
    </row>
    <row r="187" spans="1:14" s="91" customFormat="1">
      <c r="A187" s="232" t="s">
        <v>17</v>
      </c>
      <c r="B187" s="233" t="s">
        <v>12</v>
      </c>
      <c r="C187" s="171">
        <f>C189</f>
        <v>41072.839999999997</v>
      </c>
    </row>
    <row r="188" spans="1:14" s="91" customFormat="1">
      <c r="A188" s="234"/>
      <c r="B188" s="192" t="s">
        <v>13</v>
      </c>
      <c r="C188" s="171">
        <f>C190</f>
        <v>41072.839999999997</v>
      </c>
    </row>
    <row r="189" spans="1:14" s="94" customFormat="1">
      <c r="A189" s="235" t="s">
        <v>28</v>
      </c>
      <c r="B189" s="202" t="s">
        <v>12</v>
      </c>
      <c r="C189" s="171">
        <f>C191</f>
        <v>41072.839999999997</v>
      </c>
    </row>
    <row r="190" spans="1:14" s="94" customFormat="1">
      <c r="A190" s="204"/>
      <c r="B190" s="192" t="s">
        <v>13</v>
      </c>
      <c r="C190" s="171">
        <f>C192</f>
        <v>41072.839999999997</v>
      </c>
    </row>
    <row r="191" spans="1:14" s="94" customFormat="1">
      <c r="A191" s="236" t="s">
        <v>19</v>
      </c>
      <c r="B191" s="233" t="s">
        <v>12</v>
      </c>
      <c r="C191" s="171">
        <f>C193+C195+C197+C199+C201+C203+C205+C207+C209+C211+C213+C215+C217+C219+C221</f>
        <v>41072.839999999997</v>
      </c>
      <c r="M191" s="231"/>
      <c r="N191" s="231"/>
    </row>
    <row r="192" spans="1:14" s="94" customFormat="1">
      <c r="A192" s="236"/>
      <c r="B192" s="192" t="s">
        <v>13</v>
      </c>
      <c r="C192" s="171">
        <f>C194+C196+C198+C200+C202+C204+C206+C208+C210+C212+C214+C216+C218+C220+C222</f>
        <v>41072.839999999997</v>
      </c>
    </row>
    <row r="193" spans="1:12" s="346" customFormat="1" ht="38.25">
      <c r="A193" s="406" t="s">
        <v>339</v>
      </c>
      <c r="B193" s="343" t="s">
        <v>12</v>
      </c>
      <c r="C193" s="312">
        <v>458</v>
      </c>
      <c r="D193" s="345"/>
      <c r="E193" s="345"/>
      <c r="F193" s="345"/>
      <c r="G193" s="345"/>
      <c r="H193" s="345"/>
      <c r="I193" s="345"/>
    </row>
    <row r="194" spans="1:12" s="91" customFormat="1">
      <c r="A194" s="143"/>
      <c r="B194" s="65" t="s">
        <v>13</v>
      </c>
      <c r="C194" s="171">
        <v>458</v>
      </c>
      <c r="D194" s="83"/>
      <c r="E194" s="83"/>
      <c r="F194" s="83"/>
      <c r="G194" s="83"/>
      <c r="H194" s="83"/>
      <c r="I194" s="83"/>
    </row>
    <row r="195" spans="1:12" s="275" customFormat="1" ht="28.5">
      <c r="A195" s="272" t="s">
        <v>491</v>
      </c>
      <c r="B195" s="219" t="s">
        <v>12</v>
      </c>
      <c r="C195" s="273">
        <v>0.84</v>
      </c>
      <c r="D195" s="274"/>
      <c r="E195" s="274"/>
      <c r="F195" s="274"/>
      <c r="G195" s="274"/>
      <c r="H195" s="274"/>
      <c r="I195" s="274"/>
    </row>
    <row r="196" spans="1:12" s="91" customFormat="1">
      <c r="A196" s="271"/>
      <c r="B196" s="197" t="s">
        <v>13</v>
      </c>
      <c r="C196" s="171">
        <v>0.84</v>
      </c>
      <c r="D196" s="83"/>
      <c r="E196" s="83"/>
      <c r="F196" s="83"/>
      <c r="G196" s="83"/>
      <c r="H196" s="83"/>
      <c r="I196" s="83"/>
    </row>
    <row r="197" spans="1:12" s="346" customFormat="1" ht="27.75" customHeight="1">
      <c r="A197" s="407" t="s">
        <v>492</v>
      </c>
      <c r="B197" s="311" t="s">
        <v>12</v>
      </c>
      <c r="C197" s="312">
        <v>101</v>
      </c>
      <c r="D197" s="345"/>
      <c r="E197" s="345"/>
      <c r="F197" s="345"/>
      <c r="G197" s="345"/>
      <c r="H197" s="345"/>
      <c r="I197" s="345"/>
    </row>
    <row r="198" spans="1:12" s="91" customFormat="1">
      <c r="A198" s="271"/>
      <c r="B198" s="197" t="s">
        <v>13</v>
      </c>
      <c r="C198" s="171">
        <v>101</v>
      </c>
      <c r="D198" s="83"/>
      <c r="E198" s="83"/>
      <c r="F198" s="83"/>
      <c r="G198" s="83"/>
      <c r="H198" s="83"/>
      <c r="I198" s="83"/>
    </row>
    <row r="199" spans="1:12" s="346" customFormat="1" ht="26.25" customHeight="1">
      <c r="A199" s="310" t="s">
        <v>493</v>
      </c>
      <c r="B199" s="311" t="s">
        <v>12</v>
      </c>
      <c r="C199" s="312">
        <v>500</v>
      </c>
      <c r="L199" s="404"/>
    </row>
    <row r="200" spans="1:12" s="91" customFormat="1">
      <c r="A200" s="271"/>
      <c r="B200" s="197" t="s">
        <v>13</v>
      </c>
      <c r="C200" s="171">
        <v>500</v>
      </c>
    </row>
    <row r="201" spans="1:12" s="346" customFormat="1" ht="20.25" customHeight="1">
      <c r="A201" s="729" t="s">
        <v>494</v>
      </c>
      <c r="B201" s="311" t="s">
        <v>12</v>
      </c>
      <c r="C201" s="312">
        <v>700</v>
      </c>
    </row>
    <row r="202" spans="1:12" s="91" customFormat="1" ht="21.75" customHeight="1">
      <c r="A202" s="730"/>
      <c r="B202" s="197" t="s">
        <v>13</v>
      </c>
      <c r="C202" s="171">
        <v>700</v>
      </c>
    </row>
    <row r="203" spans="1:12" s="346" customFormat="1" ht="32.25" customHeight="1">
      <c r="A203" s="402" t="s">
        <v>495</v>
      </c>
      <c r="B203" s="311" t="s">
        <v>12</v>
      </c>
      <c r="C203" s="368">
        <v>11458</v>
      </c>
      <c r="D203" s="345"/>
      <c r="E203" s="345"/>
      <c r="F203" s="345"/>
      <c r="G203" s="345"/>
      <c r="H203" s="345"/>
      <c r="I203" s="345"/>
    </row>
    <row r="204" spans="1:12" s="91" customFormat="1">
      <c r="A204" s="271"/>
      <c r="B204" s="197" t="s">
        <v>13</v>
      </c>
      <c r="C204" s="276">
        <v>11458</v>
      </c>
      <c r="D204" s="83"/>
      <c r="E204" s="83"/>
      <c r="F204" s="83"/>
      <c r="G204" s="83"/>
      <c r="H204" s="83"/>
      <c r="I204" s="83"/>
    </row>
    <row r="205" spans="1:12" s="313" customFormat="1" ht="28.5">
      <c r="A205" s="402" t="s">
        <v>496</v>
      </c>
      <c r="B205" s="311" t="s">
        <v>12</v>
      </c>
      <c r="C205" s="312">
        <v>200</v>
      </c>
      <c r="D205" s="328"/>
      <c r="E205" s="328"/>
      <c r="F205" s="328"/>
      <c r="G205" s="328"/>
      <c r="H205" s="328"/>
      <c r="I205" s="328"/>
    </row>
    <row r="206" spans="1:12" s="91" customFormat="1" ht="14.25" customHeight="1">
      <c r="A206" s="271"/>
      <c r="B206" s="197" t="s">
        <v>13</v>
      </c>
      <c r="C206" s="171">
        <v>200</v>
      </c>
      <c r="D206" s="83"/>
      <c r="E206" s="83"/>
      <c r="F206" s="83"/>
      <c r="G206" s="83"/>
      <c r="H206" s="83"/>
      <c r="I206" s="83"/>
    </row>
    <row r="207" spans="1:12" s="346" customFormat="1" ht="28.5">
      <c r="A207" s="402" t="s">
        <v>497</v>
      </c>
      <c r="B207" s="311" t="s">
        <v>12</v>
      </c>
      <c r="C207" s="368">
        <v>5701</v>
      </c>
      <c r="D207" s="345"/>
      <c r="E207" s="345"/>
      <c r="F207" s="345"/>
      <c r="G207" s="345"/>
      <c r="H207" s="345"/>
      <c r="I207" s="345"/>
    </row>
    <row r="208" spans="1:12" s="91" customFormat="1">
      <c r="A208" s="271"/>
      <c r="B208" s="197" t="s">
        <v>13</v>
      </c>
      <c r="C208" s="276">
        <v>5701</v>
      </c>
      <c r="D208" s="83"/>
      <c r="E208" s="83"/>
      <c r="F208" s="83"/>
      <c r="G208" s="83"/>
      <c r="H208" s="83"/>
      <c r="I208" s="83"/>
    </row>
    <row r="209" spans="1:9" s="313" customFormat="1" ht="30">
      <c r="A209" s="370" t="s">
        <v>498</v>
      </c>
      <c r="B209" s="311" t="s">
        <v>12</v>
      </c>
      <c r="C209" s="312">
        <v>570</v>
      </c>
      <c r="D209" s="328"/>
      <c r="E209" s="328"/>
      <c r="F209" s="328"/>
      <c r="G209" s="328"/>
      <c r="H209" s="328"/>
      <c r="I209" s="328"/>
    </row>
    <row r="210" spans="1:9" s="91" customFormat="1" ht="14.25" customHeight="1">
      <c r="A210" s="193"/>
      <c r="B210" s="194" t="s">
        <v>13</v>
      </c>
      <c r="C210" s="171">
        <v>570</v>
      </c>
      <c r="D210" s="83"/>
      <c r="E210" s="83"/>
      <c r="F210" s="83"/>
      <c r="G210" s="83"/>
      <c r="H210" s="83"/>
      <c r="I210" s="83"/>
    </row>
    <row r="211" spans="1:9" s="346" customFormat="1" ht="28.5">
      <c r="A211" s="399" t="s">
        <v>499</v>
      </c>
      <c r="B211" s="403" t="s">
        <v>12</v>
      </c>
      <c r="C211" s="368">
        <v>5766</v>
      </c>
      <c r="D211" s="345"/>
      <c r="E211" s="345"/>
      <c r="F211" s="345"/>
      <c r="G211" s="345"/>
      <c r="H211" s="345"/>
      <c r="I211" s="345"/>
    </row>
    <row r="212" spans="1:9" s="91" customFormat="1">
      <c r="A212" s="204"/>
      <c r="B212" s="192" t="s">
        <v>13</v>
      </c>
      <c r="C212" s="276">
        <v>5766</v>
      </c>
      <c r="D212" s="83"/>
      <c r="E212" s="83"/>
      <c r="F212" s="83"/>
      <c r="G212" s="83"/>
      <c r="H212" s="83"/>
      <c r="I212" s="83"/>
    </row>
    <row r="213" spans="1:9" s="346" customFormat="1" ht="28.5">
      <c r="A213" s="399" t="s">
        <v>500</v>
      </c>
      <c r="B213" s="343" t="s">
        <v>12</v>
      </c>
      <c r="C213" s="368">
        <v>12292</v>
      </c>
      <c r="D213" s="345"/>
      <c r="E213" s="345"/>
      <c r="F213" s="345"/>
      <c r="G213" s="345"/>
      <c r="H213" s="345"/>
      <c r="I213" s="345"/>
    </row>
    <row r="214" spans="1:9" s="91" customFormat="1" ht="14.25" customHeight="1">
      <c r="A214" s="143"/>
      <c r="B214" s="65" t="s">
        <v>13</v>
      </c>
      <c r="C214" s="276">
        <v>12292</v>
      </c>
      <c r="D214" s="83"/>
      <c r="E214" s="83"/>
      <c r="F214" s="83"/>
      <c r="G214" s="83"/>
      <c r="H214" s="83"/>
      <c r="I214" s="83"/>
    </row>
    <row r="215" spans="1:9" s="346" customFormat="1" ht="44.25" customHeight="1">
      <c r="A215" s="399" t="s">
        <v>501</v>
      </c>
      <c r="B215" s="343" t="s">
        <v>12</v>
      </c>
      <c r="C215" s="368">
        <v>1516</v>
      </c>
      <c r="D215" s="345"/>
      <c r="E215" s="345"/>
      <c r="F215" s="345"/>
      <c r="G215" s="345"/>
      <c r="H215" s="345"/>
      <c r="I215" s="345"/>
    </row>
    <row r="216" spans="1:9" s="91" customFormat="1" ht="14.25" customHeight="1">
      <c r="A216" s="143"/>
      <c r="B216" s="65" t="s">
        <v>13</v>
      </c>
      <c r="C216" s="276">
        <v>1516</v>
      </c>
      <c r="D216" s="83"/>
      <c r="E216" s="83"/>
      <c r="F216" s="83"/>
      <c r="G216" s="83"/>
      <c r="H216" s="83"/>
      <c r="I216" s="83"/>
    </row>
    <row r="217" spans="1:9" s="346" customFormat="1" ht="28.5">
      <c r="A217" s="399" t="s">
        <v>502</v>
      </c>
      <c r="B217" s="343" t="s">
        <v>12</v>
      </c>
      <c r="C217" s="312">
        <v>1300</v>
      </c>
      <c r="D217" s="345"/>
      <c r="E217" s="345"/>
      <c r="F217" s="345"/>
      <c r="G217" s="345"/>
      <c r="H217" s="345"/>
      <c r="I217" s="345"/>
    </row>
    <row r="218" spans="1:9" s="91" customFormat="1" ht="14.25" customHeight="1">
      <c r="A218" s="143"/>
      <c r="B218" s="65" t="s">
        <v>13</v>
      </c>
      <c r="C218" s="171">
        <v>1300</v>
      </c>
      <c r="D218" s="83"/>
      <c r="E218" s="83"/>
      <c r="F218" s="83"/>
      <c r="G218" s="83"/>
      <c r="H218" s="83"/>
      <c r="I218" s="83"/>
    </row>
    <row r="219" spans="1:9" s="346" customFormat="1" ht="28.5">
      <c r="A219" s="399" t="s">
        <v>503</v>
      </c>
      <c r="B219" s="343" t="s">
        <v>12</v>
      </c>
      <c r="C219" s="312">
        <v>400</v>
      </c>
      <c r="D219" s="345"/>
      <c r="E219" s="345"/>
      <c r="F219" s="345"/>
      <c r="G219" s="345"/>
      <c r="H219" s="345"/>
      <c r="I219" s="345"/>
    </row>
    <row r="220" spans="1:9" s="91" customFormat="1" ht="14.25" customHeight="1">
      <c r="A220" s="143"/>
      <c r="B220" s="65" t="s">
        <v>13</v>
      </c>
      <c r="C220" s="171">
        <v>400</v>
      </c>
      <c r="D220" s="83"/>
      <c r="E220" s="83"/>
      <c r="F220" s="83"/>
      <c r="G220" s="83"/>
      <c r="H220" s="83"/>
      <c r="I220" s="83"/>
    </row>
    <row r="221" spans="1:9" s="313" customFormat="1" ht="42.75">
      <c r="A221" s="405" t="s">
        <v>504</v>
      </c>
      <c r="B221" s="311" t="s">
        <v>12</v>
      </c>
      <c r="C221" s="312">
        <v>110</v>
      </c>
    </row>
    <row r="222" spans="1:9" s="94" customFormat="1">
      <c r="A222" s="271"/>
      <c r="B222" s="197" t="s">
        <v>13</v>
      </c>
      <c r="C222" s="171">
        <v>110</v>
      </c>
    </row>
    <row r="223" spans="1:9" ht="15">
      <c r="A223" s="50" t="s">
        <v>59</v>
      </c>
      <c r="B223" s="51"/>
      <c r="C223" s="297"/>
      <c r="D223" s="67"/>
      <c r="E223" s="67"/>
      <c r="F223" s="67"/>
      <c r="G223" s="67"/>
      <c r="H223" s="67"/>
      <c r="I223" s="67"/>
    </row>
    <row r="224" spans="1:9" ht="15">
      <c r="A224" s="96" t="s">
        <v>32</v>
      </c>
      <c r="B224" s="97"/>
      <c r="C224" s="298"/>
      <c r="D224" s="98"/>
      <c r="E224" s="98"/>
      <c r="F224" s="98"/>
      <c r="G224" s="98"/>
      <c r="H224" s="98"/>
      <c r="I224" s="99"/>
    </row>
    <row r="225" spans="1:9">
      <c r="A225" s="82" t="s">
        <v>60</v>
      </c>
      <c r="B225" s="78" t="s">
        <v>12</v>
      </c>
      <c r="C225" s="171">
        <f>C227+C235</f>
        <v>49788</v>
      </c>
      <c r="D225" s="41"/>
      <c r="E225" s="41"/>
      <c r="F225" s="41"/>
      <c r="G225" s="41"/>
      <c r="H225" s="41"/>
      <c r="I225" s="83"/>
    </row>
    <row r="226" spans="1:9">
      <c r="A226" s="82"/>
      <c r="B226" s="78" t="s">
        <v>13</v>
      </c>
      <c r="C226" s="171">
        <f>C228+C236</f>
        <v>49788</v>
      </c>
      <c r="D226" s="41"/>
      <c r="E226" s="41"/>
      <c r="F226" s="41"/>
      <c r="G226" s="41"/>
      <c r="H226" s="41"/>
      <c r="I226" s="83"/>
    </row>
    <row r="227" spans="1:9" ht="15">
      <c r="A227" s="33" t="s">
        <v>34</v>
      </c>
      <c r="B227" s="5" t="s">
        <v>12</v>
      </c>
      <c r="C227" s="178">
        <f t="shared" ref="C227:C232" si="11">C229</f>
        <v>3600</v>
      </c>
      <c r="D227" s="41"/>
      <c r="E227" s="41"/>
      <c r="F227" s="41"/>
      <c r="G227" s="41"/>
      <c r="H227" s="41"/>
      <c r="I227" s="41"/>
    </row>
    <row r="228" spans="1:9" ht="15">
      <c r="A228" s="10" t="s">
        <v>140</v>
      </c>
      <c r="B228" s="7" t="s">
        <v>13</v>
      </c>
      <c r="C228" s="178">
        <f t="shared" si="11"/>
        <v>3600</v>
      </c>
      <c r="D228" s="41"/>
      <c r="E228" s="41"/>
      <c r="F228" s="41"/>
      <c r="G228" s="41"/>
      <c r="H228" s="41"/>
      <c r="I228" s="41"/>
    </row>
    <row r="229" spans="1:9">
      <c r="A229" s="12" t="s">
        <v>17</v>
      </c>
      <c r="B229" s="6" t="s">
        <v>12</v>
      </c>
      <c r="C229" s="195">
        <f t="shared" si="11"/>
        <v>3600</v>
      </c>
      <c r="D229" s="41"/>
      <c r="E229" s="41"/>
      <c r="F229" s="41"/>
      <c r="G229" s="41"/>
      <c r="H229" s="41"/>
      <c r="I229" s="41"/>
    </row>
    <row r="230" spans="1:9">
      <c r="A230" s="11"/>
      <c r="B230" s="7" t="s">
        <v>13</v>
      </c>
      <c r="C230" s="195">
        <f t="shared" si="11"/>
        <v>3600</v>
      </c>
      <c r="D230" s="41"/>
      <c r="E230" s="41"/>
      <c r="F230" s="41"/>
      <c r="G230" s="41"/>
      <c r="H230" s="41"/>
      <c r="I230" s="41"/>
    </row>
    <row r="231" spans="1:9">
      <c r="A231" s="12" t="s">
        <v>18</v>
      </c>
      <c r="B231" s="5" t="s">
        <v>12</v>
      </c>
      <c r="C231" s="195">
        <f t="shared" si="11"/>
        <v>3600</v>
      </c>
      <c r="D231" s="41"/>
      <c r="E231" s="41"/>
      <c r="F231" s="41"/>
      <c r="G231" s="41"/>
      <c r="H231" s="41"/>
      <c r="I231" s="41"/>
    </row>
    <row r="232" spans="1:9">
      <c r="A232" s="9"/>
      <c r="B232" s="7" t="s">
        <v>13</v>
      </c>
      <c r="C232" s="195">
        <f t="shared" si="11"/>
        <v>3600</v>
      </c>
      <c r="D232" s="41"/>
      <c r="E232" s="41"/>
      <c r="F232" s="41"/>
      <c r="G232" s="41"/>
      <c r="H232" s="41"/>
      <c r="I232" s="41"/>
    </row>
    <row r="233" spans="1:9">
      <c r="A233" s="25" t="s">
        <v>19</v>
      </c>
      <c r="B233" s="13" t="s">
        <v>12</v>
      </c>
      <c r="C233" s="195">
        <f>C252+C276+C291</f>
        <v>3600</v>
      </c>
      <c r="D233" s="41"/>
      <c r="E233" s="41"/>
      <c r="F233" s="41"/>
      <c r="G233" s="41"/>
      <c r="H233" s="41"/>
      <c r="I233" s="41"/>
    </row>
    <row r="234" spans="1:9">
      <c r="A234" s="9"/>
      <c r="B234" s="14" t="s">
        <v>13</v>
      </c>
      <c r="C234" s="195">
        <f>C253+C277+C292</f>
        <v>3600</v>
      </c>
      <c r="D234" s="41"/>
      <c r="E234" s="41"/>
      <c r="F234" s="41"/>
      <c r="G234" s="41"/>
      <c r="H234" s="41"/>
      <c r="I234" s="41"/>
    </row>
    <row r="235" spans="1:9" ht="15">
      <c r="A235" s="33" t="s">
        <v>29</v>
      </c>
      <c r="B235" s="5" t="s">
        <v>12</v>
      </c>
      <c r="C235" s="178">
        <f t="shared" ref="C235:C240" si="12">C237</f>
        <v>46188</v>
      </c>
      <c r="D235" s="41"/>
      <c r="E235" s="41"/>
      <c r="F235" s="41"/>
      <c r="G235" s="41"/>
      <c r="H235" s="41"/>
      <c r="I235" s="41"/>
    </row>
    <row r="236" spans="1:9" ht="15">
      <c r="A236" s="10" t="s">
        <v>15</v>
      </c>
      <c r="B236" s="7" t="s">
        <v>13</v>
      </c>
      <c r="C236" s="178">
        <f t="shared" si="12"/>
        <v>46188</v>
      </c>
      <c r="D236" s="41"/>
      <c r="E236" s="41"/>
      <c r="F236" s="41"/>
      <c r="G236" s="41"/>
      <c r="H236" s="41"/>
      <c r="I236" s="41"/>
    </row>
    <row r="237" spans="1:9">
      <c r="A237" s="12" t="s">
        <v>17</v>
      </c>
      <c r="B237" s="6" t="s">
        <v>12</v>
      </c>
      <c r="C237" s="195">
        <f t="shared" si="12"/>
        <v>46188</v>
      </c>
      <c r="D237" s="41"/>
      <c r="E237" s="41"/>
      <c r="F237" s="41"/>
      <c r="G237" s="41"/>
      <c r="H237" s="41"/>
      <c r="I237" s="41"/>
    </row>
    <row r="238" spans="1:9">
      <c r="A238" s="11"/>
      <c r="B238" s="7" t="s">
        <v>13</v>
      </c>
      <c r="C238" s="195">
        <f t="shared" si="12"/>
        <v>46188</v>
      </c>
      <c r="D238" s="41"/>
      <c r="E238" s="41"/>
      <c r="F238" s="41"/>
      <c r="G238" s="41"/>
      <c r="H238" s="41"/>
      <c r="I238" s="41"/>
    </row>
    <row r="239" spans="1:9">
      <c r="A239" s="12" t="s">
        <v>18</v>
      </c>
      <c r="B239" s="5" t="s">
        <v>12</v>
      </c>
      <c r="C239" s="195">
        <f t="shared" si="12"/>
        <v>46188</v>
      </c>
      <c r="D239" s="41"/>
      <c r="E239" s="41"/>
      <c r="F239" s="41"/>
      <c r="G239" s="41"/>
      <c r="H239" s="41"/>
      <c r="I239" s="41"/>
    </row>
    <row r="240" spans="1:9">
      <c r="A240" s="9"/>
      <c r="B240" s="7" t="s">
        <v>13</v>
      </c>
      <c r="C240" s="195">
        <f t="shared" si="12"/>
        <v>46188</v>
      </c>
      <c r="D240" s="41"/>
      <c r="E240" s="41"/>
      <c r="F240" s="41"/>
      <c r="G240" s="41"/>
      <c r="H240" s="41"/>
      <c r="I240" s="41"/>
    </row>
    <row r="241" spans="1:9">
      <c r="A241" s="25" t="s">
        <v>19</v>
      </c>
      <c r="B241" s="13" t="s">
        <v>12</v>
      </c>
      <c r="C241" s="195">
        <f>C263</f>
        <v>46188</v>
      </c>
      <c r="D241" s="41"/>
      <c r="E241" s="41"/>
      <c r="F241" s="41"/>
      <c r="G241" s="41"/>
      <c r="H241" s="41"/>
      <c r="I241" s="41"/>
    </row>
    <row r="242" spans="1:9">
      <c r="A242" s="9"/>
      <c r="B242" s="14" t="s">
        <v>13</v>
      </c>
      <c r="C242" s="195">
        <f>C264</f>
        <v>46188</v>
      </c>
      <c r="D242" s="41"/>
      <c r="E242" s="41"/>
      <c r="F242" s="41"/>
      <c r="G242" s="41"/>
      <c r="H242" s="41"/>
      <c r="I242" s="41"/>
    </row>
    <row r="243" spans="1:9" ht="15">
      <c r="A243" s="153" t="s">
        <v>31</v>
      </c>
      <c r="B243" s="154"/>
      <c r="C243" s="294"/>
      <c r="D243" s="111"/>
      <c r="E243" s="112"/>
      <c r="F243" s="111"/>
      <c r="G243" s="111"/>
      <c r="H243" s="111"/>
      <c r="I243" s="111"/>
    </row>
    <row r="244" spans="1:9">
      <c r="A244" s="134" t="s">
        <v>32</v>
      </c>
      <c r="B244" s="55" t="s">
        <v>12</v>
      </c>
      <c r="C244" s="195">
        <f t="shared" ref="C244:C245" si="13">C246</f>
        <v>1000</v>
      </c>
      <c r="D244" s="113"/>
      <c r="E244" s="113"/>
      <c r="F244" s="113"/>
      <c r="G244" s="113"/>
      <c r="H244" s="113"/>
      <c r="I244" s="113"/>
    </row>
    <row r="245" spans="1:9">
      <c r="A245" s="22" t="s">
        <v>33</v>
      </c>
      <c r="B245" s="14" t="s">
        <v>13</v>
      </c>
      <c r="C245" s="195">
        <f t="shared" si="13"/>
        <v>1000</v>
      </c>
    </row>
    <row r="246" spans="1:9">
      <c r="A246" s="128" t="s">
        <v>34</v>
      </c>
      <c r="B246" s="13" t="s">
        <v>12</v>
      </c>
      <c r="C246" s="195">
        <f>C248</f>
        <v>1000</v>
      </c>
    </row>
    <row r="247" spans="1:9">
      <c r="A247" s="22" t="s">
        <v>35</v>
      </c>
      <c r="B247" s="14" t="s">
        <v>13</v>
      </c>
      <c r="C247" s="195">
        <f>C249</f>
        <v>1000</v>
      </c>
    </row>
    <row r="248" spans="1:9" s="94" customFormat="1" ht="15">
      <c r="A248" s="237" t="s">
        <v>17</v>
      </c>
      <c r="B248" s="196" t="s">
        <v>12</v>
      </c>
      <c r="C248" s="199">
        <f t="shared" ref="C248:C251" si="14">C250</f>
        <v>1000</v>
      </c>
    </row>
    <row r="249" spans="1:9" s="94" customFormat="1" ht="15">
      <c r="A249" s="238"/>
      <c r="B249" s="197" t="s">
        <v>13</v>
      </c>
      <c r="C249" s="199">
        <f t="shared" si="14"/>
        <v>1000</v>
      </c>
    </row>
    <row r="250" spans="1:9" s="94" customFormat="1">
      <c r="A250" s="237" t="s">
        <v>18</v>
      </c>
      <c r="B250" s="196" t="s">
        <v>12</v>
      </c>
      <c r="C250" s="171">
        <f t="shared" si="14"/>
        <v>1000</v>
      </c>
      <c r="D250" s="86">
        <f>D252</f>
        <v>0</v>
      </c>
    </row>
    <row r="251" spans="1:9" s="94" customFormat="1">
      <c r="A251" s="200"/>
      <c r="B251" s="197" t="s">
        <v>13</v>
      </c>
      <c r="C251" s="171">
        <f t="shared" si="14"/>
        <v>1000</v>
      </c>
    </row>
    <row r="252" spans="1:9" s="94" customFormat="1">
      <c r="A252" s="239" t="s">
        <v>19</v>
      </c>
      <c r="B252" s="196" t="s">
        <v>12</v>
      </c>
      <c r="C252" s="171">
        <f>C254</f>
        <v>1000</v>
      </c>
    </row>
    <row r="253" spans="1:9" s="94" customFormat="1">
      <c r="A253" s="200"/>
      <c r="B253" s="197" t="s">
        <v>13</v>
      </c>
      <c r="C253" s="171">
        <f>C255</f>
        <v>1000</v>
      </c>
    </row>
    <row r="254" spans="1:9" s="416" customFormat="1" ht="43.5" customHeight="1">
      <c r="A254" s="437" t="s">
        <v>505</v>
      </c>
      <c r="B254" s="433" t="s">
        <v>12</v>
      </c>
      <c r="C254" s="413">
        <v>1000</v>
      </c>
    </row>
    <row r="255" spans="1:9" s="94" customFormat="1">
      <c r="A255" s="200"/>
      <c r="B255" s="197" t="s">
        <v>13</v>
      </c>
      <c r="C255" s="171">
        <v>1000</v>
      </c>
    </row>
    <row r="256" spans="1:9" s="43" customFormat="1" ht="12.75">
      <c r="A256" s="696" t="s">
        <v>62</v>
      </c>
      <c r="B256" s="696"/>
      <c r="C256" s="696"/>
    </row>
    <row r="257" spans="1:9" s="43" customFormat="1">
      <c r="A257" s="21" t="s">
        <v>32</v>
      </c>
      <c r="B257" s="13" t="s">
        <v>12</v>
      </c>
      <c r="C257" s="195">
        <f t="shared" ref="C257:C264" si="15">C259</f>
        <v>46188</v>
      </c>
      <c r="E257" s="94"/>
    </row>
    <row r="258" spans="1:9" s="43" customFormat="1">
      <c r="A258" s="22" t="s">
        <v>38</v>
      </c>
      <c r="B258" s="14" t="s">
        <v>13</v>
      </c>
      <c r="C258" s="195">
        <f t="shared" si="15"/>
        <v>46188</v>
      </c>
      <c r="E258" s="94"/>
    </row>
    <row r="259" spans="1:9" s="43" customFormat="1">
      <c r="A259" s="26" t="s">
        <v>24</v>
      </c>
      <c r="B259" s="55" t="s">
        <v>12</v>
      </c>
      <c r="C259" s="195">
        <f t="shared" si="15"/>
        <v>46188</v>
      </c>
      <c r="E259" s="94"/>
    </row>
    <row r="260" spans="1:9" s="43" customFormat="1">
      <c r="A260" s="10" t="s">
        <v>15</v>
      </c>
      <c r="B260" s="40" t="s">
        <v>13</v>
      </c>
      <c r="C260" s="195">
        <f t="shared" si="15"/>
        <v>46188</v>
      </c>
    </row>
    <row r="261" spans="1:9" s="43" customFormat="1">
      <c r="A261" s="12" t="s">
        <v>17</v>
      </c>
      <c r="B261" s="56" t="s">
        <v>12</v>
      </c>
      <c r="C261" s="195">
        <f t="shared" si="15"/>
        <v>46188</v>
      </c>
    </row>
    <row r="262" spans="1:9" s="43" customFormat="1">
      <c r="A262" s="11"/>
      <c r="B262" s="40" t="s">
        <v>13</v>
      </c>
      <c r="C262" s="195">
        <f t="shared" si="15"/>
        <v>46188</v>
      </c>
    </row>
    <row r="263" spans="1:9" s="43" customFormat="1">
      <c r="A263" s="25" t="s">
        <v>19</v>
      </c>
      <c r="B263" s="13" t="s">
        <v>12</v>
      </c>
      <c r="C263" s="195">
        <f t="shared" si="15"/>
        <v>46188</v>
      </c>
      <c r="D263" s="41"/>
      <c r="E263" s="41"/>
      <c r="F263" s="41"/>
      <c r="G263" s="41"/>
      <c r="H263" s="41"/>
      <c r="I263" s="41"/>
    </row>
    <row r="264" spans="1:9" s="43" customFormat="1">
      <c r="A264" s="10"/>
      <c r="B264" s="14" t="s">
        <v>13</v>
      </c>
      <c r="C264" s="195">
        <f t="shared" si="15"/>
        <v>46188</v>
      </c>
      <c r="D264" s="41"/>
      <c r="E264" s="41"/>
      <c r="F264" s="41"/>
      <c r="G264" s="41"/>
      <c r="H264" s="41"/>
      <c r="I264" s="41"/>
    </row>
    <row r="265" spans="1:9" s="149" customFormat="1">
      <c r="A265" s="145" t="s">
        <v>63</v>
      </c>
      <c r="B265" s="146" t="s">
        <v>12</v>
      </c>
      <c r="C265" s="299">
        <f>C267</f>
        <v>46188</v>
      </c>
    </row>
    <row r="266" spans="1:9" s="149" customFormat="1">
      <c r="A266" s="147"/>
      <c r="B266" s="148" t="s">
        <v>13</v>
      </c>
      <c r="C266" s="299">
        <f>C268</f>
        <v>46188</v>
      </c>
    </row>
    <row r="267" spans="1:9" s="313" customFormat="1" ht="21" customHeight="1">
      <c r="A267" s="370" t="s">
        <v>229</v>
      </c>
      <c r="B267" s="315" t="s">
        <v>12</v>
      </c>
      <c r="C267" s="312">
        <v>46188</v>
      </c>
    </row>
    <row r="268" spans="1:9" s="94" customFormat="1">
      <c r="A268" s="141"/>
      <c r="B268" s="84" t="s">
        <v>13</v>
      </c>
      <c r="C268" s="195">
        <v>46188</v>
      </c>
    </row>
    <row r="269" spans="1:9" s="94" customFormat="1">
      <c r="A269" s="156" t="s">
        <v>44</v>
      </c>
      <c r="B269" s="398"/>
      <c r="C269" s="295"/>
    </row>
    <row r="270" spans="1:9" s="91" customFormat="1" ht="15">
      <c r="A270" s="240" t="s">
        <v>32</v>
      </c>
      <c r="B270" s="241" t="s">
        <v>12</v>
      </c>
      <c r="C270" s="300">
        <f>C272</f>
        <v>500</v>
      </c>
    </row>
    <row r="271" spans="1:9" s="91" customFormat="1" ht="15">
      <c r="A271" s="143" t="s">
        <v>38</v>
      </c>
      <c r="B271" s="65" t="s">
        <v>13</v>
      </c>
      <c r="C271" s="300">
        <f>C273</f>
        <v>500</v>
      </c>
    </row>
    <row r="272" spans="1:9" s="94" customFormat="1" ht="15">
      <c r="A272" s="242" t="s">
        <v>34</v>
      </c>
      <c r="B272" s="133" t="s">
        <v>12</v>
      </c>
      <c r="C272" s="199">
        <f>C274</f>
        <v>500</v>
      </c>
    </row>
    <row r="273" spans="1:9" s="94" customFormat="1" ht="15">
      <c r="A273" s="76" t="s">
        <v>35</v>
      </c>
      <c r="B273" s="65" t="s">
        <v>13</v>
      </c>
      <c r="C273" s="199">
        <f>C275</f>
        <v>500</v>
      </c>
    </row>
    <row r="274" spans="1:9" s="94" customFormat="1" ht="18" customHeight="1">
      <c r="A274" s="181" t="s">
        <v>17</v>
      </c>
      <c r="B274" s="100" t="s">
        <v>12</v>
      </c>
      <c r="C274" s="195">
        <f t="shared" ref="C274:C277" si="16">C276</f>
        <v>500</v>
      </c>
    </row>
    <row r="275" spans="1:9" s="94" customFormat="1" ht="15" customHeight="1">
      <c r="A275" s="11"/>
      <c r="B275" s="84" t="s">
        <v>13</v>
      </c>
      <c r="C275" s="195">
        <f t="shared" si="16"/>
        <v>500</v>
      </c>
    </row>
    <row r="276" spans="1:9" s="94" customFormat="1" ht="15.75" customHeight="1">
      <c r="A276" s="182" t="s">
        <v>19</v>
      </c>
      <c r="B276" s="100" t="s">
        <v>12</v>
      </c>
      <c r="C276" s="195">
        <f t="shared" si="16"/>
        <v>500</v>
      </c>
    </row>
    <row r="277" spans="1:9" s="94" customFormat="1" ht="15" customHeight="1">
      <c r="A277" s="10"/>
      <c r="B277" s="84" t="s">
        <v>13</v>
      </c>
      <c r="C277" s="195">
        <f t="shared" si="16"/>
        <v>500</v>
      </c>
    </row>
    <row r="278" spans="1:9" s="346" customFormat="1" ht="57">
      <c r="A278" s="362" t="s">
        <v>65</v>
      </c>
      <c r="B278" s="343" t="s">
        <v>12</v>
      </c>
      <c r="C278" s="312">
        <v>500</v>
      </c>
      <c r="D278" s="345"/>
      <c r="E278" s="345"/>
      <c r="F278" s="345"/>
      <c r="G278" s="345"/>
      <c r="H278" s="345"/>
      <c r="I278" s="345"/>
    </row>
    <row r="279" spans="1:9" s="15" customFormat="1">
      <c r="A279" s="22"/>
      <c r="B279" s="14" t="s">
        <v>13</v>
      </c>
      <c r="C279" s="195">
        <v>500</v>
      </c>
      <c r="D279" s="41"/>
      <c r="E279" s="41"/>
      <c r="F279" s="41"/>
      <c r="G279" s="41"/>
      <c r="H279" s="41"/>
      <c r="I279" s="41"/>
    </row>
    <row r="280" spans="1:9" ht="15">
      <c r="A280" s="50" t="s">
        <v>139</v>
      </c>
      <c r="B280" s="51"/>
      <c r="C280" s="297"/>
      <c r="D280" s="709"/>
      <c r="E280" s="709"/>
      <c r="F280" s="709"/>
      <c r="G280" s="709"/>
      <c r="H280" s="709"/>
      <c r="I280" s="709"/>
    </row>
    <row r="281" spans="1:9" s="63" customFormat="1">
      <c r="A281" s="132" t="s">
        <v>32</v>
      </c>
      <c r="B281" s="73" t="s">
        <v>12</v>
      </c>
      <c r="C281" s="171">
        <f t="shared" ref="C281:C286" si="17">C283</f>
        <v>2100</v>
      </c>
      <c r="D281"/>
      <c r="E281"/>
      <c r="F281"/>
      <c r="G281"/>
      <c r="H281"/>
      <c r="I281"/>
    </row>
    <row r="282" spans="1:9" s="63" customFormat="1">
      <c r="A282" s="76" t="s">
        <v>38</v>
      </c>
      <c r="B282" s="74" t="s">
        <v>13</v>
      </c>
      <c r="C282" s="171">
        <f t="shared" si="17"/>
        <v>2100</v>
      </c>
      <c r="D282"/>
      <c r="E282"/>
      <c r="F282"/>
      <c r="G282"/>
      <c r="H282"/>
      <c r="I282"/>
    </row>
    <row r="283" spans="1:9" s="63" customFormat="1" ht="15">
      <c r="A283" s="77" t="s">
        <v>27</v>
      </c>
      <c r="B283" s="78" t="s">
        <v>12</v>
      </c>
      <c r="C283" s="199">
        <f t="shared" si="17"/>
        <v>2100</v>
      </c>
      <c r="D283"/>
      <c r="E283"/>
      <c r="F283"/>
      <c r="G283"/>
      <c r="H283"/>
      <c r="I283"/>
    </row>
    <row r="284" spans="1:9" s="63" customFormat="1" ht="15">
      <c r="A284" s="64" t="s">
        <v>140</v>
      </c>
      <c r="B284" s="74" t="s">
        <v>13</v>
      </c>
      <c r="C284" s="199">
        <f t="shared" si="17"/>
        <v>2100</v>
      </c>
    </row>
    <row r="285" spans="1:9" s="62" customFormat="1">
      <c r="A285" s="59" t="s">
        <v>17</v>
      </c>
      <c r="B285" s="92" t="s">
        <v>12</v>
      </c>
      <c r="C285" s="171">
        <f t="shared" si="17"/>
        <v>2100</v>
      </c>
    </row>
    <row r="286" spans="1:9" s="62" customFormat="1">
      <c r="A286" s="108"/>
      <c r="B286" s="65" t="s">
        <v>13</v>
      </c>
      <c r="C286" s="171">
        <f t="shared" si="17"/>
        <v>2100</v>
      </c>
    </row>
    <row r="287" spans="1:9" s="63" customFormat="1">
      <c r="A287" s="21" t="s">
        <v>28</v>
      </c>
      <c r="B287" s="73" t="s">
        <v>12</v>
      </c>
      <c r="C287" s="195">
        <f>C291</f>
        <v>2100</v>
      </c>
    </row>
    <row r="288" spans="1:9" s="63" customFormat="1">
      <c r="A288" s="22"/>
      <c r="B288" s="74" t="s">
        <v>13</v>
      </c>
      <c r="C288" s="195">
        <f>C292</f>
        <v>2100</v>
      </c>
    </row>
    <row r="289" spans="1:12" s="63" customFormat="1" ht="13.5" hidden="1" customHeight="1">
      <c r="A289" s="103" t="s">
        <v>30</v>
      </c>
      <c r="B289" s="75"/>
      <c r="C289" s="195"/>
    </row>
    <row r="290" spans="1:12" s="63" customFormat="1" ht="15.75" hidden="1" customHeight="1">
      <c r="A290" s="11"/>
      <c r="B290" s="75"/>
      <c r="C290" s="195"/>
    </row>
    <row r="291" spans="1:12" s="62" customFormat="1" ht="15">
      <c r="A291" s="80" t="s">
        <v>506</v>
      </c>
      <c r="B291" s="81" t="s">
        <v>12</v>
      </c>
      <c r="C291" s="178">
        <f>C293+C295+C298+C300</f>
        <v>2100</v>
      </c>
    </row>
    <row r="292" spans="1:12" s="62" customFormat="1" ht="15">
      <c r="A292" s="32"/>
      <c r="B292" s="30" t="s">
        <v>13</v>
      </c>
      <c r="C292" s="178">
        <f>C294+C296+C299+C301</f>
        <v>2100</v>
      </c>
    </row>
    <row r="293" spans="1:12" s="346" customFormat="1" ht="42.75">
      <c r="A293" s="409" t="s">
        <v>507</v>
      </c>
      <c r="B293" s="343" t="s">
        <v>12</v>
      </c>
      <c r="C293" s="312">
        <v>500</v>
      </c>
    </row>
    <row r="294" spans="1:12" s="91" customFormat="1">
      <c r="A294" s="143"/>
      <c r="B294" s="65" t="s">
        <v>13</v>
      </c>
      <c r="C294" s="171">
        <v>500</v>
      </c>
    </row>
    <row r="295" spans="1:12" s="346" customFormat="1" ht="28.5">
      <c r="A295" s="408" t="s">
        <v>508</v>
      </c>
      <c r="B295" s="403" t="s">
        <v>12</v>
      </c>
      <c r="C295" s="312">
        <v>100</v>
      </c>
    </row>
    <row r="296" spans="1:12" s="91" customFormat="1">
      <c r="A296" s="204"/>
      <c r="B296" s="192" t="s">
        <v>13</v>
      </c>
      <c r="C296" s="171">
        <v>100</v>
      </c>
    </row>
    <row r="297" spans="1:12" s="91" customFormat="1" hidden="1">
      <c r="A297" s="143"/>
      <c r="B297" s="65" t="s">
        <v>13</v>
      </c>
      <c r="C297" s="171"/>
    </row>
    <row r="298" spans="1:12" s="346" customFormat="1" ht="42.75">
      <c r="A298" s="409" t="s">
        <v>509</v>
      </c>
      <c r="B298" s="403" t="s">
        <v>12</v>
      </c>
      <c r="C298" s="312">
        <v>500</v>
      </c>
    </row>
    <row r="299" spans="1:12" s="91" customFormat="1">
      <c r="A299" s="204"/>
      <c r="B299" s="192" t="s">
        <v>13</v>
      </c>
      <c r="C299" s="171">
        <v>500</v>
      </c>
      <c r="L299" s="207"/>
    </row>
    <row r="300" spans="1:12" s="346" customFormat="1" ht="30" customHeight="1">
      <c r="A300" s="362" t="s">
        <v>510</v>
      </c>
      <c r="B300" s="403" t="s">
        <v>12</v>
      </c>
      <c r="C300" s="344">
        <v>1000</v>
      </c>
    </row>
    <row r="301" spans="1:12" s="91" customFormat="1">
      <c r="A301" s="204"/>
      <c r="B301" s="192" t="s">
        <v>13</v>
      </c>
      <c r="C301" s="171">
        <v>1000</v>
      </c>
    </row>
    <row r="302" spans="1:12" ht="12.75">
      <c r="A302" s="698" t="s">
        <v>67</v>
      </c>
      <c r="B302" s="699"/>
      <c r="C302" s="700"/>
    </row>
    <row r="303" spans="1:12" s="258" customFormat="1" ht="15.75">
      <c r="A303" s="267" t="s">
        <v>11</v>
      </c>
      <c r="B303" s="268" t="s">
        <v>12</v>
      </c>
      <c r="C303" s="288">
        <f>C305+C321</f>
        <v>75175</v>
      </c>
    </row>
    <row r="304" spans="1:12" ht="15">
      <c r="A304" s="32"/>
      <c r="B304" s="30" t="s">
        <v>13</v>
      </c>
      <c r="C304" s="199">
        <f>C306+C322</f>
        <v>75175</v>
      </c>
    </row>
    <row r="305" spans="1:5">
      <c r="A305" s="26" t="s">
        <v>14</v>
      </c>
      <c r="B305" s="13" t="s">
        <v>12</v>
      </c>
      <c r="C305" s="195">
        <f>C307+C309</f>
        <v>29884</v>
      </c>
    </row>
    <row r="306" spans="1:5">
      <c r="A306" s="10" t="s">
        <v>15</v>
      </c>
      <c r="B306" s="14" t="s">
        <v>13</v>
      </c>
      <c r="C306" s="195">
        <f>C308+C310</f>
        <v>29884</v>
      </c>
    </row>
    <row r="307" spans="1:5">
      <c r="A307" s="59" t="s">
        <v>68</v>
      </c>
      <c r="B307" s="56" t="s">
        <v>12</v>
      </c>
      <c r="C307" s="171">
        <f t="shared" ref="C307:C308" si="18">C347</f>
        <v>4868</v>
      </c>
    </row>
    <row r="308" spans="1:5">
      <c r="A308" s="11"/>
      <c r="B308" s="40" t="s">
        <v>13</v>
      </c>
      <c r="C308" s="171">
        <f t="shared" si="18"/>
        <v>4868</v>
      </c>
      <c r="E308" s="410"/>
    </row>
    <row r="309" spans="1:5">
      <c r="A309" s="35" t="s">
        <v>17</v>
      </c>
      <c r="B309" s="6" t="s">
        <v>12</v>
      </c>
      <c r="C309" s="195">
        <f>C311+C319</f>
        <v>25016</v>
      </c>
    </row>
    <row r="310" spans="1:5">
      <c r="A310" s="11"/>
      <c r="B310" s="7" t="s">
        <v>13</v>
      </c>
      <c r="C310" s="195">
        <f>C312+C320</f>
        <v>25016</v>
      </c>
    </row>
    <row r="311" spans="1:5">
      <c r="A311" s="21" t="s">
        <v>18</v>
      </c>
      <c r="B311" s="5" t="s">
        <v>12</v>
      </c>
      <c r="C311" s="195">
        <f>C313+C315+C317</f>
        <v>8475</v>
      </c>
    </row>
    <row r="312" spans="1:5">
      <c r="A312" s="9"/>
      <c r="B312" s="7" t="s">
        <v>13</v>
      </c>
      <c r="C312" s="195">
        <f>C314+C316+C318</f>
        <v>8475</v>
      </c>
    </row>
    <row r="313" spans="1:5">
      <c r="A313" s="23" t="s">
        <v>20</v>
      </c>
      <c r="B313" s="5" t="s">
        <v>12</v>
      </c>
      <c r="C313" s="195">
        <f>C353</f>
        <v>665</v>
      </c>
    </row>
    <row r="314" spans="1:5">
      <c r="A314" s="10"/>
      <c r="B314" s="7" t="s">
        <v>13</v>
      </c>
      <c r="C314" s="195">
        <f>C354</f>
        <v>665</v>
      </c>
    </row>
    <row r="315" spans="1:5">
      <c r="A315" s="31" t="s">
        <v>21</v>
      </c>
      <c r="B315" s="5" t="s">
        <v>12</v>
      </c>
      <c r="C315" s="289">
        <f>C355</f>
        <v>200</v>
      </c>
    </row>
    <row r="316" spans="1:5">
      <c r="A316" s="10"/>
      <c r="B316" s="7" t="s">
        <v>13</v>
      </c>
      <c r="C316" s="289">
        <f>C356</f>
        <v>200</v>
      </c>
    </row>
    <row r="317" spans="1:5">
      <c r="A317" s="23" t="s">
        <v>22</v>
      </c>
      <c r="B317" s="6" t="s">
        <v>12</v>
      </c>
      <c r="C317" s="195">
        <f>C357+C724+C896</f>
        <v>7610</v>
      </c>
    </row>
    <row r="318" spans="1:5">
      <c r="A318" s="9"/>
      <c r="B318" s="7" t="s">
        <v>13</v>
      </c>
      <c r="C318" s="195">
        <f>C358+C725+C897</f>
        <v>7610</v>
      </c>
      <c r="D318" s="19" t="e">
        <f>#REF!+D358+D725+D897</f>
        <v>#REF!</v>
      </c>
    </row>
    <row r="319" spans="1:5">
      <c r="A319" s="23" t="s">
        <v>143</v>
      </c>
      <c r="B319" s="6" t="s">
        <v>12</v>
      </c>
      <c r="C319" s="195">
        <f>C874+C898</f>
        <v>16541</v>
      </c>
    </row>
    <row r="320" spans="1:5">
      <c r="A320" s="9"/>
      <c r="B320" s="7" t="s">
        <v>13</v>
      </c>
      <c r="C320" s="195">
        <f>C875+C899</f>
        <v>16541</v>
      </c>
    </row>
    <row r="321" spans="1:3" s="258" customFormat="1" ht="15">
      <c r="A321" s="259" t="s">
        <v>24</v>
      </c>
      <c r="B321" s="260" t="s">
        <v>12</v>
      </c>
      <c r="C321" s="288">
        <f>C325+C327+C329</f>
        <v>45291</v>
      </c>
    </row>
    <row r="322" spans="1:3" s="258" customFormat="1" ht="15">
      <c r="A322" s="254" t="s">
        <v>15</v>
      </c>
      <c r="B322" s="261" t="s">
        <v>13</v>
      </c>
      <c r="C322" s="288">
        <f>C326+C328+C330</f>
        <v>45291</v>
      </c>
    </row>
    <row r="323" spans="1:3" s="258" customFormat="1" hidden="1">
      <c r="A323" s="262" t="s">
        <v>68</v>
      </c>
      <c r="B323" s="263" t="s">
        <v>12</v>
      </c>
      <c r="C323" s="290"/>
    </row>
    <row r="324" spans="1:3" s="258" customFormat="1" hidden="1">
      <c r="A324" s="264"/>
      <c r="B324" s="261" t="s">
        <v>13</v>
      </c>
      <c r="C324" s="290"/>
    </row>
    <row r="325" spans="1:3">
      <c r="A325" s="59" t="s">
        <v>68</v>
      </c>
      <c r="B325" s="56" t="s">
        <v>12</v>
      </c>
      <c r="C325" s="171">
        <f>C363</f>
        <v>6971</v>
      </c>
    </row>
    <row r="326" spans="1:3">
      <c r="A326" s="11"/>
      <c r="B326" s="40" t="s">
        <v>13</v>
      </c>
      <c r="C326" s="171">
        <f>C364</f>
        <v>6971</v>
      </c>
    </row>
    <row r="327" spans="1:3" s="258" customFormat="1" ht="25.5">
      <c r="A327" s="265" t="s">
        <v>166</v>
      </c>
      <c r="B327" s="266" t="s">
        <v>12</v>
      </c>
      <c r="C327" s="290">
        <f>C365</f>
        <v>7775</v>
      </c>
    </row>
    <row r="328" spans="1:3">
      <c r="A328" s="11"/>
      <c r="B328" s="40" t="s">
        <v>13</v>
      </c>
      <c r="C328" s="171">
        <f>C366</f>
        <v>7775</v>
      </c>
    </row>
    <row r="329" spans="1:3">
      <c r="A329" s="12" t="s">
        <v>17</v>
      </c>
      <c r="B329" s="6" t="s">
        <v>12</v>
      </c>
      <c r="C329" s="195">
        <f>C331+C339</f>
        <v>30545</v>
      </c>
    </row>
    <row r="330" spans="1:3">
      <c r="A330" s="11"/>
      <c r="B330" s="7" t="s">
        <v>13</v>
      </c>
      <c r="C330" s="195">
        <f>C332+C340</f>
        <v>30545</v>
      </c>
    </row>
    <row r="331" spans="1:3">
      <c r="A331" s="12" t="s">
        <v>18</v>
      </c>
      <c r="B331" s="5" t="s">
        <v>12</v>
      </c>
      <c r="C331" s="195">
        <f>C333+C335+C337</f>
        <v>22737</v>
      </c>
    </row>
    <row r="332" spans="1:3">
      <c r="A332" s="9"/>
      <c r="B332" s="7" t="s">
        <v>13</v>
      </c>
      <c r="C332" s="195">
        <f>C334+C336+C338</f>
        <v>22737</v>
      </c>
    </row>
    <row r="333" spans="1:3">
      <c r="A333" s="27" t="s">
        <v>20</v>
      </c>
      <c r="B333" s="5" t="s">
        <v>12</v>
      </c>
      <c r="C333" s="195">
        <f>C371</f>
        <v>6765</v>
      </c>
    </row>
    <row r="334" spans="1:3">
      <c r="A334" s="9"/>
      <c r="B334" s="7" t="s">
        <v>13</v>
      </c>
      <c r="C334" s="195">
        <f>C372</f>
        <v>6765</v>
      </c>
    </row>
    <row r="335" spans="1:3">
      <c r="A335" s="31" t="s">
        <v>21</v>
      </c>
      <c r="B335" s="5" t="s">
        <v>12</v>
      </c>
      <c r="C335" s="289">
        <f>C373</f>
        <v>0</v>
      </c>
    </row>
    <row r="336" spans="1:3">
      <c r="A336" s="10"/>
      <c r="B336" s="7" t="s">
        <v>13</v>
      </c>
      <c r="C336" s="289">
        <f>C374</f>
        <v>0</v>
      </c>
    </row>
    <row r="337" spans="1:11">
      <c r="A337" s="23" t="s">
        <v>22</v>
      </c>
      <c r="B337" s="6" t="s">
        <v>12</v>
      </c>
      <c r="C337" s="195">
        <f>C375+C732+C904</f>
        <v>15972</v>
      </c>
    </row>
    <row r="338" spans="1:11">
      <c r="A338" s="9"/>
      <c r="B338" s="7" t="s">
        <v>13</v>
      </c>
      <c r="C338" s="195">
        <f>C376+C733+C905</f>
        <v>15972</v>
      </c>
    </row>
    <row r="339" spans="1:11">
      <c r="A339" s="23" t="s">
        <v>143</v>
      </c>
      <c r="B339" s="6" t="s">
        <v>12</v>
      </c>
      <c r="C339" s="195">
        <f>C906</f>
        <v>7808</v>
      </c>
    </row>
    <row r="340" spans="1:11">
      <c r="A340" s="9"/>
      <c r="B340" s="7" t="s">
        <v>13</v>
      </c>
      <c r="C340" s="195">
        <f>C907</f>
        <v>7808</v>
      </c>
    </row>
    <row r="341" spans="1:11" ht="15">
      <c r="A341" s="46" t="s">
        <v>69</v>
      </c>
      <c r="B341" s="47"/>
      <c r="C341" s="301"/>
      <c r="D341" s="44"/>
      <c r="E341" s="44"/>
      <c r="F341" s="44"/>
      <c r="G341" s="44"/>
      <c r="H341" s="44"/>
      <c r="I341" s="44"/>
      <c r="K341" s="43"/>
    </row>
    <row r="342" spans="1:11">
      <c r="A342" s="70" t="s">
        <v>32</v>
      </c>
      <c r="B342" s="130"/>
      <c r="C342" s="195"/>
      <c r="D342" s="44"/>
      <c r="E342" s="44"/>
      <c r="F342" s="44"/>
      <c r="G342" s="44"/>
      <c r="H342" s="44"/>
      <c r="I342" s="48"/>
    </row>
    <row r="343" spans="1:11" s="258" customFormat="1">
      <c r="A343" s="256" t="s">
        <v>60</v>
      </c>
      <c r="B343" s="252" t="s">
        <v>12</v>
      </c>
      <c r="C343" s="290">
        <f>C345+C359</f>
        <v>27288</v>
      </c>
      <c r="D343" s="257"/>
      <c r="E343" s="257"/>
      <c r="F343" s="257"/>
      <c r="G343" s="257"/>
      <c r="H343" s="257"/>
      <c r="I343" s="257"/>
    </row>
    <row r="344" spans="1:11">
      <c r="A344" s="10"/>
      <c r="B344" s="40" t="s">
        <v>13</v>
      </c>
      <c r="C344" s="195">
        <f>C346+C360</f>
        <v>27288</v>
      </c>
      <c r="D344" s="42"/>
      <c r="E344" s="42"/>
      <c r="F344" s="42"/>
      <c r="G344" s="42"/>
      <c r="H344" s="42"/>
      <c r="I344" s="42"/>
    </row>
    <row r="345" spans="1:11" ht="15">
      <c r="A345" s="26" t="s">
        <v>27</v>
      </c>
      <c r="B345" s="56" t="s">
        <v>12</v>
      </c>
      <c r="C345" s="178">
        <f>C347+C349</f>
        <v>5745</v>
      </c>
      <c r="D345" s="42"/>
      <c r="E345" s="42"/>
      <c r="F345" s="42"/>
      <c r="G345" s="42"/>
      <c r="H345" s="42"/>
      <c r="I345" s="42"/>
    </row>
    <row r="346" spans="1:11" ht="15">
      <c r="A346" s="10" t="s">
        <v>140</v>
      </c>
      <c r="B346" s="40" t="s">
        <v>13</v>
      </c>
      <c r="C346" s="178">
        <f>C348+C350</f>
        <v>5745</v>
      </c>
      <c r="D346" s="42"/>
      <c r="E346" s="42"/>
      <c r="F346" s="42"/>
      <c r="G346" s="42"/>
      <c r="H346" s="42"/>
      <c r="I346" s="42"/>
    </row>
    <row r="347" spans="1:11">
      <c r="A347" s="59" t="s">
        <v>68</v>
      </c>
      <c r="B347" s="56" t="s">
        <v>12</v>
      </c>
      <c r="C347" s="171">
        <f>C382+C457</f>
        <v>4868</v>
      </c>
    </row>
    <row r="348" spans="1:11">
      <c r="A348" s="11"/>
      <c r="B348" s="40" t="s">
        <v>13</v>
      </c>
      <c r="C348" s="171">
        <f>C383+C458</f>
        <v>4868</v>
      </c>
    </row>
    <row r="349" spans="1:11">
      <c r="A349" s="12" t="s">
        <v>17</v>
      </c>
      <c r="B349" s="6" t="s">
        <v>12</v>
      </c>
      <c r="C349" s="195">
        <f>C351</f>
        <v>877</v>
      </c>
      <c r="D349" s="42"/>
      <c r="E349" s="42"/>
      <c r="F349" s="42"/>
      <c r="G349" s="42"/>
      <c r="H349" s="42"/>
      <c r="I349" s="42"/>
    </row>
    <row r="350" spans="1:11">
      <c r="A350" s="11"/>
      <c r="B350" s="7" t="s">
        <v>13</v>
      </c>
      <c r="C350" s="195">
        <f>C352</f>
        <v>877</v>
      </c>
      <c r="D350" s="42"/>
      <c r="E350" s="42"/>
      <c r="F350" s="42"/>
      <c r="G350" s="42"/>
      <c r="H350" s="42"/>
      <c r="I350" s="42"/>
    </row>
    <row r="351" spans="1:11">
      <c r="A351" s="35" t="s">
        <v>39</v>
      </c>
      <c r="B351" s="13" t="s">
        <v>12</v>
      </c>
      <c r="C351" s="195">
        <f>C353+C355+C357</f>
        <v>877</v>
      </c>
    </row>
    <row r="352" spans="1:11">
      <c r="A352" s="10"/>
      <c r="B352" s="14" t="s">
        <v>13</v>
      </c>
      <c r="C352" s="195">
        <f>C354+C356+C358</f>
        <v>877</v>
      </c>
    </row>
    <row r="353" spans="1:9">
      <c r="A353" s="27" t="s">
        <v>20</v>
      </c>
      <c r="B353" s="6" t="s">
        <v>12</v>
      </c>
      <c r="C353" s="195">
        <f>C390+C440</f>
        <v>665</v>
      </c>
    </row>
    <row r="354" spans="1:9">
      <c r="A354" s="9"/>
      <c r="B354" s="7" t="s">
        <v>13</v>
      </c>
      <c r="C354" s="195">
        <f>C391+C441</f>
        <v>665</v>
      </c>
    </row>
    <row r="355" spans="1:9">
      <c r="A355" s="31" t="s">
        <v>21</v>
      </c>
      <c r="B355" s="5" t="s">
        <v>12</v>
      </c>
      <c r="C355" s="289">
        <f>C446</f>
        <v>200</v>
      </c>
    </row>
    <row r="356" spans="1:9">
      <c r="A356" s="10"/>
      <c r="B356" s="7" t="s">
        <v>13</v>
      </c>
      <c r="C356" s="289">
        <f>C447</f>
        <v>200</v>
      </c>
    </row>
    <row r="357" spans="1:9">
      <c r="A357" s="23" t="s">
        <v>22</v>
      </c>
      <c r="B357" s="6" t="s">
        <v>12</v>
      </c>
      <c r="C357" s="195">
        <f>C408</f>
        <v>12</v>
      </c>
    </row>
    <row r="358" spans="1:9">
      <c r="A358" s="9"/>
      <c r="B358" s="7" t="s">
        <v>13</v>
      </c>
      <c r="C358" s="195">
        <f>C409</f>
        <v>12</v>
      </c>
    </row>
    <row r="359" spans="1:9" ht="15">
      <c r="A359" s="33" t="s">
        <v>24</v>
      </c>
      <c r="B359" s="56" t="s">
        <v>12</v>
      </c>
      <c r="C359" s="178">
        <f>C363+C365+C367</f>
        <v>21543</v>
      </c>
      <c r="D359" s="42"/>
      <c r="E359" s="42"/>
      <c r="F359" s="42"/>
      <c r="G359" s="42"/>
      <c r="H359" s="42"/>
      <c r="I359" s="42"/>
    </row>
    <row r="360" spans="1:9" ht="15">
      <c r="A360" s="10" t="s">
        <v>15</v>
      </c>
      <c r="B360" s="40" t="s">
        <v>13</v>
      </c>
      <c r="C360" s="178">
        <f>C364+C366+C368</f>
        <v>21543</v>
      </c>
      <c r="D360" s="42"/>
      <c r="E360" s="42"/>
      <c r="F360" s="42"/>
      <c r="G360" s="42"/>
      <c r="H360" s="42"/>
      <c r="I360" s="42"/>
    </row>
    <row r="361" spans="1:9" hidden="1">
      <c r="A361" s="59" t="s">
        <v>68</v>
      </c>
      <c r="B361" s="6" t="s">
        <v>12</v>
      </c>
      <c r="C361" s="195"/>
    </row>
    <row r="362" spans="1:9" hidden="1">
      <c r="A362" s="9"/>
      <c r="B362" s="7" t="s">
        <v>13</v>
      </c>
      <c r="C362" s="195"/>
    </row>
    <row r="363" spans="1:9">
      <c r="A363" s="59" t="s">
        <v>68</v>
      </c>
      <c r="B363" s="56" t="s">
        <v>12</v>
      </c>
      <c r="C363" s="171">
        <f>C470</f>
        <v>6971</v>
      </c>
    </row>
    <row r="364" spans="1:9">
      <c r="A364" s="11"/>
      <c r="B364" s="40" t="s">
        <v>13</v>
      </c>
      <c r="C364" s="171">
        <f>C471</f>
        <v>6971</v>
      </c>
    </row>
    <row r="365" spans="1:9" s="253" customFormat="1" ht="25.5">
      <c r="A365" s="255" t="s">
        <v>166</v>
      </c>
      <c r="B365" s="252" t="s">
        <v>12</v>
      </c>
      <c r="C365" s="290">
        <f>C478</f>
        <v>7775</v>
      </c>
    </row>
    <row r="366" spans="1:9" s="43" customFormat="1">
      <c r="A366" s="11"/>
      <c r="B366" s="40" t="s">
        <v>13</v>
      </c>
      <c r="C366" s="195">
        <f>C479</f>
        <v>7775</v>
      </c>
    </row>
    <row r="367" spans="1:9">
      <c r="A367" s="12" t="s">
        <v>17</v>
      </c>
      <c r="B367" s="6" t="s">
        <v>12</v>
      </c>
      <c r="C367" s="195">
        <f>C369</f>
        <v>6797</v>
      </c>
      <c r="D367" s="42"/>
      <c r="E367" s="42"/>
      <c r="F367" s="42"/>
      <c r="G367" s="42"/>
      <c r="H367" s="42"/>
      <c r="I367" s="42"/>
    </row>
    <row r="368" spans="1:9">
      <c r="A368" s="11"/>
      <c r="B368" s="7" t="s">
        <v>13</v>
      </c>
      <c r="C368" s="195">
        <f>C370</f>
        <v>6797</v>
      </c>
      <c r="D368" s="42"/>
      <c r="E368" s="42"/>
      <c r="F368" s="42"/>
      <c r="G368" s="42"/>
      <c r="H368" s="42"/>
      <c r="I368" s="42"/>
    </row>
    <row r="369" spans="1:9">
      <c r="A369" s="35" t="s">
        <v>39</v>
      </c>
      <c r="B369" s="13" t="s">
        <v>12</v>
      </c>
      <c r="C369" s="195">
        <f>C371+C373+C375</f>
        <v>6797</v>
      </c>
    </row>
    <row r="370" spans="1:9">
      <c r="A370" s="10"/>
      <c r="B370" s="14" t="s">
        <v>13</v>
      </c>
      <c r="C370" s="195">
        <f>C372+C374+C376</f>
        <v>6797</v>
      </c>
    </row>
    <row r="371" spans="1:9">
      <c r="A371" s="27" t="s">
        <v>20</v>
      </c>
      <c r="B371" s="6" t="s">
        <v>12</v>
      </c>
      <c r="C371" s="195">
        <f>C498+C613+C684</f>
        <v>6765</v>
      </c>
    </row>
    <row r="372" spans="1:9">
      <c r="A372" s="9"/>
      <c r="B372" s="7" t="s">
        <v>13</v>
      </c>
      <c r="C372" s="195">
        <f>C499+C614+C685</f>
        <v>6765</v>
      </c>
    </row>
    <row r="373" spans="1:9">
      <c r="A373" s="31" t="s">
        <v>21</v>
      </c>
      <c r="B373" s="5" t="s">
        <v>12</v>
      </c>
      <c r="C373" s="289">
        <v>0</v>
      </c>
    </row>
    <row r="374" spans="1:9">
      <c r="A374" s="10"/>
      <c r="B374" s="7" t="s">
        <v>13</v>
      </c>
      <c r="C374" s="289">
        <v>0</v>
      </c>
    </row>
    <row r="375" spans="1:9" s="43" customFormat="1">
      <c r="A375" s="31" t="s">
        <v>22</v>
      </c>
      <c r="B375" s="55" t="s">
        <v>12</v>
      </c>
      <c r="C375" s="195">
        <f>C425+C598+C663</f>
        <v>32</v>
      </c>
    </row>
    <row r="376" spans="1:9" s="43" customFormat="1">
      <c r="A376" s="10"/>
      <c r="B376" s="40" t="s">
        <v>13</v>
      </c>
      <c r="C376" s="195">
        <f>C426+C599+C664</f>
        <v>32</v>
      </c>
    </row>
    <row r="377" spans="1:9" ht="15">
      <c r="A377" s="153" t="s">
        <v>31</v>
      </c>
      <c r="B377" s="154"/>
      <c r="C377" s="294"/>
      <c r="D377" s="111"/>
      <c r="E377" s="112"/>
      <c r="F377" s="111"/>
      <c r="G377" s="111"/>
      <c r="H377" s="111"/>
      <c r="I377" s="111"/>
    </row>
    <row r="378" spans="1:9">
      <c r="A378" s="134" t="s">
        <v>32</v>
      </c>
      <c r="B378" s="55" t="s">
        <v>12</v>
      </c>
      <c r="C378" s="195">
        <f t="shared" ref="C378:C387" si="19">C380</f>
        <v>5062</v>
      </c>
      <c r="D378" s="113"/>
      <c r="E378" s="113"/>
      <c r="F378" s="113"/>
      <c r="G378" s="113"/>
      <c r="H378" s="113"/>
      <c r="I378" s="113"/>
    </row>
    <row r="379" spans="1:9">
      <c r="A379" s="22" t="s">
        <v>33</v>
      </c>
      <c r="B379" s="14" t="s">
        <v>13</v>
      </c>
      <c r="C379" s="195">
        <f t="shared" si="19"/>
        <v>5062</v>
      </c>
    </row>
    <row r="380" spans="1:9" ht="15">
      <c r="A380" s="128" t="s">
        <v>34</v>
      </c>
      <c r="B380" s="13" t="s">
        <v>12</v>
      </c>
      <c r="C380" s="178">
        <f>C382+C386</f>
        <v>5062</v>
      </c>
    </row>
    <row r="381" spans="1:9" ht="15">
      <c r="A381" s="22" t="s">
        <v>35</v>
      </c>
      <c r="B381" s="14" t="s">
        <v>13</v>
      </c>
      <c r="C381" s="178">
        <f>C383+C387</f>
        <v>5062</v>
      </c>
    </row>
    <row r="382" spans="1:9">
      <c r="A382" s="59" t="s">
        <v>68</v>
      </c>
      <c r="B382" s="56" t="s">
        <v>12</v>
      </c>
      <c r="C382" s="171">
        <f>C384</f>
        <v>4805</v>
      </c>
    </row>
    <row r="383" spans="1:9">
      <c r="A383" s="11"/>
      <c r="B383" s="40" t="s">
        <v>13</v>
      </c>
      <c r="C383" s="171">
        <f>C385</f>
        <v>4805</v>
      </c>
    </row>
    <row r="384" spans="1:9" s="313" customFormat="1" ht="30" customHeight="1">
      <c r="A384" s="310" t="s">
        <v>511</v>
      </c>
      <c r="B384" s="311" t="s">
        <v>12</v>
      </c>
      <c r="C384" s="312">
        <v>4805</v>
      </c>
    </row>
    <row r="385" spans="1:9" s="94" customFormat="1">
      <c r="A385" s="200"/>
      <c r="B385" s="197" t="s">
        <v>13</v>
      </c>
      <c r="C385" s="277">
        <v>4805</v>
      </c>
    </row>
    <row r="386" spans="1:9" s="43" customFormat="1">
      <c r="A386" s="12" t="s">
        <v>17</v>
      </c>
      <c r="B386" s="56" t="s">
        <v>12</v>
      </c>
      <c r="C386" s="195">
        <f t="shared" si="19"/>
        <v>257</v>
      </c>
      <c r="D386" s="42"/>
      <c r="E386" s="42"/>
      <c r="F386" s="42"/>
      <c r="G386" s="42"/>
      <c r="H386" s="42"/>
      <c r="I386" s="42"/>
    </row>
    <row r="387" spans="1:9" s="43" customFormat="1">
      <c r="A387" s="11"/>
      <c r="B387" s="40" t="s">
        <v>13</v>
      </c>
      <c r="C387" s="195">
        <f t="shared" si="19"/>
        <v>257</v>
      </c>
      <c r="D387" s="42"/>
      <c r="E387" s="42"/>
      <c r="F387" s="42"/>
      <c r="G387" s="42"/>
      <c r="H387" s="42"/>
      <c r="I387" s="42"/>
    </row>
    <row r="388" spans="1:9" s="43" customFormat="1">
      <c r="A388" s="35" t="s">
        <v>39</v>
      </c>
      <c r="B388" s="13" t="s">
        <v>12</v>
      </c>
      <c r="C388" s="195">
        <f>C390+C408</f>
        <v>257</v>
      </c>
    </row>
    <row r="389" spans="1:9" s="43" customFormat="1">
      <c r="A389" s="10"/>
      <c r="B389" s="14" t="s">
        <v>13</v>
      </c>
      <c r="C389" s="195">
        <f>C391+C409</f>
        <v>257</v>
      </c>
    </row>
    <row r="390" spans="1:9" s="43" customFormat="1">
      <c r="A390" s="27" t="s">
        <v>20</v>
      </c>
      <c r="B390" s="56" t="s">
        <v>12</v>
      </c>
      <c r="C390" s="195">
        <f>C392+C394+C396+C398+C400+C402+C404+C406</f>
        <v>245</v>
      </c>
    </row>
    <row r="391" spans="1:9" s="43" customFormat="1">
      <c r="A391" s="10"/>
      <c r="B391" s="40" t="s">
        <v>13</v>
      </c>
      <c r="C391" s="195">
        <f>C393+C395+C397+C399+C401+C403+C405+C407</f>
        <v>245</v>
      </c>
    </row>
    <row r="392" spans="1:9" s="420" customFormat="1" ht="15.75">
      <c r="A392" s="417" t="s">
        <v>214</v>
      </c>
      <c r="B392" s="418" t="s">
        <v>12</v>
      </c>
      <c r="C392" s="419">
        <v>46</v>
      </c>
    </row>
    <row r="393" spans="1:9" s="94" customFormat="1">
      <c r="A393" s="141"/>
      <c r="B393" s="84" t="s">
        <v>13</v>
      </c>
      <c r="C393" s="171">
        <v>46</v>
      </c>
    </row>
    <row r="394" spans="1:9" s="420" customFormat="1" ht="15.75">
      <c r="A394" s="421" t="s">
        <v>347</v>
      </c>
      <c r="B394" s="418" t="s">
        <v>12</v>
      </c>
      <c r="C394" s="419">
        <v>7</v>
      </c>
    </row>
    <row r="395" spans="1:9" s="94" customFormat="1">
      <c r="A395" s="141"/>
      <c r="B395" s="84" t="s">
        <v>13</v>
      </c>
      <c r="C395" s="171">
        <v>7</v>
      </c>
    </row>
    <row r="396" spans="1:9" s="420" customFormat="1" ht="15.75">
      <c r="A396" s="422" t="s">
        <v>348</v>
      </c>
      <c r="B396" s="418" t="s">
        <v>12</v>
      </c>
      <c r="C396" s="419">
        <v>19</v>
      </c>
    </row>
    <row r="397" spans="1:9" s="94" customFormat="1">
      <c r="A397" s="141"/>
      <c r="B397" s="84" t="s">
        <v>13</v>
      </c>
      <c r="C397" s="171">
        <v>19</v>
      </c>
    </row>
    <row r="398" spans="1:9" s="420" customFormat="1" ht="15.75">
      <c r="A398" s="423" t="s">
        <v>348</v>
      </c>
      <c r="B398" s="418" t="s">
        <v>12</v>
      </c>
      <c r="C398" s="419">
        <v>18</v>
      </c>
    </row>
    <row r="399" spans="1:9" s="94" customFormat="1">
      <c r="A399" s="141"/>
      <c r="B399" s="84" t="s">
        <v>13</v>
      </c>
      <c r="C399" s="171">
        <v>18</v>
      </c>
    </row>
    <row r="400" spans="1:9" s="420" customFormat="1" ht="17.25" customHeight="1">
      <c r="A400" s="421" t="s">
        <v>349</v>
      </c>
      <c r="B400" s="418" t="s">
        <v>12</v>
      </c>
      <c r="C400" s="419">
        <v>75</v>
      </c>
    </row>
    <row r="401" spans="1:9" s="94" customFormat="1">
      <c r="A401" s="141"/>
      <c r="B401" s="84" t="s">
        <v>13</v>
      </c>
      <c r="C401" s="171">
        <v>75</v>
      </c>
    </row>
    <row r="402" spans="1:9" s="420" customFormat="1" ht="15.75">
      <c r="A402" s="423" t="s">
        <v>350</v>
      </c>
      <c r="B402" s="418" t="s">
        <v>12</v>
      </c>
      <c r="C402" s="419">
        <v>50</v>
      </c>
    </row>
    <row r="403" spans="1:9" s="94" customFormat="1">
      <c r="A403" s="141"/>
      <c r="B403" s="84" t="s">
        <v>13</v>
      </c>
      <c r="C403" s="171">
        <v>50</v>
      </c>
    </row>
    <row r="404" spans="1:9" s="420" customFormat="1" ht="15.75">
      <c r="A404" s="424" t="s">
        <v>351</v>
      </c>
      <c r="B404" s="425" t="s">
        <v>12</v>
      </c>
      <c r="C404" s="419">
        <v>19</v>
      </c>
    </row>
    <row r="405" spans="1:9" s="94" customFormat="1">
      <c r="A405" s="203"/>
      <c r="B405" s="84" t="s">
        <v>13</v>
      </c>
      <c r="C405" s="171">
        <v>19</v>
      </c>
    </row>
    <row r="406" spans="1:9" s="420" customFormat="1" ht="15.75">
      <c r="A406" s="426" t="s">
        <v>214</v>
      </c>
      <c r="B406" s="425" t="s">
        <v>12</v>
      </c>
      <c r="C406" s="419">
        <v>11</v>
      </c>
    </row>
    <row r="407" spans="1:9" s="94" customFormat="1">
      <c r="A407" s="203"/>
      <c r="B407" s="84" t="s">
        <v>13</v>
      </c>
      <c r="C407" s="171">
        <v>11</v>
      </c>
    </row>
    <row r="408" spans="1:9" s="94" customFormat="1">
      <c r="A408" s="243" t="s">
        <v>22</v>
      </c>
      <c r="B408" s="100" t="s">
        <v>12</v>
      </c>
      <c r="C408" s="171">
        <f>C410+C412+C414</f>
        <v>12</v>
      </c>
    </row>
    <row r="409" spans="1:9" s="94" customFormat="1">
      <c r="A409" s="141"/>
      <c r="B409" s="84" t="s">
        <v>13</v>
      </c>
      <c r="C409" s="171">
        <f>C411+C413+C415</f>
        <v>12</v>
      </c>
    </row>
    <row r="410" spans="1:9" s="420" customFormat="1" ht="15.75">
      <c r="A410" s="427" t="s">
        <v>216</v>
      </c>
      <c r="B410" s="418" t="s">
        <v>12</v>
      </c>
      <c r="C410" s="419">
        <v>6</v>
      </c>
    </row>
    <row r="411" spans="1:9" s="94" customFormat="1">
      <c r="A411" s="141"/>
      <c r="B411" s="84" t="s">
        <v>13</v>
      </c>
      <c r="C411" s="171">
        <v>6</v>
      </c>
    </row>
    <row r="412" spans="1:9" s="420" customFormat="1" ht="15.75">
      <c r="A412" s="428" t="s">
        <v>216</v>
      </c>
      <c r="B412" s="418" t="s">
        <v>12</v>
      </c>
      <c r="C412" s="419">
        <v>2</v>
      </c>
    </row>
    <row r="413" spans="1:9" s="94" customFormat="1">
      <c r="A413" s="141"/>
      <c r="B413" s="84" t="s">
        <v>13</v>
      </c>
      <c r="C413" s="171">
        <v>2</v>
      </c>
    </row>
    <row r="414" spans="1:9" s="420" customFormat="1" ht="15.75">
      <c r="A414" s="428" t="s">
        <v>216</v>
      </c>
      <c r="B414" s="418" t="s">
        <v>12</v>
      </c>
      <c r="C414" s="419">
        <v>4</v>
      </c>
    </row>
    <row r="415" spans="1:9" s="94" customFormat="1">
      <c r="A415" s="141"/>
      <c r="B415" s="84" t="s">
        <v>13</v>
      </c>
      <c r="C415" s="171">
        <v>4</v>
      </c>
    </row>
    <row r="416" spans="1:9" ht="12.75">
      <c r="A416" s="701" t="s">
        <v>352</v>
      </c>
      <c r="B416" s="725"/>
      <c r="C416" s="726"/>
      <c r="D416" s="173"/>
      <c r="E416" s="174"/>
      <c r="F416" s="173"/>
      <c r="G416" s="173"/>
      <c r="H416" s="173"/>
      <c r="I416" s="173"/>
    </row>
    <row r="417" spans="1:9">
      <c r="A417" s="134" t="s">
        <v>32</v>
      </c>
      <c r="B417" s="55" t="s">
        <v>12</v>
      </c>
      <c r="C417" s="195">
        <f t="shared" ref="C417:C422" si="20">C419</f>
        <v>1</v>
      </c>
      <c r="D417" s="113"/>
      <c r="E417" s="113"/>
      <c r="F417" s="113"/>
      <c r="G417" s="113"/>
      <c r="H417" s="113"/>
      <c r="I417" s="113"/>
    </row>
    <row r="418" spans="1:9">
      <c r="A418" s="22" t="s">
        <v>33</v>
      </c>
      <c r="B418" s="14" t="s">
        <v>13</v>
      </c>
      <c r="C418" s="195">
        <f t="shared" si="20"/>
        <v>1</v>
      </c>
    </row>
    <row r="419" spans="1:9" ht="15">
      <c r="A419" s="33" t="s">
        <v>24</v>
      </c>
      <c r="B419" s="13" t="s">
        <v>12</v>
      </c>
      <c r="C419" s="178">
        <f t="shared" si="20"/>
        <v>1</v>
      </c>
    </row>
    <row r="420" spans="1:9" ht="15">
      <c r="A420" s="22" t="s">
        <v>35</v>
      </c>
      <c r="B420" s="14" t="s">
        <v>13</v>
      </c>
      <c r="C420" s="178">
        <f t="shared" si="20"/>
        <v>1</v>
      </c>
    </row>
    <row r="421" spans="1:9">
      <c r="A421" s="12" t="s">
        <v>17</v>
      </c>
      <c r="B421" s="6" t="s">
        <v>12</v>
      </c>
      <c r="C421" s="195">
        <f t="shared" si="20"/>
        <v>1</v>
      </c>
      <c r="D421" s="42"/>
      <c r="E421" s="42"/>
      <c r="F421" s="42"/>
      <c r="G421" s="42"/>
      <c r="H421" s="42"/>
      <c r="I421" s="42"/>
    </row>
    <row r="422" spans="1:9">
      <c r="A422" s="11"/>
      <c r="B422" s="7" t="s">
        <v>13</v>
      </c>
      <c r="C422" s="195">
        <f t="shared" si="20"/>
        <v>1</v>
      </c>
      <c r="D422" s="42"/>
      <c r="E422" s="42"/>
      <c r="F422" s="42"/>
      <c r="G422" s="42"/>
      <c r="H422" s="42"/>
      <c r="I422" s="42"/>
    </row>
    <row r="423" spans="1:9">
      <c r="A423" s="35" t="s">
        <v>39</v>
      </c>
      <c r="B423" s="13" t="s">
        <v>12</v>
      </c>
      <c r="C423" s="195">
        <f t="shared" ref="C423:C428" si="21">C425</f>
        <v>1</v>
      </c>
    </row>
    <row r="424" spans="1:9">
      <c r="A424" s="10"/>
      <c r="B424" s="14" t="s">
        <v>13</v>
      </c>
      <c r="C424" s="195">
        <f t="shared" si="21"/>
        <v>1</v>
      </c>
    </row>
    <row r="425" spans="1:9" s="43" customFormat="1">
      <c r="A425" s="31" t="s">
        <v>22</v>
      </c>
      <c r="B425" s="55" t="s">
        <v>12</v>
      </c>
      <c r="C425" s="195">
        <f t="shared" si="21"/>
        <v>1</v>
      </c>
    </row>
    <row r="426" spans="1:9" s="43" customFormat="1">
      <c r="A426" s="10"/>
      <c r="B426" s="40" t="s">
        <v>13</v>
      </c>
      <c r="C426" s="195">
        <f t="shared" si="21"/>
        <v>1</v>
      </c>
    </row>
    <row r="427" spans="1:9" s="43" customFormat="1">
      <c r="A427" s="58" t="s">
        <v>353</v>
      </c>
      <c r="B427" s="56" t="s">
        <v>12</v>
      </c>
      <c r="C427" s="195">
        <f t="shared" si="21"/>
        <v>1</v>
      </c>
    </row>
    <row r="428" spans="1:9" s="43" customFormat="1">
      <c r="A428" s="10"/>
      <c r="B428" s="40" t="s">
        <v>13</v>
      </c>
      <c r="C428" s="195">
        <f t="shared" si="21"/>
        <v>1</v>
      </c>
    </row>
    <row r="429" spans="1:9" s="313" customFormat="1" ht="31.5">
      <c r="A429" s="325" t="s">
        <v>354</v>
      </c>
      <c r="B429" s="326" t="s">
        <v>12</v>
      </c>
      <c r="C429" s="312">
        <v>1</v>
      </c>
    </row>
    <row r="430" spans="1:9" s="94" customFormat="1">
      <c r="A430" s="141"/>
      <c r="B430" s="84" t="s">
        <v>13</v>
      </c>
      <c r="C430" s="171">
        <v>1</v>
      </c>
    </row>
    <row r="431" spans="1:9" ht="15">
      <c r="A431" s="153" t="s">
        <v>314</v>
      </c>
      <c r="B431" s="154"/>
      <c r="C431" s="294"/>
      <c r="D431" s="111"/>
      <c r="E431" s="112"/>
      <c r="F431" s="111"/>
      <c r="G431" s="111"/>
      <c r="H431" s="111"/>
      <c r="I431" s="111"/>
    </row>
    <row r="432" spans="1:9">
      <c r="A432" s="134" t="s">
        <v>32</v>
      </c>
      <c r="B432" s="55" t="s">
        <v>12</v>
      </c>
      <c r="C432" s="195">
        <f t="shared" ref="C432:C437" si="22">C434</f>
        <v>620</v>
      </c>
      <c r="D432" s="113"/>
      <c r="E432" s="113"/>
      <c r="F432" s="113"/>
      <c r="G432" s="113"/>
      <c r="H432" s="113"/>
      <c r="I432" s="113"/>
    </row>
    <row r="433" spans="1:9">
      <c r="A433" s="22" t="s">
        <v>33</v>
      </c>
      <c r="B433" s="14" t="s">
        <v>13</v>
      </c>
      <c r="C433" s="195">
        <f t="shared" si="22"/>
        <v>620</v>
      </c>
    </row>
    <row r="434" spans="1:9" ht="15">
      <c r="A434" s="128" t="s">
        <v>34</v>
      </c>
      <c r="B434" s="13" t="s">
        <v>12</v>
      </c>
      <c r="C434" s="178">
        <f t="shared" si="22"/>
        <v>620</v>
      </c>
    </row>
    <row r="435" spans="1:9" ht="15">
      <c r="A435" s="22" t="s">
        <v>35</v>
      </c>
      <c r="B435" s="14" t="s">
        <v>13</v>
      </c>
      <c r="C435" s="178">
        <f t="shared" si="22"/>
        <v>620</v>
      </c>
    </row>
    <row r="436" spans="1:9">
      <c r="A436" s="12" t="s">
        <v>17</v>
      </c>
      <c r="B436" s="6" t="s">
        <v>12</v>
      </c>
      <c r="C436" s="195">
        <f t="shared" si="22"/>
        <v>620</v>
      </c>
      <c r="D436" s="42"/>
      <c r="E436" s="42"/>
      <c r="F436" s="42"/>
      <c r="G436" s="42"/>
      <c r="H436" s="42"/>
      <c r="I436" s="42"/>
    </row>
    <row r="437" spans="1:9">
      <c r="A437" s="11"/>
      <c r="B437" s="7" t="s">
        <v>13</v>
      </c>
      <c r="C437" s="195">
        <f t="shared" si="22"/>
        <v>620</v>
      </c>
      <c r="D437" s="42"/>
      <c r="E437" s="42"/>
      <c r="F437" s="42"/>
      <c r="G437" s="42"/>
      <c r="H437" s="42"/>
      <c r="I437" s="42"/>
    </row>
    <row r="438" spans="1:9">
      <c r="A438" s="35" t="s">
        <v>39</v>
      </c>
      <c r="B438" s="13" t="s">
        <v>12</v>
      </c>
      <c r="C438" s="195">
        <f>C440+C446</f>
        <v>620</v>
      </c>
    </row>
    <row r="439" spans="1:9">
      <c r="A439" s="10"/>
      <c r="B439" s="14" t="s">
        <v>13</v>
      </c>
      <c r="C439" s="195">
        <f>C441+C447</f>
        <v>620</v>
      </c>
    </row>
    <row r="440" spans="1:9">
      <c r="A440" s="27" t="s">
        <v>20</v>
      </c>
      <c r="B440" s="6" t="s">
        <v>12</v>
      </c>
      <c r="C440" s="195">
        <f>C442</f>
        <v>420</v>
      </c>
    </row>
    <row r="441" spans="1:9">
      <c r="A441" s="9"/>
      <c r="B441" s="7" t="s">
        <v>13</v>
      </c>
      <c r="C441" s="195">
        <f>C443</f>
        <v>420</v>
      </c>
    </row>
    <row r="442" spans="1:9">
      <c r="A442" s="58" t="s">
        <v>355</v>
      </c>
      <c r="B442" s="6" t="s">
        <v>12</v>
      </c>
      <c r="C442" s="195">
        <f>C444</f>
        <v>420</v>
      </c>
    </row>
    <row r="443" spans="1:9">
      <c r="A443" s="9"/>
      <c r="B443" s="7" t="s">
        <v>13</v>
      </c>
      <c r="C443" s="195">
        <f>C445</f>
        <v>420</v>
      </c>
    </row>
    <row r="444" spans="1:9" s="313" customFormat="1" ht="15" customHeight="1">
      <c r="A444" s="329" t="s">
        <v>356</v>
      </c>
      <c r="B444" s="326" t="s">
        <v>12</v>
      </c>
      <c r="C444" s="312">
        <v>420</v>
      </c>
    </row>
    <row r="445" spans="1:9" s="94" customFormat="1">
      <c r="A445" s="141"/>
      <c r="B445" s="84" t="s">
        <v>13</v>
      </c>
      <c r="C445" s="171">
        <v>420</v>
      </c>
    </row>
    <row r="446" spans="1:9" s="94" customFormat="1">
      <c r="A446" s="243" t="s">
        <v>21</v>
      </c>
      <c r="B446" s="100" t="s">
        <v>12</v>
      </c>
      <c r="C446" s="221">
        <f>C448</f>
        <v>200</v>
      </c>
    </row>
    <row r="447" spans="1:9" s="94" customFormat="1">
      <c r="A447" s="141"/>
      <c r="B447" s="84" t="s">
        <v>13</v>
      </c>
      <c r="C447" s="221">
        <f>C449</f>
        <v>200</v>
      </c>
    </row>
    <row r="448" spans="1:9" s="94" customFormat="1">
      <c r="A448" s="80" t="s">
        <v>315</v>
      </c>
      <c r="B448" s="95" t="s">
        <v>12</v>
      </c>
      <c r="C448" s="171">
        <f>C450</f>
        <v>200</v>
      </c>
    </row>
    <row r="449" spans="1:9" s="94" customFormat="1">
      <c r="A449" s="141"/>
      <c r="B449" s="84" t="s">
        <v>13</v>
      </c>
      <c r="C449" s="171">
        <f>C451</f>
        <v>200</v>
      </c>
    </row>
    <row r="450" spans="1:9" s="313" customFormat="1" ht="31.5">
      <c r="A450" s="331" t="s">
        <v>357</v>
      </c>
      <c r="B450" s="326" t="s">
        <v>12</v>
      </c>
      <c r="C450" s="312">
        <v>200</v>
      </c>
    </row>
    <row r="451" spans="1:9" s="43" customFormat="1">
      <c r="A451" s="10"/>
      <c r="B451" s="40" t="s">
        <v>13</v>
      </c>
      <c r="C451" s="195">
        <v>200</v>
      </c>
    </row>
    <row r="452" spans="1:9" ht="12.75">
      <c r="A452" s="169" t="s">
        <v>146</v>
      </c>
      <c r="B452" s="170"/>
      <c r="C452" s="282"/>
      <c r="D452" s="174"/>
      <c r="E452" s="174"/>
      <c r="F452" s="174"/>
      <c r="G452" s="174"/>
      <c r="H452" s="174"/>
      <c r="I452" s="174"/>
    </row>
    <row r="453" spans="1:9">
      <c r="A453" s="134" t="s">
        <v>32</v>
      </c>
      <c r="B453" s="55" t="s">
        <v>12</v>
      </c>
      <c r="C453" s="195">
        <f t="shared" ref="C453:C454" si="23">C455</f>
        <v>63</v>
      </c>
      <c r="D453" s="113"/>
      <c r="E453" s="113"/>
      <c r="F453" s="113"/>
      <c r="G453" s="113"/>
      <c r="H453" s="113"/>
      <c r="I453" s="113"/>
    </row>
    <row r="454" spans="1:9">
      <c r="A454" s="22" t="s">
        <v>33</v>
      </c>
      <c r="B454" s="14" t="s">
        <v>13</v>
      </c>
      <c r="C454" s="195">
        <f t="shared" si="23"/>
        <v>63</v>
      </c>
      <c r="D454" s="45">
        <f>D456</f>
        <v>0</v>
      </c>
    </row>
    <row r="455" spans="1:9" ht="15">
      <c r="A455" s="128" t="s">
        <v>34</v>
      </c>
      <c r="B455" s="13" t="s">
        <v>12</v>
      </c>
      <c r="C455" s="178">
        <f>C457</f>
        <v>63</v>
      </c>
    </row>
    <row r="456" spans="1:9" ht="15">
      <c r="A456" s="22" t="s">
        <v>35</v>
      </c>
      <c r="B456" s="14" t="s">
        <v>13</v>
      </c>
      <c r="C456" s="178">
        <f>C458</f>
        <v>63</v>
      </c>
    </row>
    <row r="457" spans="1:9" ht="29.25" customHeight="1">
      <c r="A457" s="332" t="s">
        <v>68</v>
      </c>
      <c r="B457" s="56" t="s">
        <v>12</v>
      </c>
      <c r="C457" s="171">
        <f t="shared" ref="C457:C458" si="24">C459</f>
        <v>63</v>
      </c>
    </row>
    <row r="458" spans="1:9" ht="18" customHeight="1">
      <c r="A458" s="11"/>
      <c r="B458" s="40" t="s">
        <v>13</v>
      </c>
      <c r="C458" s="171">
        <f t="shared" si="24"/>
        <v>63</v>
      </c>
    </row>
    <row r="459" spans="1:9" s="336" customFormat="1" ht="24" customHeight="1">
      <c r="A459" s="333" t="s">
        <v>358</v>
      </c>
      <c r="B459" s="334" t="s">
        <v>12</v>
      </c>
      <c r="C459" s="178">
        <f>C461+C463</f>
        <v>63</v>
      </c>
      <c r="D459" s="335"/>
      <c r="E459" s="335"/>
      <c r="F459" s="335"/>
      <c r="G459" s="335"/>
      <c r="H459" s="335"/>
      <c r="I459" s="335"/>
    </row>
    <row r="460" spans="1:9" s="62" customFormat="1" ht="15">
      <c r="A460" s="32"/>
      <c r="B460" s="30" t="s">
        <v>13</v>
      </c>
      <c r="C460" s="178">
        <f>C462+C464</f>
        <v>63</v>
      </c>
      <c r="D460" s="66"/>
      <c r="E460" s="66"/>
      <c r="F460" s="66"/>
      <c r="G460" s="66"/>
      <c r="H460" s="66"/>
      <c r="I460" s="66"/>
    </row>
    <row r="461" spans="1:9" s="346" customFormat="1" ht="28.5">
      <c r="A461" s="342" t="s">
        <v>359</v>
      </c>
      <c r="B461" s="343" t="s">
        <v>12</v>
      </c>
      <c r="C461" s="344">
        <v>48</v>
      </c>
      <c r="D461" s="345"/>
      <c r="E461" s="345"/>
      <c r="F461" s="345"/>
      <c r="G461" s="345"/>
      <c r="H461" s="345"/>
      <c r="I461" s="345"/>
    </row>
    <row r="462" spans="1:9" s="338" customFormat="1">
      <c r="A462" s="339"/>
      <c r="B462" s="340" t="s">
        <v>13</v>
      </c>
      <c r="C462" s="341">
        <v>48</v>
      </c>
      <c r="D462" s="337"/>
      <c r="E462" s="337"/>
      <c r="F462" s="337"/>
      <c r="G462" s="337"/>
      <c r="H462" s="337"/>
      <c r="I462" s="337"/>
    </row>
    <row r="463" spans="1:9" s="346" customFormat="1" ht="28.5">
      <c r="A463" s="342" t="s">
        <v>360</v>
      </c>
      <c r="B463" s="343" t="s">
        <v>12</v>
      </c>
      <c r="C463" s="344">
        <v>15</v>
      </c>
      <c r="D463" s="345"/>
      <c r="E463" s="345"/>
      <c r="F463" s="345"/>
      <c r="G463" s="345"/>
      <c r="H463" s="345"/>
      <c r="I463" s="345"/>
    </row>
    <row r="464" spans="1:9" s="338" customFormat="1">
      <c r="A464" s="339"/>
      <c r="B464" s="340" t="s">
        <v>13</v>
      </c>
      <c r="C464" s="341">
        <v>15</v>
      </c>
      <c r="D464" s="337"/>
      <c r="E464" s="337"/>
      <c r="F464" s="337"/>
      <c r="G464" s="337"/>
      <c r="H464" s="337"/>
      <c r="I464" s="337"/>
    </row>
    <row r="465" spans="1:5" s="43" customFormat="1" ht="12.75">
      <c r="A465" s="685" t="s">
        <v>75</v>
      </c>
      <c r="B465" s="686"/>
      <c r="C465" s="687"/>
    </row>
    <row r="466" spans="1:5" s="44" customFormat="1" ht="15">
      <c r="A466" s="60" t="s">
        <v>32</v>
      </c>
      <c r="B466" s="69" t="s">
        <v>12</v>
      </c>
      <c r="C466" s="199">
        <f t="shared" ref="C466:C495" si="25">C468</f>
        <v>19394</v>
      </c>
      <c r="E466" s="62"/>
    </row>
    <row r="467" spans="1:5" s="44" customFormat="1" ht="15">
      <c r="A467" s="71" t="s">
        <v>38</v>
      </c>
      <c r="B467" s="72" t="s">
        <v>13</v>
      </c>
      <c r="C467" s="199">
        <f t="shared" si="25"/>
        <v>19394</v>
      </c>
      <c r="E467" s="62"/>
    </row>
    <row r="468" spans="1:5" s="43" customFormat="1">
      <c r="A468" s="26" t="s">
        <v>24</v>
      </c>
      <c r="B468" s="13" t="s">
        <v>12</v>
      </c>
      <c r="C468" s="171">
        <f>C470+C478+C494</f>
        <v>19394</v>
      </c>
    </row>
    <row r="469" spans="1:5" s="43" customFormat="1">
      <c r="A469" s="10" t="s">
        <v>15</v>
      </c>
      <c r="B469" s="14" t="s">
        <v>13</v>
      </c>
      <c r="C469" s="171">
        <f>C471+C479+C495</f>
        <v>19394</v>
      </c>
    </row>
    <row r="470" spans="1:5" ht="29.25" customHeight="1">
      <c r="A470" s="332" t="s">
        <v>68</v>
      </c>
      <c r="B470" s="56" t="s">
        <v>12</v>
      </c>
      <c r="C470" s="171">
        <f>C472</f>
        <v>6971</v>
      </c>
    </row>
    <row r="471" spans="1:5" ht="18" customHeight="1">
      <c r="A471" s="11"/>
      <c r="B471" s="40" t="s">
        <v>13</v>
      </c>
      <c r="C471" s="171">
        <f>C473</f>
        <v>6971</v>
      </c>
    </row>
    <row r="472" spans="1:5" s="144" customFormat="1" ht="15">
      <c r="A472" s="223" t="s">
        <v>173</v>
      </c>
      <c r="B472" s="220" t="s">
        <v>12</v>
      </c>
      <c r="C472" s="178">
        <f>C474+C476</f>
        <v>6971</v>
      </c>
    </row>
    <row r="473" spans="1:5" s="43" customFormat="1" ht="15">
      <c r="A473" s="10"/>
      <c r="B473" s="40" t="s">
        <v>13</v>
      </c>
      <c r="C473" s="178">
        <f>C475+C477</f>
        <v>6971</v>
      </c>
    </row>
    <row r="474" spans="1:5" s="313" customFormat="1" ht="47.25">
      <c r="A474" s="347" t="s">
        <v>361</v>
      </c>
      <c r="B474" s="315" t="s">
        <v>12</v>
      </c>
      <c r="C474" s="312">
        <v>2266</v>
      </c>
    </row>
    <row r="475" spans="1:5" s="94" customFormat="1">
      <c r="A475" s="141"/>
      <c r="B475" s="84" t="s">
        <v>13</v>
      </c>
      <c r="C475" s="171">
        <v>2266</v>
      </c>
    </row>
    <row r="476" spans="1:5" s="313" customFormat="1" ht="47.25">
      <c r="A476" s="347" t="s">
        <v>201</v>
      </c>
      <c r="B476" s="315" t="s">
        <v>12</v>
      </c>
      <c r="C476" s="312">
        <v>4705</v>
      </c>
    </row>
    <row r="477" spans="1:5" s="94" customFormat="1">
      <c r="A477" s="141"/>
      <c r="B477" s="84" t="s">
        <v>13</v>
      </c>
      <c r="C477" s="171">
        <v>4705</v>
      </c>
    </row>
    <row r="478" spans="1:5" s="43" customFormat="1" ht="25.5">
      <c r="A478" s="166" t="s">
        <v>166</v>
      </c>
      <c r="B478" s="55" t="s">
        <v>12</v>
      </c>
      <c r="C478" s="195">
        <f>C480+C484+C490</f>
        <v>7775</v>
      </c>
    </row>
    <row r="479" spans="1:5" s="43" customFormat="1">
      <c r="A479" s="11"/>
      <c r="B479" s="40" t="s">
        <v>13</v>
      </c>
      <c r="C479" s="195">
        <f>C481+C485+C491</f>
        <v>7775</v>
      </c>
    </row>
    <row r="480" spans="1:5" s="144" customFormat="1" ht="15">
      <c r="A480" s="223" t="s">
        <v>173</v>
      </c>
      <c r="B480" s="220" t="s">
        <v>12</v>
      </c>
      <c r="C480" s="178">
        <f>C482</f>
        <v>3673</v>
      </c>
    </row>
    <row r="481" spans="1:9" s="43" customFormat="1" ht="15">
      <c r="A481" s="10"/>
      <c r="B481" s="40" t="s">
        <v>13</v>
      </c>
      <c r="C481" s="178">
        <f>C483</f>
        <v>3673</v>
      </c>
    </row>
    <row r="482" spans="1:9" s="313" customFormat="1" ht="15">
      <c r="A482" s="348" t="s">
        <v>362</v>
      </c>
      <c r="B482" s="315" t="s">
        <v>12</v>
      </c>
      <c r="C482" s="312">
        <v>3673</v>
      </c>
    </row>
    <row r="483" spans="1:9" s="94" customFormat="1">
      <c r="A483" s="141"/>
      <c r="B483" s="84" t="s">
        <v>13</v>
      </c>
      <c r="C483" s="171">
        <v>3673</v>
      </c>
    </row>
    <row r="484" spans="1:9" s="94" customFormat="1" ht="15">
      <c r="A484" s="213" t="s">
        <v>278</v>
      </c>
      <c r="B484" s="177" t="s">
        <v>12</v>
      </c>
      <c r="C484" s="199">
        <f>C486+C488</f>
        <v>1482</v>
      </c>
    </row>
    <row r="485" spans="1:9" s="94" customFormat="1" ht="15">
      <c r="A485" s="209"/>
      <c r="B485" s="179" t="s">
        <v>13</v>
      </c>
      <c r="C485" s="199">
        <f>C487+C489</f>
        <v>1482</v>
      </c>
    </row>
    <row r="486" spans="1:9" s="320" customFormat="1" ht="30">
      <c r="A486" s="384" t="s">
        <v>363</v>
      </c>
      <c r="B486" s="321" t="s">
        <v>12</v>
      </c>
      <c r="C486" s="319">
        <v>70</v>
      </c>
    </row>
    <row r="487" spans="1:9" s="94" customFormat="1">
      <c r="A487" s="141"/>
      <c r="B487" s="84" t="s">
        <v>13</v>
      </c>
      <c r="C487" s="171">
        <v>70</v>
      </c>
    </row>
    <row r="488" spans="1:9" s="313" customFormat="1" ht="30">
      <c r="A488" s="376" t="s">
        <v>364</v>
      </c>
      <c r="B488" s="315" t="s">
        <v>12</v>
      </c>
      <c r="C488" s="312">
        <v>1412</v>
      </c>
    </row>
    <row r="489" spans="1:9" s="94" customFormat="1">
      <c r="A489" s="141"/>
      <c r="B489" s="84" t="s">
        <v>13</v>
      </c>
      <c r="C489" s="171">
        <v>1412</v>
      </c>
    </row>
    <row r="490" spans="1:9" s="144" customFormat="1" ht="15">
      <c r="A490" s="354" t="s">
        <v>365</v>
      </c>
      <c r="B490" s="220" t="s">
        <v>12</v>
      </c>
      <c r="C490" s="178">
        <f>C492</f>
        <v>2620</v>
      </c>
    </row>
    <row r="491" spans="1:9" s="43" customFormat="1" ht="15">
      <c r="A491" s="10"/>
      <c r="B491" s="40" t="s">
        <v>13</v>
      </c>
      <c r="C491" s="178">
        <f>C493</f>
        <v>2620</v>
      </c>
    </row>
    <row r="492" spans="1:9" s="313" customFormat="1" ht="25.5">
      <c r="A492" s="355" t="s">
        <v>172</v>
      </c>
      <c r="B492" s="315" t="s">
        <v>12</v>
      </c>
      <c r="C492" s="312">
        <v>2620</v>
      </c>
    </row>
    <row r="493" spans="1:9" s="94" customFormat="1">
      <c r="A493" s="141"/>
      <c r="B493" s="84" t="s">
        <v>13</v>
      </c>
      <c r="C493" s="171">
        <v>2620</v>
      </c>
    </row>
    <row r="494" spans="1:9" s="43" customFormat="1" ht="15">
      <c r="A494" s="12" t="s">
        <v>17</v>
      </c>
      <c r="B494" s="56" t="s">
        <v>12</v>
      </c>
      <c r="C494" s="178">
        <f t="shared" si="25"/>
        <v>4648</v>
      </c>
      <c r="D494" s="42"/>
      <c r="E494" s="42"/>
      <c r="F494" s="42"/>
      <c r="G494" s="42"/>
      <c r="H494" s="42"/>
      <c r="I494" s="42"/>
    </row>
    <row r="495" spans="1:9" s="43" customFormat="1" ht="15">
      <c r="A495" s="11"/>
      <c r="B495" s="40" t="s">
        <v>13</v>
      </c>
      <c r="C495" s="178">
        <f t="shared" si="25"/>
        <v>4648</v>
      </c>
      <c r="D495" s="42"/>
      <c r="E495" s="42"/>
      <c r="F495" s="42"/>
      <c r="G495" s="42"/>
      <c r="H495" s="42"/>
      <c r="I495" s="42"/>
    </row>
    <row r="496" spans="1:9" s="43" customFormat="1">
      <c r="A496" s="35" t="s">
        <v>39</v>
      </c>
      <c r="B496" s="13" t="s">
        <v>12</v>
      </c>
      <c r="C496" s="195">
        <f>C498+C598</f>
        <v>4648</v>
      </c>
    </row>
    <row r="497" spans="1:4" s="43" customFormat="1">
      <c r="A497" s="10"/>
      <c r="B497" s="14" t="s">
        <v>13</v>
      </c>
      <c r="C497" s="195">
        <f>C499+C599</f>
        <v>4648</v>
      </c>
      <c r="D497" s="45">
        <f>D499</f>
        <v>0</v>
      </c>
    </row>
    <row r="498" spans="1:4" s="43" customFormat="1">
      <c r="A498" s="27" t="s">
        <v>20</v>
      </c>
      <c r="B498" s="56" t="s">
        <v>12</v>
      </c>
      <c r="C498" s="195">
        <f>C500+C546+C550+C558+C574+C594</f>
        <v>4639</v>
      </c>
    </row>
    <row r="499" spans="1:4" s="43" customFormat="1">
      <c r="A499" s="10"/>
      <c r="B499" s="40" t="s">
        <v>13</v>
      </c>
      <c r="C499" s="195">
        <f>C501+C547+C551+C559+C575+C595</f>
        <v>4639</v>
      </c>
    </row>
    <row r="500" spans="1:4" s="88" customFormat="1" ht="15">
      <c r="A500" s="165" t="s">
        <v>76</v>
      </c>
      <c r="B500" s="160" t="s">
        <v>12</v>
      </c>
      <c r="C500" s="178">
        <f>C502+C504+C506+C508+C510+C512+C514+C516+C518+C520+C522+C524+C526+C528+C530+C532+C534+C536+C538+C540+C542+C544</f>
        <v>3565</v>
      </c>
    </row>
    <row r="501" spans="1:4" s="94" customFormat="1" ht="15">
      <c r="A501" s="141"/>
      <c r="B501" s="84" t="s">
        <v>13</v>
      </c>
      <c r="C501" s="178">
        <f>C503+C505+C507+C509+C511+C513+C515+C517+C519+C521+C523+C525+C527+C529+C531+C533+C535+C537+C539+C541+C543+C545</f>
        <v>3565</v>
      </c>
    </row>
    <row r="502" spans="1:4" s="313" customFormat="1" ht="15.75">
      <c r="A502" s="356" t="s">
        <v>366</v>
      </c>
      <c r="B502" s="311" t="s">
        <v>12</v>
      </c>
      <c r="C502" s="312">
        <v>223</v>
      </c>
    </row>
    <row r="503" spans="1:4" s="91" customFormat="1">
      <c r="A503" s="209"/>
      <c r="B503" s="192" t="s">
        <v>13</v>
      </c>
      <c r="C503" s="171">
        <v>223</v>
      </c>
    </row>
    <row r="504" spans="1:4" s="313" customFormat="1" ht="15.75">
      <c r="A504" s="356" t="s">
        <v>367</v>
      </c>
      <c r="B504" s="311" t="s">
        <v>12</v>
      </c>
      <c r="C504" s="312">
        <v>167</v>
      </c>
    </row>
    <row r="505" spans="1:4" s="91" customFormat="1">
      <c r="A505" s="209"/>
      <c r="B505" s="192" t="s">
        <v>13</v>
      </c>
      <c r="C505" s="171">
        <v>167</v>
      </c>
    </row>
    <row r="506" spans="1:4" s="313" customFormat="1" ht="15.75">
      <c r="A506" s="356" t="s">
        <v>368</v>
      </c>
      <c r="B506" s="311" t="s">
        <v>12</v>
      </c>
      <c r="C506" s="312">
        <v>35</v>
      </c>
    </row>
    <row r="507" spans="1:4" s="91" customFormat="1">
      <c r="A507" s="209"/>
      <c r="B507" s="192" t="s">
        <v>13</v>
      </c>
      <c r="C507" s="171">
        <v>35</v>
      </c>
    </row>
    <row r="508" spans="1:4" s="313" customFormat="1" ht="31.5">
      <c r="A508" s="322" t="s">
        <v>369</v>
      </c>
      <c r="B508" s="311" t="s">
        <v>12</v>
      </c>
      <c r="C508" s="312">
        <v>528</v>
      </c>
    </row>
    <row r="509" spans="1:4" s="91" customFormat="1">
      <c r="A509" s="209"/>
      <c r="B509" s="192" t="s">
        <v>13</v>
      </c>
      <c r="C509" s="171">
        <v>528</v>
      </c>
    </row>
    <row r="510" spans="1:4" s="313" customFormat="1" ht="15.75">
      <c r="A510" s="356" t="s">
        <v>370</v>
      </c>
      <c r="B510" s="311" t="s">
        <v>12</v>
      </c>
      <c r="C510" s="312">
        <v>368.5</v>
      </c>
    </row>
    <row r="511" spans="1:4" s="91" customFormat="1">
      <c r="A511" s="209"/>
      <c r="B511" s="192" t="s">
        <v>13</v>
      </c>
      <c r="C511" s="171">
        <v>368.5</v>
      </c>
    </row>
    <row r="512" spans="1:4" s="313" customFormat="1" ht="15.75">
      <c r="A512" s="356" t="s">
        <v>78</v>
      </c>
      <c r="B512" s="311" t="s">
        <v>12</v>
      </c>
      <c r="C512" s="312">
        <v>110</v>
      </c>
    </row>
    <row r="513" spans="1:3" s="91" customFormat="1">
      <c r="A513" s="209"/>
      <c r="B513" s="192" t="s">
        <v>13</v>
      </c>
      <c r="C513" s="171">
        <v>110</v>
      </c>
    </row>
    <row r="514" spans="1:3" s="313" customFormat="1" ht="15.75">
      <c r="A514" s="356" t="s">
        <v>77</v>
      </c>
      <c r="B514" s="311" t="s">
        <v>12</v>
      </c>
      <c r="C514" s="312">
        <v>499</v>
      </c>
    </row>
    <row r="515" spans="1:3" s="91" customFormat="1">
      <c r="A515" s="209"/>
      <c r="B515" s="192" t="s">
        <v>13</v>
      </c>
      <c r="C515" s="171">
        <v>499</v>
      </c>
    </row>
    <row r="516" spans="1:3" s="313" customFormat="1" ht="15.75">
      <c r="A516" s="356" t="s">
        <v>371</v>
      </c>
      <c r="B516" s="311" t="s">
        <v>12</v>
      </c>
      <c r="C516" s="312">
        <v>56</v>
      </c>
    </row>
    <row r="517" spans="1:3" s="91" customFormat="1">
      <c r="A517" s="209"/>
      <c r="B517" s="192" t="s">
        <v>13</v>
      </c>
      <c r="C517" s="171">
        <v>56</v>
      </c>
    </row>
    <row r="518" spans="1:3" s="313" customFormat="1" ht="15.75">
      <c r="A518" s="357" t="s">
        <v>372</v>
      </c>
      <c r="B518" s="311" t="s">
        <v>12</v>
      </c>
      <c r="C518" s="312">
        <v>118</v>
      </c>
    </row>
    <row r="519" spans="1:3" s="91" customFormat="1">
      <c r="A519" s="209"/>
      <c r="B519" s="192" t="s">
        <v>13</v>
      </c>
      <c r="C519" s="171">
        <v>118</v>
      </c>
    </row>
    <row r="520" spans="1:3" s="313" customFormat="1" ht="15.75">
      <c r="A520" s="357" t="s">
        <v>373</v>
      </c>
      <c r="B520" s="311" t="s">
        <v>12</v>
      </c>
      <c r="C520" s="312">
        <v>22</v>
      </c>
    </row>
    <row r="521" spans="1:3" s="91" customFormat="1">
      <c r="A521" s="209"/>
      <c r="B521" s="192" t="s">
        <v>13</v>
      </c>
      <c r="C521" s="171">
        <v>22</v>
      </c>
    </row>
    <row r="522" spans="1:3" s="313" customFormat="1" ht="15.75">
      <c r="A522" s="357" t="s">
        <v>374</v>
      </c>
      <c r="B522" s="311" t="s">
        <v>12</v>
      </c>
      <c r="C522" s="312">
        <v>18</v>
      </c>
    </row>
    <row r="523" spans="1:3" s="91" customFormat="1">
      <c r="A523" s="209"/>
      <c r="B523" s="192" t="s">
        <v>13</v>
      </c>
      <c r="C523" s="171">
        <v>18</v>
      </c>
    </row>
    <row r="524" spans="1:3" s="313" customFormat="1" ht="15.75">
      <c r="A524" s="357" t="s">
        <v>375</v>
      </c>
      <c r="B524" s="311" t="s">
        <v>12</v>
      </c>
      <c r="C524" s="312">
        <v>174</v>
      </c>
    </row>
    <row r="525" spans="1:3" s="91" customFormat="1">
      <c r="A525" s="209"/>
      <c r="B525" s="192" t="s">
        <v>13</v>
      </c>
      <c r="C525" s="171">
        <v>174</v>
      </c>
    </row>
    <row r="526" spans="1:3" s="313" customFormat="1" ht="15.75">
      <c r="A526" s="357" t="s">
        <v>376</v>
      </c>
      <c r="B526" s="311" t="s">
        <v>12</v>
      </c>
      <c r="C526" s="312">
        <v>79</v>
      </c>
    </row>
    <row r="527" spans="1:3" s="91" customFormat="1">
      <c r="A527" s="209"/>
      <c r="B527" s="192" t="s">
        <v>13</v>
      </c>
      <c r="C527" s="171">
        <v>79</v>
      </c>
    </row>
    <row r="528" spans="1:3" s="313" customFormat="1" ht="15.75">
      <c r="A528" s="357" t="s">
        <v>377</v>
      </c>
      <c r="B528" s="311" t="s">
        <v>12</v>
      </c>
      <c r="C528" s="312">
        <v>200</v>
      </c>
    </row>
    <row r="529" spans="1:3" s="91" customFormat="1">
      <c r="A529" s="209"/>
      <c r="B529" s="192" t="s">
        <v>13</v>
      </c>
      <c r="C529" s="171">
        <v>200</v>
      </c>
    </row>
    <row r="530" spans="1:3" s="313" customFormat="1" ht="15.75">
      <c r="A530" s="357" t="s">
        <v>378</v>
      </c>
      <c r="B530" s="311" t="s">
        <v>12</v>
      </c>
      <c r="C530" s="312">
        <v>94</v>
      </c>
    </row>
    <row r="531" spans="1:3" s="91" customFormat="1">
      <c r="A531" s="209"/>
      <c r="B531" s="192" t="s">
        <v>13</v>
      </c>
      <c r="C531" s="171">
        <v>94</v>
      </c>
    </row>
    <row r="532" spans="1:3" s="313" customFormat="1" ht="15.75">
      <c r="A532" s="357" t="s">
        <v>379</v>
      </c>
      <c r="B532" s="311" t="s">
        <v>12</v>
      </c>
      <c r="C532" s="312">
        <v>4.5</v>
      </c>
    </row>
    <row r="533" spans="1:3" s="91" customFormat="1">
      <c r="A533" s="209"/>
      <c r="B533" s="192" t="s">
        <v>13</v>
      </c>
      <c r="C533" s="171">
        <v>4.5</v>
      </c>
    </row>
    <row r="534" spans="1:3" s="313" customFormat="1" ht="15.75">
      <c r="A534" s="357" t="s">
        <v>380</v>
      </c>
      <c r="B534" s="311" t="s">
        <v>12</v>
      </c>
      <c r="C534" s="312">
        <v>33</v>
      </c>
    </row>
    <row r="535" spans="1:3" s="91" customFormat="1">
      <c r="A535" s="209"/>
      <c r="B535" s="192" t="s">
        <v>13</v>
      </c>
      <c r="C535" s="171">
        <v>33</v>
      </c>
    </row>
    <row r="536" spans="1:3" s="313" customFormat="1" ht="15.75">
      <c r="A536" s="357" t="s">
        <v>381</v>
      </c>
      <c r="B536" s="311" t="s">
        <v>12</v>
      </c>
      <c r="C536" s="312">
        <v>255</v>
      </c>
    </row>
    <row r="537" spans="1:3" s="91" customFormat="1">
      <c r="A537" s="209"/>
      <c r="B537" s="192" t="s">
        <v>13</v>
      </c>
      <c r="C537" s="171">
        <v>255</v>
      </c>
    </row>
    <row r="538" spans="1:3" s="313" customFormat="1" ht="15.75">
      <c r="A538" s="357" t="s">
        <v>382</v>
      </c>
      <c r="B538" s="311" t="s">
        <v>12</v>
      </c>
      <c r="C538" s="312">
        <v>35</v>
      </c>
    </row>
    <row r="539" spans="1:3" s="91" customFormat="1">
      <c r="A539" s="209"/>
      <c r="B539" s="192" t="s">
        <v>13</v>
      </c>
      <c r="C539" s="171">
        <v>35</v>
      </c>
    </row>
    <row r="540" spans="1:3" s="313" customFormat="1" ht="15.75">
      <c r="A540" s="357" t="s">
        <v>383</v>
      </c>
      <c r="B540" s="311" t="s">
        <v>12</v>
      </c>
      <c r="C540" s="312">
        <v>109</v>
      </c>
    </row>
    <row r="541" spans="1:3" s="91" customFormat="1">
      <c r="A541" s="209"/>
      <c r="B541" s="192" t="s">
        <v>13</v>
      </c>
      <c r="C541" s="171">
        <v>109</v>
      </c>
    </row>
    <row r="542" spans="1:3" s="313" customFormat="1" ht="15.75">
      <c r="A542" s="357" t="s">
        <v>384</v>
      </c>
      <c r="B542" s="311" t="s">
        <v>12</v>
      </c>
      <c r="C542" s="312">
        <v>288</v>
      </c>
    </row>
    <row r="543" spans="1:3" s="91" customFormat="1">
      <c r="A543" s="209"/>
      <c r="B543" s="192" t="s">
        <v>13</v>
      </c>
      <c r="C543" s="171">
        <v>288</v>
      </c>
    </row>
    <row r="544" spans="1:3" s="313" customFormat="1" ht="15.75">
      <c r="A544" s="357" t="s">
        <v>512</v>
      </c>
      <c r="B544" s="311" t="s">
        <v>12</v>
      </c>
      <c r="C544" s="312">
        <v>149</v>
      </c>
    </row>
    <row r="545" spans="1:3" s="91" customFormat="1">
      <c r="A545" s="209"/>
      <c r="B545" s="192" t="s">
        <v>13</v>
      </c>
      <c r="C545" s="171">
        <v>149</v>
      </c>
    </row>
    <row r="546" spans="1:3" s="94" customFormat="1" ht="15.75">
      <c r="A546" s="363" t="s">
        <v>205</v>
      </c>
      <c r="B546" s="133" t="s">
        <v>12</v>
      </c>
      <c r="C546" s="199">
        <f>C548</f>
        <v>40</v>
      </c>
    </row>
    <row r="547" spans="1:3" s="94" customFormat="1" ht="15">
      <c r="A547" s="203"/>
      <c r="B547" s="65" t="s">
        <v>13</v>
      </c>
      <c r="C547" s="199">
        <f>C549</f>
        <v>40</v>
      </c>
    </row>
    <row r="548" spans="1:3" s="313" customFormat="1" ht="31.5">
      <c r="A548" s="366" t="s">
        <v>386</v>
      </c>
      <c r="B548" s="315" t="s">
        <v>12</v>
      </c>
      <c r="C548" s="312">
        <v>40</v>
      </c>
    </row>
    <row r="549" spans="1:3" s="91" customFormat="1">
      <c r="A549" s="76"/>
      <c r="B549" s="65" t="s">
        <v>13</v>
      </c>
      <c r="C549" s="171">
        <v>40</v>
      </c>
    </row>
    <row r="550" spans="1:3" s="62" customFormat="1" ht="15">
      <c r="A550" s="61" t="s">
        <v>177</v>
      </c>
      <c r="B550" s="28" t="s">
        <v>12</v>
      </c>
      <c r="C550" s="178">
        <f>C552+C554+C556</f>
        <v>129</v>
      </c>
    </row>
    <row r="551" spans="1:3" s="62" customFormat="1" ht="15">
      <c r="A551" s="32"/>
      <c r="B551" s="30" t="s">
        <v>13</v>
      </c>
      <c r="C551" s="178">
        <f>C553+C555+C557</f>
        <v>129</v>
      </c>
    </row>
    <row r="552" spans="1:3" s="313" customFormat="1" ht="15.75">
      <c r="A552" s="365" t="s">
        <v>388</v>
      </c>
      <c r="B552" s="315" t="s">
        <v>12</v>
      </c>
      <c r="C552" s="312">
        <v>12</v>
      </c>
    </row>
    <row r="553" spans="1:3" s="91" customFormat="1">
      <c r="A553" s="76"/>
      <c r="B553" s="65" t="s">
        <v>13</v>
      </c>
      <c r="C553" s="171">
        <v>12</v>
      </c>
    </row>
    <row r="554" spans="1:3" s="313" customFormat="1" ht="15">
      <c r="A554" s="369" t="s">
        <v>389</v>
      </c>
      <c r="B554" s="315" t="s">
        <v>12</v>
      </c>
      <c r="C554" s="312">
        <v>97</v>
      </c>
    </row>
    <row r="555" spans="1:3" s="94" customFormat="1">
      <c r="A555" s="141"/>
      <c r="B555" s="84" t="s">
        <v>13</v>
      </c>
      <c r="C555" s="171">
        <v>97</v>
      </c>
    </row>
    <row r="556" spans="1:3" s="313" customFormat="1" ht="15">
      <c r="A556" s="370" t="s">
        <v>390</v>
      </c>
      <c r="B556" s="315" t="s">
        <v>12</v>
      </c>
      <c r="C556" s="312">
        <v>20</v>
      </c>
    </row>
    <row r="557" spans="1:3" s="94" customFormat="1">
      <c r="A557" s="141"/>
      <c r="B557" s="84" t="s">
        <v>13</v>
      </c>
      <c r="C557" s="171">
        <v>20</v>
      </c>
    </row>
    <row r="558" spans="1:3" s="62" customFormat="1" ht="26.25">
      <c r="A558" s="245" t="s">
        <v>391</v>
      </c>
      <c r="B558" s="28" t="s">
        <v>12</v>
      </c>
      <c r="C558" s="199">
        <f>C560+C562+C564+C566+C568+C570+C572</f>
        <v>296</v>
      </c>
    </row>
    <row r="559" spans="1:3" s="62" customFormat="1" ht="15">
      <c r="A559" s="32"/>
      <c r="B559" s="30" t="s">
        <v>13</v>
      </c>
      <c r="C559" s="199">
        <f>C561+C563+C565+C567+C569+C571+C573</f>
        <v>296</v>
      </c>
    </row>
    <row r="560" spans="1:3" s="313" customFormat="1" ht="15.75">
      <c r="A560" s="322" t="s">
        <v>84</v>
      </c>
      <c r="B560" s="315" t="s">
        <v>12</v>
      </c>
      <c r="C560" s="312">
        <v>50</v>
      </c>
    </row>
    <row r="561" spans="1:4" s="91" customFormat="1">
      <c r="A561" s="76"/>
      <c r="B561" s="65" t="s">
        <v>13</v>
      </c>
      <c r="C561" s="171">
        <v>50</v>
      </c>
    </row>
    <row r="562" spans="1:4" s="313" customFormat="1" ht="15.75">
      <c r="A562" s="322" t="s">
        <v>392</v>
      </c>
      <c r="B562" s="315" t="s">
        <v>12</v>
      </c>
      <c r="C562" s="312">
        <v>60</v>
      </c>
    </row>
    <row r="563" spans="1:4" s="91" customFormat="1">
      <c r="A563" s="76"/>
      <c r="B563" s="65" t="s">
        <v>13</v>
      </c>
      <c r="C563" s="171">
        <v>60</v>
      </c>
    </row>
    <row r="564" spans="1:4" s="313" customFormat="1" ht="15.75">
      <c r="A564" s="322" t="s">
        <v>83</v>
      </c>
      <c r="B564" s="315" t="s">
        <v>12</v>
      </c>
      <c r="C564" s="312">
        <v>32</v>
      </c>
    </row>
    <row r="565" spans="1:4" s="91" customFormat="1">
      <c r="A565" s="76"/>
      <c r="B565" s="65" t="s">
        <v>13</v>
      </c>
      <c r="C565" s="171">
        <v>32</v>
      </c>
    </row>
    <row r="566" spans="1:4" s="313" customFormat="1" ht="15.75">
      <c r="A566" s="322" t="s">
        <v>85</v>
      </c>
      <c r="B566" s="315" t="s">
        <v>12</v>
      </c>
      <c r="C566" s="312">
        <v>4</v>
      </c>
    </row>
    <row r="567" spans="1:4" s="91" customFormat="1">
      <c r="A567" s="76"/>
      <c r="B567" s="65" t="s">
        <v>13</v>
      </c>
      <c r="C567" s="171">
        <v>4</v>
      </c>
    </row>
    <row r="568" spans="1:4" s="313" customFormat="1" ht="31.5">
      <c r="A568" s="322" t="s">
        <v>91</v>
      </c>
      <c r="B568" s="315" t="s">
        <v>12</v>
      </c>
      <c r="C568" s="312">
        <v>16</v>
      </c>
    </row>
    <row r="569" spans="1:4" s="91" customFormat="1">
      <c r="A569" s="76"/>
      <c r="B569" s="65" t="s">
        <v>13</v>
      </c>
      <c r="C569" s="171">
        <v>16</v>
      </c>
    </row>
    <row r="570" spans="1:4" s="313" customFormat="1" ht="15">
      <c r="A570" s="359" t="s">
        <v>82</v>
      </c>
      <c r="B570" s="315" t="s">
        <v>12</v>
      </c>
      <c r="C570" s="312">
        <v>105</v>
      </c>
    </row>
    <row r="571" spans="1:4" s="91" customFormat="1">
      <c r="A571" s="76"/>
      <c r="B571" s="65" t="s">
        <v>13</v>
      </c>
      <c r="C571" s="195">
        <v>105</v>
      </c>
    </row>
    <row r="572" spans="1:4" s="313" customFormat="1" ht="15">
      <c r="A572" s="359" t="s">
        <v>393</v>
      </c>
      <c r="B572" s="315" t="s">
        <v>12</v>
      </c>
      <c r="C572" s="312">
        <v>29</v>
      </c>
    </row>
    <row r="573" spans="1:4" s="91" customFormat="1">
      <c r="A573" s="76"/>
      <c r="B573" s="65" t="s">
        <v>13</v>
      </c>
      <c r="C573" s="171">
        <v>29</v>
      </c>
    </row>
    <row r="574" spans="1:4" s="62" customFormat="1" ht="15">
      <c r="A574" s="208" t="s">
        <v>97</v>
      </c>
      <c r="B574" s="28" t="s">
        <v>12</v>
      </c>
      <c r="C574" s="199">
        <f>C576+C578+C580+C582+C584+C586+C588+C590+C592</f>
        <v>594</v>
      </c>
    </row>
    <row r="575" spans="1:4" s="62" customFormat="1" ht="15">
      <c r="A575" s="32"/>
      <c r="B575" s="30" t="s">
        <v>13</v>
      </c>
      <c r="C575" s="199">
        <f>C577+C579+C581+C583+C585+C587+C589+C591+C593</f>
        <v>594</v>
      </c>
      <c r="D575" s="29" t="e">
        <f>D577+D579+D581+D583+D585+D587+D589+D591+D593+#REF!+#REF!</f>
        <v>#REF!</v>
      </c>
    </row>
    <row r="576" spans="1:4" s="313" customFormat="1" ht="17.25" customHeight="1">
      <c r="A576" s="349" t="s">
        <v>394</v>
      </c>
      <c r="B576" s="315" t="s">
        <v>12</v>
      </c>
      <c r="C576" s="312">
        <v>72</v>
      </c>
    </row>
    <row r="577" spans="1:3" s="94" customFormat="1">
      <c r="A577" s="141"/>
      <c r="B577" s="84" t="s">
        <v>13</v>
      </c>
      <c r="C577" s="171">
        <v>72</v>
      </c>
    </row>
    <row r="578" spans="1:3" s="313" customFormat="1" ht="15.75">
      <c r="A578" s="349" t="s">
        <v>395</v>
      </c>
      <c r="B578" s="315" t="s">
        <v>12</v>
      </c>
      <c r="C578" s="312">
        <v>175</v>
      </c>
    </row>
    <row r="579" spans="1:3" s="94" customFormat="1">
      <c r="A579" s="141"/>
      <c r="B579" s="84" t="s">
        <v>13</v>
      </c>
      <c r="C579" s="171">
        <v>175</v>
      </c>
    </row>
    <row r="580" spans="1:3" s="313" customFormat="1" ht="15.75">
      <c r="A580" s="350" t="s">
        <v>396</v>
      </c>
      <c r="B580" s="315" t="s">
        <v>12</v>
      </c>
      <c r="C580" s="312">
        <v>12</v>
      </c>
    </row>
    <row r="581" spans="1:3" s="94" customFormat="1">
      <c r="A581" s="141"/>
      <c r="B581" s="84" t="s">
        <v>13</v>
      </c>
      <c r="C581" s="171">
        <v>12</v>
      </c>
    </row>
    <row r="582" spans="1:3" s="313" customFormat="1" ht="15.75">
      <c r="A582" s="349" t="s">
        <v>397</v>
      </c>
      <c r="B582" s="315" t="s">
        <v>12</v>
      </c>
      <c r="C582" s="312">
        <v>30</v>
      </c>
    </row>
    <row r="583" spans="1:3" s="94" customFormat="1">
      <c r="A583" s="141"/>
      <c r="B583" s="84" t="s">
        <v>13</v>
      </c>
      <c r="C583" s="195">
        <v>30</v>
      </c>
    </row>
    <row r="584" spans="1:3" s="313" customFormat="1" ht="15.75">
      <c r="A584" s="350" t="s">
        <v>398</v>
      </c>
      <c r="B584" s="315" t="s">
        <v>12</v>
      </c>
      <c r="C584" s="312">
        <v>67</v>
      </c>
    </row>
    <row r="585" spans="1:3" s="94" customFormat="1">
      <c r="A585" s="141"/>
      <c r="B585" s="84" t="s">
        <v>13</v>
      </c>
      <c r="C585" s="171">
        <v>67</v>
      </c>
    </row>
    <row r="586" spans="1:3" s="313" customFormat="1" ht="15.75">
      <c r="A586" s="350" t="s">
        <v>399</v>
      </c>
      <c r="B586" s="315" t="s">
        <v>12</v>
      </c>
      <c r="C586" s="312">
        <v>140</v>
      </c>
    </row>
    <row r="587" spans="1:3" s="94" customFormat="1">
      <c r="A587" s="141"/>
      <c r="B587" s="84" t="s">
        <v>13</v>
      </c>
      <c r="C587" s="171">
        <v>140</v>
      </c>
    </row>
    <row r="588" spans="1:3" s="313" customFormat="1" ht="15.75">
      <c r="A588" s="350" t="s">
        <v>400</v>
      </c>
      <c r="B588" s="315" t="s">
        <v>12</v>
      </c>
      <c r="C588" s="312">
        <v>46</v>
      </c>
    </row>
    <row r="589" spans="1:3" s="94" customFormat="1">
      <c r="A589" s="141"/>
      <c r="B589" s="84" t="s">
        <v>13</v>
      </c>
      <c r="C589" s="171">
        <v>46</v>
      </c>
    </row>
    <row r="590" spans="1:3" s="313" customFormat="1" ht="15.75">
      <c r="A590" s="350" t="s">
        <v>401</v>
      </c>
      <c r="B590" s="315" t="s">
        <v>12</v>
      </c>
      <c r="C590" s="312">
        <v>37</v>
      </c>
    </row>
    <row r="591" spans="1:3" s="94" customFormat="1">
      <c r="A591" s="141"/>
      <c r="B591" s="84" t="s">
        <v>13</v>
      </c>
      <c r="C591" s="171">
        <v>37</v>
      </c>
    </row>
    <row r="592" spans="1:3" s="313" customFormat="1" ht="15.75">
      <c r="A592" s="351" t="s">
        <v>402</v>
      </c>
      <c r="B592" s="315" t="s">
        <v>12</v>
      </c>
      <c r="C592" s="312">
        <v>15</v>
      </c>
    </row>
    <row r="593" spans="1:5" s="94" customFormat="1">
      <c r="A593" s="141"/>
      <c r="B593" s="84" t="s">
        <v>13</v>
      </c>
      <c r="C593" s="171">
        <v>15</v>
      </c>
    </row>
    <row r="594" spans="1:5" s="94" customFormat="1" ht="15">
      <c r="A594" s="213" t="s">
        <v>403</v>
      </c>
      <c r="B594" s="177" t="s">
        <v>12</v>
      </c>
      <c r="C594" s="199">
        <f>C596</f>
        <v>15</v>
      </c>
    </row>
    <row r="595" spans="1:5" s="94" customFormat="1" ht="15">
      <c r="A595" s="209"/>
      <c r="B595" s="179" t="s">
        <v>13</v>
      </c>
      <c r="C595" s="199">
        <f>C597</f>
        <v>15</v>
      </c>
    </row>
    <row r="596" spans="1:5" s="313" customFormat="1" ht="15.75">
      <c r="A596" s="377" t="s">
        <v>404</v>
      </c>
      <c r="B596" s="315" t="s">
        <v>12</v>
      </c>
      <c r="C596" s="312">
        <v>15</v>
      </c>
    </row>
    <row r="597" spans="1:5" s="94" customFormat="1">
      <c r="A597" s="141"/>
      <c r="B597" s="84" t="s">
        <v>13</v>
      </c>
      <c r="C597" s="195">
        <v>15</v>
      </c>
    </row>
    <row r="598" spans="1:5" s="94" customFormat="1">
      <c r="A598" s="379" t="s">
        <v>22</v>
      </c>
      <c r="B598" s="100" t="s">
        <v>12</v>
      </c>
      <c r="C598" s="171">
        <f>C600</f>
        <v>9</v>
      </c>
    </row>
    <row r="599" spans="1:5" s="94" customFormat="1">
      <c r="A599" s="141"/>
      <c r="B599" s="84" t="s">
        <v>13</v>
      </c>
      <c r="C599" s="171">
        <f>C601</f>
        <v>9</v>
      </c>
    </row>
    <row r="600" spans="1:5" s="91" customFormat="1" ht="26.25">
      <c r="A600" s="245" t="s">
        <v>150</v>
      </c>
      <c r="B600" s="202" t="s">
        <v>12</v>
      </c>
      <c r="C600" s="199">
        <f>C602+C604</f>
        <v>9</v>
      </c>
    </row>
    <row r="601" spans="1:5" s="91" customFormat="1" ht="15">
      <c r="A601" s="209"/>
      <c r="B601" s="192" t="s">
        <v>13</v>
      </c>
      <c r="C601" s="199">
        <f>C603+C605</f>
        <v>9</v>
      </c>
    </row>
    <row r="602" spans="1:5" s="313" customFormat="1" ht="31.5">
      <c r="A602" s="322" t="s">
        <v>405</v>
      </c>
      <c r="B602" s="311" t="s">
        <v>12</v>
      </c>
      <c r="C602" s="312">
        <v>4</v>
      </c>
    </row>
    <row r="603" spans="1:5" s="91" customFormat="1">
      <c r="A603" s="209"/>
      <c r="B603" s="192" t="s">
        <v>13</v>
      </c>
      <c r="C603" s="171">
        <v>4</v>
      </c>
    </row>
    <row r="604" spans="1:5" s="313" customFormat="1" ht="18.75" customHeight="1">
      <c r="A604" s="322" t="s">
        <v>406</v>
      </c>
      <c r="B604" s="311" t="s">
        <v>12</v>
      </c>
      <c r="C604" s="312">
        <v>5</v>
      </c>
    </row>
    <row r="605" spans="1:5" s="91" customFormat="1">
      <c r="A605" s="209"/>
      <c r="B605" s="192" t="s">
        <v>13</v>
      </c>
      <c r="C605" s="171">
        <v>5</v>
      </c>
    </row>
    <row r="606" spans="1:5" s="43" customFormat="1" ht="12.75">
      <c r="A606" s="696" t="s">
        <v>62</v>
      </c>
      <c r="B606" s="696"/>
      <c r="C606" s="696"/>
    </row>
    <row r="607" spans="1:5" s="43" customFormat="1">
      <c r="A607" s="21" t="s">
        <v>32</v>
      </c>
      <c r="B607" s="13" t="s">
        <v>12</v>
      </c>
      <c r="C607" s="195">
        <f>C609</f>
        <v>1706</v>
      </c>
      <c r="E607" s="94"/>
    </row>
    <row r="608" spans="1:5" s="43" customFormat="1">
      <c r="A608" s="22" t="s">
        <v>38</v>
      </c>
      <c r="B608" s="14" t="s">
        <v>13</v>
      </c>
      <c r="C608" s="195">
        <f>C610</f>
        <v>1706</v>
      </c>
      <c r="E608" s="94"/>
    </row>
    <row r="609" spans="1:5" s="43" customFormat="1" ht="15">
      <c r="A609" s="137" t="s">
        <v>24</v>
      </c>
      <c r="B609" s="55" t="s">
        <v>12</v>
      </c>
      <c r="C609" s="178">
        <f>C611</f>
        <v>1706</v>
      </c>
      <c r="E609" s="94"/>
    </row>
    <row r="610" spans="1:5" s="43" customFormat="1" ht="15">
      <c r="A610" s="10" t="s">
        <v>15</v>
      </c>
      <c r="B610" s="40" t="s">
        <v>13</v>
      </c>
      <c r="C610" s="178">
        <f>C612</f>
        <v>1706</v>
      </c>
    </row>
    <row r="611" spans="1:5">
      <c r="A611" s="12" t="s">
        <v>17</v>
      </c>
      <c r="B611" s="6" t="s">
        <v>12</v>
      </c>
      <c r="C611" s="195">
        <f>C613+C663</f>
        <v>1706</v>
      </c>
    </row>
    <row r="612" spans="1:5">
      <c r="A612" s="11"/>
      <c r="B612" s="7" t="s">
        <v>13</v>
      </c>
      <c r="C612" s="195">
        <f>C614+C664</f>
        <v>1706</v>
      </c>
    </row>
    <row r="613" spans="1:5" s="67" customFormat="1" ht="15">
      <c r="A613" s="57" t="s">
        <v>20</v>
      </c>
      <c r="B613" s="101" t="s">
        <v>12</v>
      </c>
      <c r="C613" s="178">
        <f>C619+C639+C653+C659</f>
        <v>1684</v>
      </c>
    </row>
    <row r="614" spans="1:5" s="67" customFormat="1" ht="15">
      <c r="A614" s="39"/>
      <c r="B614" s="102" t="s">
        <v>13</v>
      </c>
      <c r="C614" s="178">
        <f>C620+C640+C654+C660</f>
        <v>1684</v>
      </c>
    </row>
    <row r="615" spans="1:5" s="67" customFormat="1" ht="15" hidden="1">
      <c r="A615" s="38"/>
      <c r="B615" s="101"/>
      <c r="C615" s="178"/>
    </row>
    <row r="616" spans="1:5" s="67" customFormat="1" ht="15" hidden="1">
      <c r="A616" s="104"/>
      <c r="B616" s="102"/>
      <c r="C616" s="178"/>
    </row>
    <row r="617" spans="1:5" s="54" customFormat="1" ht="15" hidden="1">
      <c r="A617" s="106"/>
      <c r="B617" s="135"/>
      <c r="C617" s="302"/>
    </row>
    <row r="618" spans="1:5" s="54" customFormat="1" hidden="1">
      <c r="A618" s="105"/>
      <c r="B618" s="129"/>
      <c r="C618" s="302"/>
    </row>
    <row r="619" spans="1:5" ht="15">
      <c r="A619" s="60" t="s">
        <v>102</v>
      </c>
      <c r="B619" s="85" t="s">
        <v>12</v>
      </c>
      <c r="C619" s="178">
        <f>C621+C623+C625+C627+C629+C631+C633+C635+C637</f>
        <v>340</v>
      </c>
      <c r="E619" s="63"/>
    </row>
    <row r="620" spans="1:5" ht="15">
      <c r="A620" s="9"/>
      <c r="B620" s="85" t="s">
        <v>13</v>
      </c>
      <c r="C620" s="178">
        <f>C622+C624+C626+C628+C630+C632+C634+C636+C638</f>
        <v>340</v>
      </c>
      <c r="E620" s="63"/>
    </row>
    <row r="621" spans="1:5" s="313" customFormat="1" ht="15.75">
      <c r="A621" s="385" t="s">
        <v>407</v>
      </c>
      <c r="B621" s="315" t="s">
        <v>12</v>
      </c>
      <c r="C621" s="312">
        <v>5</v>
      </c>
    </row>
    <row r="622" spans="1:5" s="94" customFormat="1">
      <c r="A622" s="141"/>
      <c r="B622" s="84" t="s">
        <v>13</v>
      </c>
      <c r="C622" s="171">
        <v>5</v>
      </c>
    </row>
    <row r="623" spans="1:5" s="313" customFormat="1" ht="15.75">
      <c r="A623" s="383" t="s">
        <v>408</v>
      </c>
      <c r="B623" s="315" t="s">
        <v>12</v>
      </c>
      <c r="C623" s="312">
        <v>22</v>
      </c>
    </row>
    <row r="624" spans="1:5" s="94" customFormat="1">
      <c r="A624" s="141"/>
      <c r="B624" s="84" t="s">
        <v>13</v>
      </c>
      <c r="C624" s="171">
        <v>22</v>
      </c>
    </row>
    <row r="625" spans="1:3" s="313" customFormat="1" ht="15">
      <c r="A625" s="330" t="s">
        <v>409</v>
      </c>
      <c r="B625" s="315" t="s">
        <v>12</v>
      </c>
      <c r="C625" s="312">
        <v>5</v>
      </c>
    </row>
    <row r="626" spans="1:3" s="94" customFormat="1">
      <c r="A626" s="141"/>
      <c r="B626" s="84" t="s">
        <v>13</v>
      </c>
      <c r="C626" s="171">
        <v>5</v>
      </c>
    </row>
    <row r="627" spans="1:3" s="313" customFormat="1" ht="15.75">
      <c r="A627" s="383" t="s">
        <v>410</v>
      </c>
      <c r="B627" s="315" t="s">
        <v>12</v>
      </c>
      <c r="C627" s="312">
        <v>50</v>
      </c>
    </row>
    <row r="628" spans="1:3" s="94" customFormat="1">
      <c r="A628" s="141"/>
      <c r="B628" s="84" t="s">
        <v>13</v>
      </c>
      <c r="C628" s="171">
        <v>50</v>
      </c>
    </row>
    <row r="629" spans="1:3" s="313" customFormat="1" ht="15.75">
      <c r="A629" s="383" t="s">
        <v>411</v>
      </c>
      <c r="B629" s="315" t="s">
        <v>12</v>
      </c>
      <c r="C629" s="312">
        <v>7</v>
      </c>
    </row>
    <row r="630" spans="1:3" s="94" customFormat="1">
      <c r="A630" s="141"/>
      <c r="B630" s="84" t="s">
        <v>13</v>
      </c>
      <c r="C630" s="171">
        <v>7</v>
      </c>
    </row>
    <row r="631" spans="1:3" s="313" customFormat="1" ht="15.75">
      <c r="A631" s="383" t="s">
        <v>104</v>
      </c>
      <c r="B631" s="315" t="s">
        <v>12</v>
      </c>
      <c r="C631" s="312">
        <v>200</v>
      </c>
    </row>
    <row r="632" spans="1:3" s="94" customFormat="1">
      <c r="A632" s="141"/>
      <c r="B632" s="84" t="s">
        <v>13</v>
      </c>
      <c r="C632" s="171">
        <v>200</v>
      </c>
    </row>
    <row r="633" spans="1:3" s="313" customFormat="1" ht="15.75">
      <c r="A633" s="383" t="s">
        <v>103</v>
      </c>
      <c r="B633" s="315" t="s">
        <v>12</v>
      </c>
      <c r="C633" s="312">
        <v>5</v>
      </c>
    </row>
    <row r="634" spans="1:3" s="94" customFormat="1">
      <c r="A634" s="141"/>
      <c r="B634" s="84" t="s">
        <v>13</v>
      </c>
      <c r="C634" s="171">
        <v>5</v>
      </c>
    </row>
    <row r="635" spans="1:3" s="313" customFormat="1" ht="15.75">
      <c r="A635" s="383" t="s">
        <v>170</v>
      </c>
      <c r="B635" s="315" t="s">
        <v>12</v>
      </c>
      <c r="C635" s="312">
        <v>41</v>
      </c>
    </row>
    <row r="636" spans="1:3" s="94" customFormat="1">
      <c r="A636" s="141"/>
      <c r="B636" s="84" t="s">
        <v>13</v>
      </c>
      <c r="C636" s="171">
        <v>41</v>
      </c>
    </row>
    <row r="637" spans="1:3" s="313" customFormat="1" ht="15.75">
      <c r="A637" s="383" t="s">
        <v>412</v>
      </c>
      <c r="B637" s="315" t="s">
        <v>12</v>
      </c>
      <c r="C637" s="312">
        <v>5</v>
      </c>
    </row>
    <row r="638" spans="1:3" s="94" customFormat="1">
      <c r="A638" s="141"/>
      <c r="B638" s="84" t="s">
        <v>13</v>
      </c>
      <c r="C638" s="171">
        <v>5</v>
      </c>
    </row>
    <row r="639" spans="1:3" s="94" customFormat="1">
      <c r="A639" s="180" t="s">
        <v>413</v>
      </c>
      <c r="B639" s="100" t="s">
        <v>12</v>
      </c>
      <c r="C639" s="171">
        <f>C641+C643+C645+C647+C649+C651</f>
        <v>1271</v>
      </c>
    </row>
    <row r="640" spans="1:3" s="94" customFormat="1">
      <c r="A640" s="141"/>
      <c r="B640" s="84" t="s">
        <v>13</v>
      </c>
      <c r="C640" s="171">
        <f>C642+C644+C646+C648+C650+C652</f>
        <v>1271</v>
      </c>
    </row>
    <row r="641" spans="1:5" s="346" customFormat="1">
      <c r="A641" s="389" t="s">
        <v>414</v>
      </c>
      <c r="B641" s="343" t="s">
        <v>12</v>
      </c>
      <c r="C641" s="344">
        <v>104</v>
      </c>
    </row>
    <row r="642" spans="1:5" s="91" customFormat="1">
      <c r="A642" s="76"/>
      <c r="B642" s="65" t="s">
        <v>13</v>
      </c>
      <c r="C642" s="171">
        <v>104</v>
      </c>
    </row>
    <row r="643" spans="1:5" s="346" customFormat="1">
      <c r="A643" s="389" t="s">
        <v>415</v>
      </c>
      <c r="B643" s="343" t="s">
        <v>12</v>
      </c>
      <c r="C643" s="344">
        <v>102</v>
      </c>
    </row>
    <row r="644" spans="1:5" s="91" customFormat="1">
      <c r="A644" s="76"/>
      <c r="B644" s="65" t="s">
        <v>13</v>
      </c>
      <c r="C644" s="171">
        <v>102</v>
      </c>
    </row>
    <row r="645" spans="1:5" s="346" customFormat="1">
      <c r="A645" s="389" t="s">
        <v>416</v>
      </c>
      <c r="B645" s="343" t="s">
        <v>12</v>
      </c>
      <c r="C645" s="344">
        <v>223</v>
      </c>
    </row>
    <row r="646" spans="1:5" s="91" customFormat="1">
      <c r="A646" s="76"/>
      <c r="B646" s="65" t="s">
        <v>13</v>
      </c>
      <c r="C646" s="171">
        <v>223</v>
      </c>
    </row>
    <row r="647" spans="1:5" s="346" customFormat="1">
      <c r="A647" s="389" t="s">
        <v>417</v>
      </c>
      <c r="B647" s="343" t="s">
        <v>12</v>
      </c>
      <c r="C647" s="344">
        <v>20</v>
      </c>
    </row>
    <row r="648" spans="1:5" s="91" customFormat="1">
      <c r="A648" s="76"/>
      <c r="B648" s="65" t="s">
        <v>13</v>
      </c>
      <c r="C648" s="171">
        <v>20</v>
      </c>
    </row>
    <row r="649" spans="1:5" s="313" customFormat="1" ht="15">
      <c r="A649" s="330" t="s">
        <v>418</v>
      </c>
      <c r="B649" s="315" t="s">
        <v>12</v>
      </c>
      <c r="C649" s="312">
        <v>818</v>
      </c>
    </row>
    <row r="650" spans="1:5" s="94" customFormat="1">
      <c r="A650" s="141"/>
      <c r="B650" s="84" t="s">
        <v>13</v>
      </c>
      <c r="C650" s="171">
        <v>818</v>
      </c>
    </row>
    <row r="651" spans="1:5" s="346" customFormat="1">
      <c r="A651" s="389" t="s">
        <v>419</v>
      </c>
      <c r="B651" s="343" t="s">
        <v>12</v>
      </c>
      <c r="C651" s="344">
        <v>4</v>
      </c>
    </row>
    <row r="652" spans="1:5" s="43" customFormat="1">
      <c r="A652" s="10"/>
      <c r="B652" s="40" t="s">
        <v>13</v>
      </c>
      <c r="C652" s="171">
        <v>4</v>
      </c>
      <c r="E652" s="94"/>
    </row>
    <row r="653" spans="1:5" s="43" customFormat="1">
      <c r="A653" s="180" t="s">
        <v>420</v>
      </c>
      <c r="B653" s="55" t="s">
        <v>12</v>
      </c>
      <c r="C653" s="195">
        <f>C655+C657</f>
        <v>67</v>
      </c>
      <c r="E653" s="94"/>
    </row>
    <row r="654" spans="1:5" s="43" customFormat="1">
      <c r="A654" s="10"/>
      <c r="B654" s="40" t="s">
        <v>13</v>
      </c>
      <c r="C654" s="195">
        <f>C656+C658</f>
        <v>67</v>
      </c>
      <c r="E654" s="94"/>
    </row>
    <row r="655" spans="1:5" s="313" customFormat="1" ht="15.75">
      <c r="A655" s="392" t="s">
        <v>181</v>
      </c>
      <c r="B655" s="315" t="s">
        <v>12</v>
      </c>
      <c r="C655" s="312">
        <v>59</v>
      </c>
    </row>
    <row r="656" spans="1:5" s="94" customFormat="1">
      <c r="A656" s="141"/>
      <c r="B656" s="84" t="s">
        <v>13</v>
      </c>
      <c r="C656" s="171">
        <v>59</v>
      </c>
    </row>
    <row r="657" spans="1:5" s="313" customFormat="1" ht="15.75">
      <c r="A657" s="393" t="s">
        <v>182</v>
      </c>
      <c r="B657" s="315" t="s">
        <v>12</v>
      </c>
      <c r="C657" s="312">
        <v>8</v>
      </c>
    </row>
    <row r="658" spans="1:5" s="94" customFormat="1">
      <c r="A658" s="141"/>
      <c r="B658" s="84" t="s">
        <v>13</v>
      </c>
      <c r="C658" s="171">
        <v>8</v>
      </c>
    </row>
    <row r="659" spans="1:5" s="43" customFormat="1">
      <c r="A659" s="161" t="s">
        <v>421</v>
      </c>
      <c r="B659" s="55" t="s">
        <v>12</v>
      </c>
      <c r="C659" s="195">
        <f>C661</f>
        <v>6</v>
      </c>
      <c r="E659" s="94"/>
    </row>
    <row r="660" spans="1:5" s="43" customFormat="1">
      <c r="A660" s="10"/>
      <c r="B660" s="40" t="s">
        <v>13</v>
      </c>
      <c r="C660" s="195">
        <f>C662</f>
        <v>6</v>
      </c>
      <c r="E660" s="94"/>
    </row>
    <row r="661" spans="1:5" s="313" customFormat="1" ht="15.75">
      <c r="A661" s="394" t="s">
        <v>422</v>
      </c>
      <c r="B661" s="315" t="s">
        <v>12</v>
      </c>
      <c r="C661" s="312">
        <v>6</v>
      </c>
    </row>
    <row r="662" spans="1:5" s="94" customFormat="1">
      <c r="A662" s="141"/>
      <c r="B662" s="84" t="s">
        <v>13</v>
      </c>
      <c r="C662" s="171">
        <v>6</v>
      </c>
    </row>
    <row r="663" spans="1:5">
      <c r="A663" s="23" t="s">
        <v>22</v>
      </c>
      <c r="B663" s="5" t="s">
        <v>12</v>
      </c>
      <c r="C663" s="195">
        <f>C665</f>
        <v>22</v>
      </c>
    </row>
    <row r="664" spans="1:5">
      <c r="A664" s="9"/>
      <c r="B664" s="7" t="s">
        <v>13</v>
      </c>
      <c r="C664" s="195">
        <f>C666</f>
        <v>22</v>
      </c>
    </row>
    <row r="665" spans="1:5" ht="15">
      <c r="A665" s="60" t="s">
        <v>251</v>
      </c>
      <c r="B665" s="85" t="s">
        <v>12</v>
      </c>
      <c r="C665" s="178">
        <f>C667+C669+C671+C673+C675</f>
        <v>22</v>
      </c>
    </row>
    <row r="666" spans="1:5" ht="15">
      <c r="A666" s="9"/>
      <c r="B666" s="85" t="s">
        <v>13</v>
      </c>
      <c r="C666" s="178">
        <f>C668+C670+C672+C674+C676</f>
        <v>22</v>
      </c>
      <c r="E666" s="63"/>
    </row>
    <row r="667" spans="1:5" s="313" customFormat="1" ht="15.75">
      <c r="A667" s="383" t="s">
        <v>110</v>
      </c>
      <c r="B667" s="315" t="s">
        <v>12</v>
      </c>
      <c r="C667" s="312">
        <v>10</v>
      </c>
    </row>
    <row r="668" spans="1:5" s="94" customFormat="1">
      <c r="A668" s="141"/>
      <c r="B668" s="84" t="s">
        <v>13</v>
      </c>
      <c r="C668" s="171">
        <v>10</v>
      </c>
    </row>
    <row r="669" spans="1:5" s="313" customFormat="1" ht="15">
      <c r="A669" s="386" t="s">
        <v>106</v>
      </c>
      <c r="B669" s="315" t="s">
        <v>12</v>
      </c>
      <c r="C669" s="312">
        <v>5</v>
      </c>
    </row>
    <row r="670" spans="1:5" s="94" customFormat="1">
      <c r="A670" s="141"/>
      <c r="B670" s="84" t="s">
        <v>13</v>
      </c>
      <c r="C670" s="171">
        <v>5</v>
      </c>
    </row>
    <row r="671" spans="1:5" s="313" customFormat="1" ht="15.75">
      <c r="A671" s="383" t="s">
        <v>108</v>
      </c>
      <c r="B671" s="315" t="s">
        <v>12</v>
      </c>
      <c r="C671" s="312">
        <v>2</v>
      </c>
    </row>
    <row r="672" spans="1:5" s="94" customFormat="1">
      <c r="A672" s="141"/>
      <c r="B672" s="84" t="s">
        <v>13</v>
      </c>
      <c r="C672" s="171">
        <v>2</v>
      </c>
    </row>
    <row r="673" spans="1:3" s="313" customFormat="1" ht="15">
      <c r="A673" s="386" t="s">
        <v>107</v>
      </c>
      <c r="B673" s="315" t="s">
        <v>12</v>
      </c>
      <c r="C673" s="312">
        <v>4</v>
      </c>
    </row>
    <row r="674" spans="1:3" s="94" customFormat="1">
      <c r="A674" s="141"/>
      <c r="B674" s="84" t="s">
        <v>13</v>
      </c>
      <c r="C674" s="171">
        <v>4</v>
      </c>
    </row>
    <row r="675" spans="1:3" s="313" customFormat="1" ht="15.75">
      <c r="A675" s="387" t="s">
        <v>109</v>
      </c>
      <c r="B675" s="315" t="s">
        <v>12</v>
      </c>
      <c r="C675" s="312">
        <v>1</v>
      </c>
    </row>
    <row r="676" spans="1:3" s="94" customFormat="1">
      <c r="A676" s="141"/>
      <c r="B676" s="84" t="s">
        <v>13</v>
      </c>
      <c r="C676" s="171">
        <v>1</v>
      </c>
    </row>
    <row r="677" spans="1:3" ht="12.75">
      <c r="A677" s="696" t="s">
        <v>112</v>
      </c>
      <c r="B677" s="696"/>
      <c r="C677" s="696"/>
    </row>
    <row r="678" spans="1:3" s="63" customFormat="1">
      <c r="A678" s="132" t="s">
        <v>32</v>
      </c>
      <c r="B678" s="133" t="s">
        <v>12</v>
      </c>
      <c r="C678" s="171">
        <f>C680</f>
        <v>442</v>
      </c>
    </row>
    <row r="679" spans="1:3" s="63" customFormat="1">
      <c r="A679" s="76" t="s">
        <v>38</v>
      </c>
      <c r="B679" s="65" t="s">
        <v>13</v>
      </c>
      <c r="C679" s="171">
        <f>C681</f>
        <v>442</v>
      </c>
    </row>
    <row r="680" spans="1:3" s="94" customFormat="1">
      <c r="A680" s="77" t="s">
        <v>24</v>
      </c>
      <c r="B680" s="100" t="s">
        <v>12</v>
      </c>
      <c r="C680" s="171">
        <f t="shared" ref="C680:C681" si="26">C682</f>
        <v>442</v>
      </c>
    </row>
    <row r="681" spans="1:3" s="94" customFormat="1">
      <c r="A681" s="141" t="s">
        <v>15</v>
      </c>
      <c r="B681" s="84" t="s">
        <v>13</v>
      </c>
      <c r="C681" s="171">
        <f t="shared" si="26"/>
        <v>442</v>
      </c>
    </row>
    <row r="682" spans="1:3" s="94" customFormat="1">
      <c r="A682" s="227" t="s">
        <v>17</v>
      </c>
      <c r="B682" s="95" t="s">
        <v>12</v>
      </c>
      <c r="C682" s="171">
        <f>C684</f>
        <v>442</v>
      </c>
    </row>
    <row r="683" spans="1:3" s="94" customFormat="1">
      <c r="A683" s="79"/>
      <c r="B683" s="84" t="s">
        <v>13</v>
      </c>
      <c r="C683" s="171">
        <f>C685</f>
        <v>442</v>
      </c>
    </row>
    <row r="684" spans="1:3" s="94" customFormat="1" ht="16.5" customHeight="1">
      <c r="A684" s="246" t="s">
        <v>20</v>
      </c>
      <c r="B684" s="100" t="s">
        <v>12</v>
      </c>
      <c r="C684" s="171">
        <f>C686+C710</f>
        <v>442</v>
      </c>
    </row>
    <row r="685" spans="1:3" s="94" customFormat="1">
      <c r="A685" s="141"/>
      <c r="B685" s="84" t="s">
        <v>13</v>
      </c>
      <c r="C685" s="171">
        <f>C687+C711</f>
        <v>442</v>
      </c>
    </row>
    <row r="686" spans="1:3" s="67" customFormat="1" ht="15">
      <c r="A686" s="162" t="s">
        <v>134</v>
      </c>
      <c r="B686" s="55" t="s">
        <v>12</v>
      </c>
      <c r="C686" s="178">
        <f>C688+C690+C692+C694+C696+C698+C700+C702+C704+C706+C708</f>
        <v>412</v>
      </c>
    </row>
    <row r="687" spans="1:3" s="67" customFormat="1" ht="15">
      <c r="A687" s="104"/>
      <c r="B687" s="40" t="s">
        <v>13</v>
      </c>
      <c r="C687" s="178">
        <f>C689+C691+C693+C695+C697+C699+C701+C703+C705+C707+C709</f>
        <v>412</v>
      </c>
    </row>
    <row r="688" spans="1:3" s="313" customFormat="1" ht="15.75">
      <c r="A688" s="322" t="s">
        <v>423</v>
      </c>
      <c r="B688" s="315" t="s">
        <v>12</v>
      </c>
      <c r="C688" s="312">
        <v>12</v>
      </c>
    </row>
    <row r="689" spans="1:3" s="94" customFormat="1">
      <c r="A689" s="141"/>
      <c r="B689" s="84" t="s">
        <v>13</v>
      </c>
      <c r="C689" s="171">
        <v>12</v>
      </c>
    </row>
    <row r="690" spans="1:3" s="313" customFormat="1" ht="15.75">
      <c r="A690" s="373" t="s">
        <v>424</v>
      </c>
      <c r="B690" s="315" t="s">
        <v>12</v>
      </c>
      <c r="C690" s="312">
        <v>300</v>
      </c>
    </row>
    <row r="691" spans="1:3" s="94" customFormat="1">
      <c r="A691" s="141"/>
      <c r="B691" s="84" t="s">
        <v>13</v>
      </c>
      <c r="C691" s="171">
        <v>300</v>
      </c>
    </row>
    <row r="692" spans="1:3" s="313" customFormat="1" ht="15.75">
      <c r="A692" s="373" t="s">
        <v>426</v>
      </c>
      <c r="B692" s="315" t="s">
        <v>12</v>
      </c>
      <c r="C692" s="312">
        <v>5</v>
      </c>
    </row>
    <row r="693" spans="1:3" s="94" customFormat="1">
      <c r="A693" s="141"/>
      <c r="B693" s="84" t="s">
        <v>13</v>
      </c>
      <c r="C693" s="171">
        <v>5</v>
      </c>
    </row>
    <row r="694" spans="1:3" s="313" customFormat="1" ht="15.75">
      <c r="A694" s="373" t="s">
        <v>427</v>
      </c>
      <c r="B694" s="315" t="s">
        <v>12</v>
      </c>
      <c r="C694" s="312">
        <v>10</v>
      </c>
    </row>
    <row r="695" spans="1:3" s="94" customFormat="1">
      <c r="A695" s="141"/>
      <c r="B695" s="84" t="s">
        <v>13</v>
      </c>
      <c r="C695" s="171">
        <v>10</v>
      </c>
    </row>
    <row r="696" spans="1:3" s="313" customFormat="1" ht="15.75">
      <c r="A696" s="373" t="s">
        <v>428</v>
      </c>
      <c r="B696" s="315" t="s">
        <v>12</v>
      </c>
      <c r="C696" s="312">
        <v>5</v>
      </c>
    </row>
    <row r="697" spans="1:3" s="94" customFormat="1">
      <c r="A697" s="141"/>
      <c r="B697" s="84" t="s">
        <v>13</v>
      </c>
      <c r="C697" s="171">
        <v>5</v>
      </c>
    </row>
    <row r="698" spans="1:3" s="313" customFormat="1" ht="15.75">
      <c r="A698" s="373" t="s">
        <v>429</v>
      </c>
      <c r="B698" s="315" t="s">
        <v>12</v>
      </c>
      <c r="C698" s="312">
        <v>15</v>
      </c>
    </row>
    <row r="699" spans="1:3" s="94" customFormat="1">
      <c r="A699" s="141"/>
      <c r="B699" s="84" t="s">
        <v>13</v>
      </c>
      <c r="C699" s="171">
        <v>15</v>
      </c>
    </row>
    <row r="700" spans="1:3" s="313" customFormat="1" ht="15.75">
      <c r="A700" s="373" t="s">
        <v>430</v>
      </c>
      <c r="B700" s="315" t="s">
        <v>12</v>
      </c>
      <c r="C700" s="312">
        <v>5</v>
      </c>
    </row>
    <row r="701" spans="1:3" s="94" customFormat="1">
      <c r="A701" s="141"/>
      <c r="B701" s="84" t="s">
        <v>13</v>
      </c>
      <c r="C701" s="171">
        <v>5</v>
      </c>
    </row>
    <row r="702" spans="1:3" s="313" customFormat="1" ht="15.75">
      <c r="A702" s="373" t="s">
        <v>431</v>
      </c>
      <c r="B702" s="315" t="s">
        <v>12</v>
      </c>
      <c r="C702" s="312">
        <v>7</v>
      </c>
    </row>
    <row r="703" spans="1:3" s="94" customFormat="1">
      <c r="A703" s="141"/>
      <c r="B703" s="84" t="s">
        <v>13</v>
      </c>
      <c r="C703" s="171">
        <v>7</v>
      </c>
    </row>
    <row r="704" spans="1:3" s="313" customFormat="1" ht="15.75">
      <c r="A704" s="373" t="s">
        <v>513</v>
      </c>
      <c r="B704" s="315" t="s">
        <v>12</v>
      </c>
      <c r="C704" s="312">
        <v>12</v>
      </c>
    </row>
    <row r="705" spans="1:3" s="94" customFormat="1">
      <c r="A705" s="141"/>
      <c r="B705" s="84" t="s">
        <v>13</v>
      </c>
      <c r="C705" s="171">
        <v>12</v>
      </c>
    </row>
    <row r="706" spans="1:3" s="313" customFormat="1" ht="15.75">
      <c r="A706" s="350" t="s">
        <v>433</v>
      </c>
      <c r="B706" s="315" t="s">
        <v>12</v>
      </c>
      <c r="C706" s="312">
        <v>14</v>
      </c>
    </row>
    <row r="707" spans="1:3" s="94" customFormat="1">
      <c r="A707" s="141"/>
      <c r="B707" s="84" t="s">
        <v>13</v>
      </c>
      <c r="C707" s="171">
        <v>14</v>
      </c>
    </row>
    <row r="708" spans="1:3" s="313" customFormat="1" ht="15.75">
      <c r="A708" s="350" t="s">
        <v>218</v>
      </c>
      <c r="B708" s="315" t="s">
        <v>12</v>
      </c>
      <c r="C708" s="312">
        <v>27</v>
      </c>
    </row>
    <row r="709" spans="1:3" s="94" customFormat="1">
      <c r="A709" s="141"/>
      <c r="B709" s="84" t="s">
        <v>13</v>
      </c>
      <c r="C709" s="171">
        <v>27</v>
      </c>
    </row>
    <row r="710" spans="1:3" s="247" customFormat="1" ht="15">
      <c r="A710" s="162" t="s">
        <v>425</v>
      </c>
      <c r="B710" s="100" t="s">
        <v>12</v>
      </c>
      <c r="C710" s="199">
        <f>C712</f>
        <v>30</v>
      </c>
    </row>
    <row r="711" spans="1:3" s="247" customFormat="1" ht="15">
      <c r="A711" s="244"/>
      <c r="B711" s="84" t="s">
        <v>13</v>
      </c>
      <c r="C711" s="199">
        <f>C713</f>
        <v>30</v>
      </c>
    </row>
    <row r="712" spans="1:3" s="313" customFormat="1" ht="15.75">
      <c r="A712" s="365" t="s">
        <v>186</v>
      </c>
      <c r="B712" s="315" t="s">
        <v>12</v>
      </c>
      <c r="C712" s="312">
        <v>30</v>
      </c>
    </row>
    <row r="713" spans="1:3" s="94" customFormat="1">
      <c r="A713" s="141"/>
      <c r="B713" s="84" t="s">
        <v>13</v>
      </c>
      <c r="C713" s="171">
        <v>30</v>
      </c>
    </row>
    <row r="714" spans="1:3" ht="12.75">
      <c r="A714" s="717" t="s">
        <v>125</v>
      </c>
      <c r="B714" s="717"/>
      <c r="C714" s="717"/>
    </row>
    <row r="715" spans="1:3" ht="12.75">
      <c r="A715" s="707" t="s">
        <v>32</v>
      </c>
      <c r="B715" s="707"/>
      <c r="C715" s="707"/>
    </row>
    <row r="716" spans="1:3">
      <c r="A716" s="136" t="s">
        <v>60</v>
      </c>
      <c r="B716" s="5" t="s">
        <v>12</v>
      </c>
      <c r="C716" s="195">
        <f>C718+C726</f>
        <v>7813</v>
      </c>
    </row>
    <row r="717" spans="1:3">
      <c r="A717" s="9"/>
      <c r="B717" s="7" t="s">
        <v>13</v>
      </c>
      <c r="C717" s="195">
        <f>C719+C727</f>
        <v>7813</v>
      </c>
    </row>
    <row r="718" spans="1:3" ht="15">
      <c r="A718" s="26" t="s">
        <v>27</v>
      </c>
      <c r="B718" s="6" t="s">
        <v>12</v>
      </c>
      <c r="C718" s="178">
        <f t="shared" ref="C718:C723" si="27">C720</f>
        <v>7005</v>
      </c>
    </row>
    <row r="719" spans="1:3" ht="15">
      <c r="A719" s="9" t="s">
        <v>140</v>
      </c>
      <c r="B719" s="7" t="s">
        <v>13</v>
      </c>
      <c r="C719" s="178">
        <f t="shared" si="27"/>
        <v>7005</v>
      </c>
    </row>
    <row r="720" spans="1:3">
      <c r="A720" s="12" t="s">
        <v>17</v>
      </c>
      <c r="B720" s="6" t="s">
        <v>12</v>
      </c>
      <c r="C720" s="195">
        <f t="shared" si="27"/>
        <v>7005</v>
      </c>
    </row>
    <row r="721" spans="1:9">
      <c r="A721" s="11"/>
      <c r="B721" s="7" t="s">
        <v>13</v>
      </c>
      <c r="C721" s="195">
        <f t="shared" si="27"/>
        <v>7005</v>
      </c>
    </row>
    <row r="722" spans="1:9">
      <c r="A722" s="68" t="s">
        <v>39</v>
      </c>
      <c r="B722" s="13" t="s">
        <v>12</v>
      </c>
      <c r="C722" s="195">
        <f t="shared" si="27"/>
        <v>7005</v>
      </c>
    </row>
    <row r="723" spans="1:9">
      <c r="A723" s="23"/>
      <c r="B723" s="14" t="s">
        <v>13</v>
      </c>
      <c r="C723" s="195">
        <f t="shared" si="27"/>
        <v>7005</v>
      </c>
    </row>
    <row r="724" spans="1:9">
      <c r="A724" s="31" t="s">
        <v>22</v>
      </c>
      <c r="B724" s="13" t="s">
        <v>12</v>
      </c>
      <c r="C724" s="195">
        <f>C743+C815+C838+C851</f>
        <v>7005</v>
      </c>
    </row>
    <row r="725" spans="1:9">
      <c r="A725" s="10"/>
      <c r="B725" s="14" t="s">
        <v>13</v>
      </c>
      <c r="C725" s="195">
        <f>C744+C816+C839+C852</f>
        <v>7005</v>
      </c>
    </row>
    <row r="726" spans="1:9" ht="15">
      <c r="A726" s="137" t="s">
        <v>24</v>
      </c>
      <c r="B726" s="13" t="s">
        <v>12</v>
      </c>
      <c r="C726" s="178">
        <f t="shared" ref="C726:C731" si="28">C728</f>
        <v>808</v>
      </c>
    </row>
    <row r="727" spans="1:9" ht="15">
      <c r="A727" s="10" t="s">
        <v>15</v>
      </c>
      <c r="B727" s="14" t="s">
        <v>13</v>
      </c>
      <c r="C727" s="178">
        <f t="shared" si="28"/>
        <v>808</v>
      </c>
    </row>
    <row r="728" spans="1:9">
      <c r="A728" s="12" t="s">
        <v>17</v>
      </c>
      <c r="B728" s="6" t="s">
        <v>12</v>
      </c>
      <c r="C728" s="195">
        <f t="shared" si="28"/>
        <v>808</v>
      </c>
    </row>
    <row r="729" spans="1:9">
      <c r="A729" s="11"/>
      <c r="B729" s="7" t="s">
        <v>13</v>
      </c>
      <c r="C729" s="195">
        <f t="shared" si="28"/>
        <v>808</v>
      </c>
    </row>
    <row r="730" spans="1:9">
      <c r="A730" s="68" t="s">
        <v>39</v>
      </c>
      <c r="B730" s="13" t="s">
        <v>12</v>
      </c>
      <c r="C730" s="195">
        <f t="shared" si="28"/>
        <v>808</v>
      </c>
    </row>
    <row r="731" spans="1:9">
      <c r="A731" s="23"/>
      <c r="B731" s="14" t="s">
        <v>13</v>
      </c>
      <c r="C731" s="195">
        <f t="shared" si="28"/>
        <v>808</v>
      </c>
    </row>
    <row r="732" spans="1:9">
      <c r="A732" s="31" t="s">
        <v>22</v>
      </c>
      <c r="B732" s="13" t="s">
        <v>12</v>
      </c>
      <c r="C732" s="195">
        <f>C780+C825</f>
        <v>808</v>
      </c>
    </row>
    <row r="733" spans="1:9">
      <c r="A733" s="10"/>
      <c r="B733" s="14" t="s">
        <v>13</v>
      </c>
      <c r="C733" s="195">
        <f>C781+C826</f>
        <v>808</v>
      </c>
    </row>
    <row r="734" spans="1:9" ht="15">
      <c r="A734" s="153" t="s">
        <v>31</v>
      </c>
      <c r="B734" s="154"/>
      <c r="C734" s="294"/>
      <c r="D734" s="111"/>
      <c r="E734" s="112"/>
      <c r="F734" s="111"/>
      <c r="G734" s="111"/>
      <c r="H734" s="111"/>
      <c r="I734" s="111"/>
    </row>
    <row r="735" spans="1:9">
      <c r="A735" s="134" t="s">
        <v>32</v>
      </c>
      <c r="B735" s="55" t="s">
        <v>12</v>
      </c>
      <c r="C735" s="195">
        <f t="shared" ref="C735:C742" si="29">C737</f>
        <v>2717</v>
      </c>
      <c r="D735" s="113"/>
      <c r="E735" s="113"/>
      <c r="F735" s="113"/>
      <c r="G735" s="113"/>
      <c r="H735" s="113"/>
      <c r="I735" s="113"/>
    </row>
    <row r="736" spans="1:9">
      <c r="A736" s="22" t="s">
        <v>33</v>
      </c>
      <c r="B736" s="14" t="s">
        <v>13</v>
      </c>
      <c r="C736" s="195">
        <f t="shared" si="29"/>
        <v>2717</v>
      </c>
    </row>
    <row r="737" spans="1:14" ht="15">
      <c r="A737" s="128" t="s">
        <v>34</v>
      </c>
      <c r="B737" s="13" t="s">
        <v>12</v>
      </c>
      <c r="C737" s="178">
        <f t="shared" si="29"/>
        <v>2717</v>
      </c>
    </row>
    <row r="738" spans="1:14" ht="15">
      <c r="A738" s="22" t="s">
        <v>35</v>
      </c>
      <c r="B738" s="14" t="s">
        <v>13</v>
      </c>
      <c r="C738" s="178">
        <f t="shared" si="29"/>
        <v>2717</v>
      </c>
    </row>
    <row r="739" spans="1:14">
      <c r="A739" s="12" t="s">
        <v>17</v>
      </c>
      <c r="B739" s="6" t="s">
        <v>12</v>
      </c>
      <c r="C739" s="195">
        <f t="shared" si="29"/>
        <v>2717</v>
      </c>
      <c r="D739" s="42"/>
      <c r="E739" s="42"/>
      <c r="F739" s="42"/>
      <c r="G739" s="42"/>
      <c r="H739" s="42"/>
      <c r="I739" s="42"/>
    </row>
    <row r="740" spans="1:14">
      <c r="A740" s="11"/>
      <c r="B740" s="7" t="s">
        <v>13</v>
      </c>
      <c r="C740" s="195">
        <f t="shared" si="29"/>
        <v>2717</v>
      </c>
      <c r="D740" s="42"/>
      <c r="E740" s="42"/>
      <c r="F740" s="42"/>
      <c r="G740" s="42"/>
      <c r="H740" s="42"/>
      <c r="I740" s="42"/>
    </row>
    <row r="741" spans="1:14">
      <c r="A741" s="35" t="s">
        <v>39</v>
      </c>
      <c r="B741" s="13" t="s">
        <v>12</v>
      </c>
      <c r="C741" s="195">
        <f t="shared" si="29"/>
        <v>2717</v>
      </c>
    </row>
    <row r="742" spans="1:14">
      <c r="A742" s="10"/>
      <c r="B742" s="14" t="s">
        <v>13</v>
      </c>
      <c r="C742" s="195">
        <f t="shared" si="29"/>
        <v>2717</v>
      </c>
    </row>
    <row r="743" spans="1:14">
      <c r="A743" s="31" t="s">
        <v>22</v>
      </c>
      <c r="B743" s="13" t="s">
        <v>12</v>
      </c>
      <c r="C743" s="195">
        <f>C745+C747+C749+C751+C753+C755+C757+C759+C761+C763+C765+C767+C769</f>
        <v>2717</v>
      </c>
    </row>
    <row r="744" spans="1:14">
      <c r="A744" s="10"/>
      <c r="B744" s="14" t="s">
        <v>13</v>
      </c>
      <c r="C744" s="195">
        <f>C746+C748+C750+C752+C754+C756+C758+C760+C762+C764+C766+C768+C770</f>
        <v>2717</v>
      </c>
    </row>
    <row r="745" spans="1:14" s="416" customFormat="1" ht="32.25" customHeight="1">
      <c r="A745" s="439" t="s">
        <v>434</v>
      </c>
      <c r="B745" s="415" t="s">
        <v>12</v>
      </c>
      <c r="C745" s="413">
        <v>178</v>
      </c>
    </row>
    <row r="746" spans="1:14" s="94" customFormat="1">
      <c r="A746" s="141"/>
      <c r="B746" s="84" t="s">
        <v>13</v>
      </c>
      <c r="C746" s="171">
        <v>178</v>
      </c>
    </row>
    <row r="747" spans="1:14" s="284" customFormat="1" ht="19.5" customHeight="1">
      <c r="A747" s="309" t="s">
        <v>514</v>
      </c>
      <c r="B747" s="285" t="s">
        <v>12</v>
      </c>
      <c r="C747" s="283">
        <v>215</v>
      </c>
    </row>
    <row r="748" spans="1:14" s="94" customFormat="1">
      <c r="A748" s="141"/>
      <c r="B748" s="84" t="s">
        <v>13</v>
      </c>
      <c r="C748" s="171">
        <v>215</v>
      </c>
    </row>
    <row r="749" spans="1:14" s="284" customFormat="1" ht="19.5" customHeight="1">
      <c r="A749" s="309" t="s">
        <v>515</v>
      </c>
      <c r="B749" s="285" t="s">
        <v>12</v>
      </c>
      <c r="C749" s="283">
        <v>93</v>
      </c>
    </row>
    <row r="750" spans="1:14" s="94" customFormat="1">
      <c r="A750" s="141"/>
      <c r="B750" s="84" t="s">
        <v>13</v>
      </c>
      <c r="C750" s="171">
        <v>93</v>
      </c>
    </row>
    <row r="751" spans="1:14" s="416" customFormat="1" ht="30.75" customHeight="1">
      <c r="A751" s="432" t="s">
        <v>516</v>
      </c>
      <c r="B751" s="415" t="s">
        <v>12</v>
      </c>
      <c r="C751" s="413">
        <v>277</v>
      </c>
      <c r="N751" s="438">
        <f>C752+C754+C756+C758+C760+C768+C770+C746</f>
        <v>1321</v>
      </c>
    </row>
    <row r="752" spans="1:14" s="94" customFormat="1">
      <c r="A752" s="141"/>
      <c r="B752" s="84" t="s">
        <v>13</v>
      </c>
      <c r="C752" s="171">
        <v>277</v>
      </c>
    </row>
    <row r="753" spans="1:3" s="416" customFormat="1" ht="148.5" customHeight="1">
      <c r="A753" s="431" t="s">
        <v>517</v>
      </c>
      <c r="B753" s="415" t="s">
        <v>12</v>
      </c>
      <c r="C753" s="413">
        <v>67</v>
      </c>
    </row>
    <row r="754" spans="1:3" s="94" customFormat="1">
      <c r="A754" s="141"/>
      <c r="B754" s="84" t="s">
        <v>13</v>
      </c>
      <c r="C754" s="171">
        <v>67</v>
      </c>
    </row>
    <row r="755" spans="1:3" s="416" customFormat="1" ht="149.25" customHeight="1">
      <c r="A755" s="431" t="s">
        <v>518</v>
      </c>
      <c r="B755" s="415" t="s">
        <v>12</v>
      </c>
      <c r="C755" s="413">
        <v>67</v>
      </c>
    </row>
    <row r="756" spans="1:3" s="94" customFormat="1">
      <c r="A756" s="141"/>
      <c r="B756" s="84" t="s">
        <v>13</v>
      </c>
      <c r="C756" s="195">
        <v>67</v>
      </c>
    </row>
    <row r="757" spans="1:3" s="420" customFormat="1" ht="57" customHeight="1">
      <c r="A757" s="429" t="s">
        <v>519</v>
      </c>
      <c r="B757" s="425" t="s">
        <v>12</v>
      </c>
      <c r="C757" s="413">
        <v>149</v>
      </c>
    </row>
    <row r="758" spans="1:3" s="94" customFormat="1">
      <c r="A758" s="141"/>
      <c r="B758" s="84" t="s">
        <v>13</v>
      </c>
      <c r="C758" s="171">
        <v>149</v>
      </c>
    </row>
    <row r="759" spans="1:3" s="420" customFormat="1" ht="58.5" customHeight="1">
      <c r="A759" s="430" t="s">
        <v>520</v>
      </c>
      <c r="B759" s="425" t="s">
        <v>12</v>
      </c>
      <c r="C759" s="413">
        <v>58</v>
      </c>
    </row>
    <row r="760" spans="1:3" s="94" customFormat="1">
      <c r="A760" s="141"/>
      <c r="B760" s="84" t="s">
        <v>13</v>
      </c>
      <c r="C760" s="171">
        <v>58</v>
      </c>
    </row>
    <row r="761" spans="1:3" s="313" customFormat="1" ht="144" customHeight="1">
      <c r="A761" s="411" t="s">
        <v>521</v>
      </c>
      <c r="B761" s="315" t="s">
        <v>12</v>
      </c>
      <c r="C761" s="312">
        <v>506</v>
      </c>
    </row>
    <row r="762" spans="1:3" s="94" customFormat="1">
      <c r="A762" s="141"/>
      <c r="B762" s="84" t="s">
        <v>13</v>
      </c>
      <c r="C762" s="171">
        <v>506</v>
      </c>
    </row>
    <row r="763" spans="1:3" s="313" customFormat="1" ht="144" customHeight="1">
      <c r="A763" s="323" t="s">
        <v>522</v>
      </c>
      <c r="B763" s="315" t="s">
        <v>12</v>
      </c>
      <c r="C763" s="312">
        <v>291</v>
      </c>
    </row>
    <row r="764" spans="1:3" s="94" customFormat="1">
      <c r="A764" s="141"/>
      <c r="B764" s="84" t="s">
        <v>13</v>
      </c>
      <c r="C764" s="171">
        <v>291</v>
      </c>
    </row>
    <row r="765" spans="1:3" s="313" customFormat="1" ht="143.25" customHeight="1">
      <c r="A765" s="323" t="s">
        <v>523</v>
      </c>
      <c r="B765" s="315" t="s">
        <v>12</v>
      </c>
      <c r="C765" s="312">
        <v>291</v>
      </c>
    </row>
    <row r="766" spans="1:3" s="94" customFormat="1">
      <c r="A766" s="141"/>
      <c r="B766" s="84" t="s">
        <v>13</v>
      </c>
      <c r="C766" s="171">
        <v>291</v>
      </c>
    </row>
    <row r="767" spans="1:3" s="416" customFormat="1" ht="144" customHeight="1">
      <c r="A767" s="429" t="s">
        <v>524</v>
      </c>
      <c r="B767" s="415" t="s">
        <v>12</v>
      </c>
      <c r="C767" s="413">
        <v>210</v>
      </c>
    </row>
    <row r="768" spans="1:3" s="94" customFormat="1">
      <c r="A768" s="141"/>
      <c r="B768" s="84" t="s">
        <v>13</v>
      </c>
      <c r="C768" s="195">
        <v>210</v>
      </c>
    </row>
    <row r="769" spans="1:5" s="416" customFormat="1" ht="114.75" customHeight="1">
      <c r="A769" s="429" t="s">
        <v>525</v>
      </c>
      <c r="B769" s="415" t="s">
        <v>12</v>
      </c>
      <c r="C769" s="413">
        <v>315</v>
      </c>
    </row>
    <row r="770" spans="1:5" s="94" customFormat="1">
      <c r="A770" s="141"/>
      <c r="B770" s="84" t="s">
        <v>13</v>
      </c>
      <c r="C770" s="195">
        <v>315</v>
      </c>
    </row>
    <row r="771" spans="1:5" ht="12.75">
      <c r="A771" s="685" t="s">
        <v>75</v>
      </c>
      <c r="B771" s="686"/>
      <c r="C771" s="687"/>
      <c r="E771" s="43"/>
    </row>
    <row r="772" spans="1:5">
      <c r="A772" s="20" t="s">
        <v>32</v>
      </c>
      <c r="B772" s="5" t="s">
        <v>12</v>
      </c>
      <c r="C772" s="171">
        <f t="shared" ref="C772:C779" si="30">C774</f>
        <v>567</v>
      </c>
    </row>
    <row r="773" spans="1:5">
      <c r="A773" s="22" t="s">
        <v>38</v>
      </c>
      <c r="B773" s="7" t="s">
        <v>13</v>
      </c>
      <c r="C773" s="171">
        <f t="shared" si="30"/>
        <v>567</v>
      </c>
    </row>
    <row r="774" spans="1:5" ht="15">
      <c r="A774" s="26" t="s">
        <v>187</v>
      </c>
      <c r="B774" s="13" t="s">
        <v>12</v>
      </c>
      <c r="C774" s="199">
        <f t="shared" si="30"/>
        <v>567</v>
      </c>
    </row>
    <row r="775" spans="1:5" ht="15">
      <c r="A775" s="9" t="s">
        <v>140</v>
      </c>
      <c r="B775" s="14" t="s">
        <v>13</v>
      </c>
      <c r="C775" s="199">
        <f t="shared" si="30"/>
        <v>567</v>
      </c>
    </row>
    <row r="776" spans="1:5">
      <c r="A776" s="12" t="s">
        <v>17</v>
      </c>
      <c r="B776" s="6" t="s">
        <v>12</v>
      </c>
      <c r="C776" s="171">
        <f t="shared" si="30"/>
        <v>567</v>
      </c>
    </row>
    <row r="777" spans="1:5">
      <c r="A777" s="11"/>
      <c r="B777" s="7" t="s">
        <v>13</v>
      </c>
      <c r="C777" s="171">
        <f t="shared" si="30"/>
        <v>567</v>
      </c>
    </row>
    <row r="778" spans="1:5">
      <c r="A778" s="68" t="s">
        <v>39</v>
      </c>
      <c r="B778" s="6" t="s">
        <v>12</v>
      </c>
      <c r="C778" s="171">
        <f t="shared" si="30"/>
        <v>567</v>
      </c>
    </row>
    <row r="779" spans="1:5">
      <c r="A779" s="10"/>
      <c r="B779" s="7" t="s">
        <v>13</v>
      </c>
      <c r="C779" s="171">
        <f t="shared" si="30"/>
        <v>567</v>
      </c>
    </row>
    <row r="780" spans="1:5" s="62" customFormat="1" ht="15.75" customHeight="1">
      <c r="A780" s="360" t="s">
        <v>22</v>
      </c>
      <c r="B780" s="28" t="s">
        <v>12</v>
      </c>
      <c r="C780" s="199">
        <f>C782+C790+C798+C802</f>
        <v>567</v>
      </c>
    </row>
    <row r="781" spans="1:5" s="62" customFormat="1" ht="16.5" customHeight="1">
      <c r="A781" s="32"/>
      <c r="B781" s="30" t="s">
        <v>13</v>
      </c>
      <c r="C781" s="199">
        <f>C783+C791+C799+C803</f>
        <v>567</v>
      </c>
    </row>
    <row r="782" spans="1:5" s="62" customFormat="1" ht="15">
      <c r="A782" s="80" t="s">
        <v>76</v>
      </c>
      <c r="B782" s="28" t="s">
        <v>12</v>
      </c>
      <c r="C782" s="178">
        <f>C784+C786+C788</f>
        <v>291</v>
      </c>
    </row>
    <row r="783" spans="1:5" s="62" customFormat="1" ht="15">
      <c r="A783" s="32"/>
      <c r="B783" s="30" t="s">
        <v>13</v>
      </c>
      <c r="C783" s="178">
        <f>C785+C787+C789</f>
        <v>291</v>
      </c>
    </row>
    <row r="784" spans="1:5" s="313" customFormat="1" ht="15">
      <c r="A784" s="359" t="s">
        <v>442</v>
      </c>
      <c r="B784" s="315" t="s">
        <v>12</v>
      </c>
      <c r="C784" s="312">
        <v>97</v>
      </c>
    </row>
    <row r="785" spans="1:3" s="94" customFormat="1">
      <c r="A785" s="141"/>
      <c r="B785" s="84" t="s">
        <v>13</v>
      </c>
      <c r="C785" s="171">
        <v>97</v>
      </c>
    </row>
    <row r="786" spans="1:3" s="313" customFormat="1" ht="15">
      <c r="A786" s="359" t="s">
        <v>443</v>
      </c>
      <c r="B786" s="315" t="s">
        <v>12</v>
      </c>
      <c r="C786" s="312">
        <v>97</v>
      </c>
    </row>
    <row r="787" spans="1:3" s="94" customFormat="1">
      <c r="A787" s="141"/>
      <c r="B787" s="84" t="s">
        <v>13</v>
      </c>
      <c r="C787" s="171">
        <v>97</v>
      </c>
    </row>
    <row r="788" spans="1:3" s="313" customFormat="1" ht="15">
      <c r="A788" s="359" t="s">
        <v>444</v>
      </c>
      <c r="B788" s="315" t="s">
        <v>12</v>
      </c>
      <c r="C788" s="312">
        <v>97</v>
      </c>
    </row>
    <row r="789" spans="1:3" s="94" customFormat="1">
      <c r="A789" s="141"/>
      <c r="B789" s="84" t="s">
        <v>13</v>
      </c>
      <c r="C789" s="171">
        <v>97</v>
      </c>
    </row>
    <row r="790" spans="1:3" s="62" customFormat="1" ht="15">
      <c r="A790" s="80" t="s">
        <v>445</v>
      </c>
      <c r="B790" s="28" t="s">
        <v>12</v>
      </c>
      <c r="C790" s="199">
        <f>C792+C794+C796</f>
        <v>163</v>
      </c>
    </row>
    <row r="791" spans="1:3" s="62" customFormat="1" ht="15">
      <c r="A791" s="32"/>
      <c r="B791" s="30" t="s">
        <v>13</v>
      </c>
      <c r="C791" s="199">
        <f>C793+C795+C797</f>
        <v>163</v>
      </c>
    </row>
    <row r="792" spans="1:3" s="313" customFormat="1" ht="30.75" customHeight="1">
      <c r="A792" s="310" t="s">
        <v>446</v>
      </c>
      <c r="B792" s="315" t="s">
        <v>12</v>
      </c>
      <c r="C792" s="312">
        <v>72</v>
      </c>
    </row>
    <row r="793" spans="1:3" s="94" customFormat="1">
      <c r="A793" s="141"/>
      <c r="B793" s="84" t="s">
        <v>13</v>
      </c>
      <c r="C793" s="171">
        <v>72</v>
      </c>
    </row>
    <row r="794" spans="1:3" s="313" customFormat="1" ht="28.5">
      <c r="A794" s="310" t="s">
        <v>447</v>
      </c>
      <c r="B794" s="315" t="s">
        <v>12</v>
      </c>
      <c r="C794" s="312">
        <v>54</v>
      </c>
    </row>
    <row r="795" spans="1:3" s="94" customFormat="1">
      <c r="A795" s="141"/>
      <c r="B795" s="84" t="s">
        <v>13</v>
      </c>
      <c r="C795" s="171">
        <v>54</v>
      </c>
    </row>
    <row r="796" spans="1:3" s="313" customFormat="1" ht="47.25">
      <c r="A796" s="373" t="s">
        <v>448</v>
      </c>
      <c r="B796" s="374" t="s">
        <v>12</v>
      </c>
      <c r="C796" s="312">
        <v>37</v>
      </c>
    </row>
    <row r="797" spans="1:3" s="94" customFormat="1" ht="14.25" customHeight="1">
      <c r="A797" s="141"/>
      <c r="B797" s="84" t="s">
        <v>13</v>
      </c>
      <c r="C797" s="171">
        <v>37</v>
      </c>
    </row>
    <row r="798" spans="1:3" s="91" customFormat="1" ht="15">
      <c r="A798" s="198" t="s">
        <v>449</v>
      </c>
      <c r="B798" s="196" t="s">
        <v>12</v>
      </c>
      <c r="C798" s="199">
        <f>C800</f>
        <v>3</v>
      </c>
    </row>
    <row r="799" spans="1:3" s="91" customFormat="1" ht="15">
      <c r="A799" s="200"/>
      <c r="B799" s="197" t="s">
        <v>13</v>
      </c>
      <c r="C799" s="199">
        <f>C801</f>
        <v>3</v>
      </c>
    </row>
    <row r="800" spans="1:3" s="313" customFormat="1" ht="15.75">
      <c r="A800" s="322" t="s">
        <v>450</v>
      </c>
      <c r="B800" s="315" t="s">
        <v>12</v>
      </c>
      <c r="C800" s="312">
        <v>3</v>
      </c>
    </row>
    <row r="801" spans="1:9" s="91" customFormat="1">
      <c r="A801" s="76"/>
      <c r="B801" s="65" t="s">
        <v>13</v>
      </c>
      <c r="C801" s="171">
        <v>3</v>
      </c>
    </row>
    <row r="802" spans="1:9" s="91" customFormat="1" ht="15">
      <c r="A802" s="198" t="s">
        <v>451</v>
      </c>
      <c r="B802" s="196" t="s">
        <v>12</v>
      </c>
      <c r="C802" s="199">
        <f>C804+C806</f>
        <v>110</v>
      </c>
    </row>
    <row r="803" spans="1:9" s="91" customFormat="1" ht="15">
      <c r="A803" s="200"/>
      <c r="B803" s="197" t="s">
        <v>13</v>
      </c>
      <c r="C803" s="199">
        <f>C805+C807</f>
        <v>110</v>
      </c>
    </row>
    <row r="804" spans="1:9" s="313" customFormat="1" ht="63">
      <c r="A804" s="352" t="s">
        <v>452</v>
      </c>
      <c r="B804" s="315" t="s">
        <v>12</v>
      </c>
      <c r="C804" s="312">
        <v>55</v>
      </c>
    </row>
    <row r="805" spans="1:9" s="91" customFormat="1">
      <c r="A805" s="76"/>
      <c r="B805" s="65" t="s">
        <v>13</v>
      </c>
      <c r="C805" s="171">
        <v>55</v>
      </c>
    </row>
    <row r="806" spans="1:9" s="313" customFormat="1" ht="63">
      <c r="A806" s="352" t="s">
        <v>453</v>
      </c>
      <c r="B806" s="315" t="s">
        <v>12</v>
      </c>
      <c r="C806" s="312">
        <v>55</v>
      </c>
    </row>
    <row r="807" spans="1:9" s="91" customFormat="1">
      <c r="A807" s="76"/>
      <c r="B807" s="65" t="s">
        <v>13</v>
      </c>
      <c r="C807" s="171">
        <v>55</v>
      </c>
    </row>
    <row r="808" spans="1:9" ht="12.75">
      <c r="A808" s="696" t="s">
        <v>62</v>
      </c>
      <c r="B808" s="696"/>
      <c r="C808" s="696"/>
    </row>
    <row r="809" spans="1:9">
      <c r="A809" s="21" t="s">
        <v>32</v>
      </c>
      <c r="B809" s="13" t="s">
        <v>12</v>
      </c>
      <c r="C809" s="195">
        <f>C811+C821</f>
        <v>358</v>
      </c>
      <c r="E809" s="63"/>
    </row>
    <row r="810" spans="1:9">
      <c r="A810" s="22" t="s">
        <v>38</v>
      </c>
      <c r="B810" s="14" t="s">
        <v>13</v>
      </c>
      <c r="C810" s="195">
        <f>C812+C822</f>
        <v>358</v>
      </c>
      <c r="E810" s="63"/>
    </row>
    <row r="811" spans="1:9" s="63" customFormat="1" ht="15">
      <c r="A811" s="77" t="s">
        <v>27</v>
      </c>
      <c r="B811" s="139" t="s">
        <v>12</v>
      </c>
      <c r="C811" s="178">
        <f t="shared" ref="C811:C816" si="31">C813</f>
        <v>117</v>
      </c>
      <c r="D811"/>
      <c r="E811"/>
      <c r="F811"/>
      <c r="G811"/>
      <c r="H811"/>
      <c r="I811"/>
    </row>
    <row r="812" spans="1:9" s="63" customFormat="1" ht="15">
      <c r="A812" s="64" t="s">
        <v>140</v>
      </c>
      <c r="B812" s="74" t="s">
        <v>13</v>
      </c>
      <c r="C812" s="178">
        <f t="shared" si="31"/>
        <v>117</v>
      </c>
    </row>
    <row r="813" spans="1:9">
      <c r="A813" s="12" t="s">
        <v>17</v>
      </c>
      <c r="B813" s="6" t="s">
        <v>12</v>
      </c>
      <c r="C813" s="195">
        <f t="shared" si="31"/>
        <v>117</v>
      </c>
    </row>
    <row r="814" spans="1:9">
      <c r="A814" s="11"/>
      <c r="B814" s="7" t="s">
        <v>13</v>
      </c>
      <c r="C814" s="195">
        <f t="shared" si="31"/>
        <v>117</v>
      </c>
    </row>
    <row r="815" spans="1:9" s="63" customFormat="1">
      <c r="A815" s="151" t="s">
        <v>22</v>
      </c>
      <c r="B815" s="55" t="s">
        <v>12</v>
      </c>
      <c r="C815" s="195">
        <f t="shared" si="31"/>
        <v>117</v>
      </c>
    </row>
    <row r="816" spans="1:9" s="63" customFormat="1">
      <c r="A816" s="147"/>
      <c r="B816" s="40" t="s">
        <v>13</v>
      </c>
      <c r="C816" s="195">
        <f t="shared" si="31"/>
        <v>117</v>
      </c>
    </row>
    <row r="817" spans="1:8" s="216" customFormat="1">
      <c r="A817" s="61" t="s">
        <v>99</v>
      </c>
      <c r="B817" s="214" t="s">
        <v>12</v>
      </c>
      <c r="C817" s="303">
        <f>C819</f>
        <v>117</v>
      </c>
    </row>
    <row r="818" spans="1:8" s="216" customFormat="1">
      <c r="A818" s="217"/>
      <c r="B818" s="218" t="s">
        <v>13</v>
      </c>
      <c r="C818" s="303">
        <f>C820</f>
        <v>117</v>
      </c>
    </row>
    <row r="819" spans="1:8" s="313" customFormat="1" ht="30" customHeight="1">
      <c r="A819" s="370" t="s">
        <v>454</v>
      </c>
      <c r="B819" s="315" t="s">
        <v>12</v>
      </c>
      <c r="C819" s="312">
        <v>117</v>
      </c>
      <c r="D819" s="328"/>
      <c r="E819" s="328"/>
      <c r="F819" s="380"/>
      <c r="G819" s="381"/>
      <c r="H819" s="381"/>
    </row>
    <row r="820" spans="1:8" s="91" customFormat="1" ht="16.5" customHeight="1">
      <c r="A820" s="152"/>
      <c r="B820" s="65" t="s">
        <v>13</v>
      </c>
      <c r="C820" s="171">
        <v>117</v>
      </c>
      <c r="D820" s="83"/>
      <c r="E820" s="83"/>
      <c r="F820" s="150"/>
      <c r="G820" s="89"/>
      <c r="H820" s="89"/>
    </row>
    <row r="821" spans="1:8" s="94" customFormat="1" ht="15">
      <c r="A821" s="77" t="s">
        <v>24</v>
      </c>
      <c r="B821" s="100" t="s">
        <v>12</v>
      </c>
      <c r="C821" s="199">
        <f t="shared" ref="C821:C824" si="32">C823</f>
        <v>241</v>
      </c>
    </row>
    <row r="822" spans="1:8" s="94" customFormat="1" ht="15">
      <c r="A822" s="141" t="s">
        <v>15</v>
      </c>
      <c r="B822" s="84" t="s">
        <v>13</v>
      </c>
      <c r="C822" s="199">
        <f t="shared" si="32"/>
        <v>241</v>
      </c>
    </row>
    <row r="823" spans="1:8" s="94" customFormat="1">
      <c r="A823" s="227" t="s">
        <v>17</v>
      </c>
      <c r="B823" s="95" t="s">
        <v>12</v>
      </c>
      <c r="C823" s="171">
        <f t="shared" si="32"/>
        <v>241</v>
      </c>
    </row>
    <row r="824" spans="1:8" s="94" customFormat="1">
      <c r="A824" s="79"/>
      <c r="B824" s="84" t="s">
        <v>13</v>
      </c>
      <c r="C824" s="171">
        <f t="shared" si="32"/>
        <v>241</v>
      </c>
    </row>
    <row r="825" spans="1:8" s="94" customFormat="1" ht="15" customHeight="1">
      <c r="A825" s="248" t="s">
        <v>22</v>
      </c>
      <c r="B825" s="100" t="s">
        <v>12</v>
      </c>
      <c r="C825" s="171">
        <f>C827</f>
        <v>241</v>
      </c>
    </row>
    <row r="826" spans="1:8" s="94" customFormat="1" ht="15" customHeight="1">
      <c r="A826" s="217"/>
      <c r="B826" s="84" t="s">
        <v>13</v>
      </c>
      <c r="C826" s="171">
        <f>C828</f>
        <v>241</v>
      </c>
    </row>
    <row r="827" spans="1:8" s="216" customFormat="1">
      <c r="A827" s="249" t="s">
        <v>63</v>
      </c>
      <c r="B827" s="214" t="s">
        <v>12</v>
      </c>
      <c r="C827" s="303">
        <f>C829</f>
        <v>241</v>
      </c>
    </row>
    <row r="828" spans="1:8" s="216" customFormat="1">
      <c r="A828" s="217"/>
      <c r="B828" s="218" t="s">
        <v>13</v>
      </c>
      <c r="C828" s="303">
        <f>C830</f>
        <v>241</v>
      </c>
      <c r="D828" s="215">
        <f>D830</f>
        <v>0</v>
      </c>
    </row>
    <row r="829" spans="1:8" s="346" customFormat="1" ht="52.5" customHeight="1">
      <c r="A829" s="388" t="s">
        <v>455</v>
      </c>
      <c r="B829" s="343" t="s">
        <v>12</v>
      </c>
      <c r="C829" s="344">
        <v>241</v>
      </c>
      <c r="D829" s="345"/>
      <c r="E829" s="345"/>
      <c r="F829" s="390"/>
      <c r="G829" s="391"/>
      <c r="H829" s="391"/>
    </row>
    <row r="830" spans="1:8" s="91" customFormat="1" ht="16.5" customHeight="1">
      <c r="A830" s="142"/>
      <c r="B830" s="65" t="s">
        <v>13</v>
      </c>
      <c r="C830" s="171">
        <v>241</v>
      </c>
      <c r="D830" s="83"/>
      <c r="E830" s="83"/>
      <c r="F830" s="150"/>
      <c r="G830" s="89"/>
      <c r="H830" s="89"/>
    </row>
    <row r="831" spans="1:8" ht="12.75">
      <c r="A831" s="696" t="s">
        <v>112</v>
      </c>
      <c r="B831" s="696"/>
      <c r="C831" s="696"/>
    </row>
    <row r="832" spans="1:8">
      <c r="A832" s="21" t="s">
        <v>32</v>
      </c>
      <c r="B832" s="13" t="s">
        <v>12</v>
      </c>
      <c r="C832" s="195">
        <f>C834</f>
        <v>18</v>
      </c>
      <c r="E832" s="63"/>
    </row>
    <row r="833" spans="1:9">
      <c r="A833" s="22" t="s">
        <v>38</v>
      </c>
      <c r="B833" s="14" t="s">
        <v>13</v>
      </c>
      <c r="C833" s="195">
        <f>C835</f>
        <v>18</v>
      </c>
      <c r="E833" s="63"/>
    </row>
    <row r="834" spans="1:9" s="63" customFormat="1" ht="15">
      <c r="A834" s="77" t="s">
        <v>27</v>
      </c>
      <c r="B834" s="139" t="s">
        <v>12</v>
      </c>
      <c r="C834" s="178">
        <f>C836</f>
        <v>18</v>
      </c>
      <c r="D834"/>
      <c r="E834"/>
      <c r="F834"/>
      <c r="G834"/>
      <c r="H834"/>
      <c r="I834"/>
    </row>
    <row r="835" spans="1:9" s="63" customFormat="1" ht="15">
      <c r="A835" s="64" t="s">
        <v>140</v>
      </c>
      <c r="B835" s="74" t="s">
        <v>13</v>
      </c>
      <c r="C835" s="178">
        <f>C837</f>
        <v>18</v>
      </c>
    </row>
    <row r="836" spans="1:9">
      <c r="A836" s="12" t="s">
        <v>17</v>
      </c>
      <c r="B836" s="6" t="s">
        <v>12</v>
      </c>
      <c r="C836" s="195">
        <f t="shared" ref="C836:C837" si="33">C838</f>
        <v>18</v>
      </c>
    </row>
    <row r="837" spans="1:9">
      <c r="A837" s="11"/>
      <c r="B837" s="7" t="s">
        <v>13</v>
      </c>
      <c r="C837" s="195">
        <f t="shared" si="33"/>
        <v>18</v>
      </c>
    </row>
    <row r="838" spans="1:9" s="63" customFormat="1">
      <c r="A838" s="151" t="s">
        <v>22</v>
      </c>
      <c r="B838" s="55" t="s">
        <v>12</v>
      </c>
      <c r="C838" s="195">
        <f>C840</f>
        <v>18</v>
      </c>
    </row>
    <row r="839" spans="1:9" s="63" customFormat="1">
      <c r="A839" s="147"/>
      <c r="B839" s="40" t="s">
        <v>13</v>
      </c>
      <c r="C839" s="195">
        <f>C841</f>
        <v>18</v>
      </c>
    </row>
    <row r="840" spans="1:9" s="94" customFormat="1" ht="25.5">
      <c r="A840" s="184" t="s">
        <v>40</v>
      </c>
      <c r="B840" s="100" t="s">
        <v>12</v>
      </c>
      <c r="C840" s="195">
        <f>C842</f>
        <v>18</v>
      </c>
    </row>
    <row r="841" spans="1:9" s="94" customFormat="1" ht="15.75" customHeight="1">
      <c r="A841" s="141"/>
      <c r="B841" s="84" t="s">
        <v>13</v>
      </c>
      <c r="C841" s="195">
        <f>C843</f>
        <v>18</v>
      </c>
    </row>
    <row r="842" spans="1:9" s="313" customFormat="1" ht="48.75" customHeight="1">
      <c r="A842" s="395" t="s">
        <v>456</v>
      </c>
      <c r="B842" s="315" t="s">
        <v>12</v>
      </c>
      <c r="C842" s="312">
        <v>18</v>
      </c>
    </row>
    <row r="843" spans="1:9" s="94" customFormat="1" ht="18.75" customHeight="1">
      <c r="A843" s="141"/>
      <c r="B843" s="84" t="s">
        <v>13</v>
      </c>
      <c r="C843" s="171">
        <v>18</v>
      </c>
    </row>
    <row r="844" spans="1:9" s="43" customFormat="1" ht="15">
      <c r="A844" s="50" t="s">
        <v>139</v>
      </c>
      <c r="B844" s="51"/>
      <c r="C844" s="297"/>
      <c r="D844" s="708"/>
      <c r="E844" s="708"/>
      <c r="F844" s="709"/>
      <c r="G844" s="709"/>
      <c r="H844" s="709"/>
      <c r="I844" s="709"/>
    </row>
    <row r="845" spans="1:9" s="94" customFormat="1">
      <c r="A845" s="138" t="s">
        <v>32</v>
      </c>
      <c r="B845" s="210" t="s">
        <v>12</v>
      </c>
      <c r="C845" s="195">
        <f t="shared" ref="C845:C846" si="34">C847</f>
        <v>4153</v>
      </c>
      <c r="D845" s="43"/>
      <c r="E845" s="43"/>
      <c r="F845" s="43"/>
      <c r="G845" s="43"/>
      <c r="H845" s="43"/>
      <c r="I845" s="43"/>
    </row>
    <row r="846" spans="1:9" s="94" customFormat="1">
      <c r="A846" s="76" t="s">
        <v>38</v>
      </c>
      <c r="B846" s="211" t="s">
        <v>13</v>
      </c>
      <c r="C846" s="195">
        <f t="shared" si="34"/>
        <v>4153</v>
      </c>
      <c r="D846" s="43"/>
      <c r="E846" s="43"/>
      <c r="F846" s="43"/>
      <c r="G846" s="43"/>
      <c r="H846" s="43"/>
      <c r="I846" s="43"/>
    </row>
    <row r="847" spans="1:9" s="94" customFormat="1" ht="15">
      <c r="A847" s="77" t="s">
        <v>27</v>
      </c>
      <c r="B847" s="212" t="s">
        <v>12</v>
      </c>
      <c r="C847" s="178">
        <f>C849</f>
        <v>4153</v>
      </c>
      <c r="D847" s="43"/>
      <c r="E847" s="43"/>
      <c r="F847" s="43"/>
      <c r="G847" s="43"/>
      <c r="H847" s="43"/>
      <c r="I847" s="43"/>
    </row>
    <row r="848" spans="1:9" s="94" customFormat="1" ht="15">
      <c r="A848" s="141" t="s">
        <v>140</v>
      </c>
      <c r="B848" s="84" t="s">
        <v>13</v>
      </c>
      <c r="C848" s="178">
        <f>C850</f>
        <v>4153</v>
      </c>
    </row>
    <row r="849" spans="1:3">
      <c r="A849" s="12" t="s">
        <v>17</v>
      </c>
      <c r="B849" s="6" t="s">
        <v>12</v>
      </c>
      <c r="C849" s="195">
        <f>C851</f>
        <v>4153</v>
      </c>
    </row>
    <row r="850" spans="1:3">
      <c r="A850" s="11"/>
      <c r="B850" s="7" t="s">
        <v>13</v>
      </c>
      <c r="C850" s="195">
        <f>C852</f>
        <v>4153</v>
      </c>
    </row>
    <row r="851" spans="1:3" s="63" customFormat="1" ht="15" customHeight="1">
      <c r="A851" s="151" t="s">
        <v>22</v>
      </c>
      <c r="B851" s="55" t="s">
        <v>12</v>
      </c>
      <c r="C851" s="195">
        <f>C853+C855+C857+C859+C861</f>
        <v>4153</v>
      </c>
    </row>
    <row r="852" spans="1:3" s="63" customFormat="1" ht="15" customHeight="1">
      <c r="A852" s="147"/>
      <c r="B852" s="40" t="s">
        <v>13</v>
      </c>
      <c r="C852" s="195">
        <f>C854+C856+C858+C860+C862</f>
        <v>4153</v>
      </c>
    </row>
    <row r="853" spans="1:3" s="313" customFormat="1" ht="58.5" customHeight="1">
      <c r="A853" s="324" t="s">
        <v>457</v>
      </c>
      <c r="B853" s="315" t="s">
        <v>12</v>
      </c>
      <c r="C853" s="312">
        <v>19</v>
      </c>
    </row>
    <row r="854" spans="1:3" s="94" customFormat="1">
      <c r="A854" s="141"/>
      <c r="B854" s="84" t="s">
        <v>13</v>
      </c>
      <c r="C854" s="171">
        <v>19</v>
      </c>
    </row>
    <row r="855" spans="1:3" s="313" customFormat="1" ht="44.25" customHeight="1">
      <c r="A855" s="324" t="s">
        <v>526</v>
      </c>
      <c r="B855" s="315" t="s">
        <v>12</v>
      </c>
      <c r="C855" s="312">
        <v>19</v>
      </c>
    </row>
    <row r="856" spans="1:3" s="94" customFormat="1">
      <c r="A856" s="141"/>
      <c r="B856" s="84" t="s">
        <v>13</v>
      </c>
      <c r="C856" s="171">
        <v>19</v>
      </c>
    </row>
    <row r="857" spans="1:3" s="94" customFormat="1" ht="28.5">
      <c r="A857" s="250" t="s">
        <v>527</v>
      </c>
      <c r="B857" s="100" t="s">
        <v>12</v>
      </c>
      <c r="C857" s="171">
        <v>3250</v>
      </c>
    </row>
    <row r="858" spans="1:3" s="94" customFormat="1">
      <c r="A858" s="141"/>
      <c r="B858" s="84" t="s">
        <v>13</v>
      </c>
      <c r="C858" s="171">
        <v>3250</v>
      </c>
    </row>
    <row r="859" spans="1:3" s="313" customFormat="1" ht="129.75" customHeight="1">
      <c r="A859" s="323" t="s">
        <v>528</v>
      </c>
      <c r="B859" s="315" t="s">
        <v>12</v>
      </c>
      <c r="C859" s="368">
        <v>565</v>
      </c>
    </row>
    <row r="860" spans="1:3" s="94" customFormat="1">
      <c r="A860" s="141"/>
      <c r="B860" s="84" t="s">
        <v>13</v>
      </c>
      <c r="C860" s="276">
        <v>565</v>
      </c>
    </row>
    <row r="861" spans="1:3" s="313" customFormat="1" ht="90">
      <c r="A861" s="370" t="s">
        <v>141</v>
      </c>
      <c r="B861" s="315" t="s">
        <v>12</v>
      </c>
      <c r="C861" s="312">
        <v>300</v>
      </c>
    </row>
    <row r="862" spans="1:3" s="94" customFormat="1">
      <c r="A862" s="141"/>
      <c r="B862" s="84" t="s">
        <v>13</v>
      </c>
      <c r="C862" s="195">
        <v>300</v>
      </c>
    </row>
    <row r="863" spans="1:3" s="94" customFormat="1" ht="15.75">
      <c r="A863" s="251"/>
      <c r="B863" s="100" t="s">
        <v>12</v>
      </c>
      <c r="C863" s="171"/>
    </row>
    <row r="864" spans="1:3" s="94" customFormat="1">
      <c r="A864" s="141"/>
      <c r="B864" s="84" t="s">
        <v>13</v>
      </c>
      <c r="C864" s="195"/>
    </row>
    <row r="865" spans="1:9" s="94" customFormat="1" ht="15.75">
      <c r="A865" s="251"/>
      <c r="B865" s="100" t="s">
        <v>12</v>
      </c>
      <c r="C865" s="171"/>
    </row>
    <row r="866" spans="1:9" s="94" customFormat="1">
      <c r="A866" s="141"/>
      <c r="B866" s="84" t="s">
        <v>13</v>
      </c>
      <c r="C866" s="195"/>
    </row>
    <row r="867" spans="1:9" s="63" customFormat="1" ht="14.25" customHeight="1">
      <c r="A867" s="109" t="s">
        <v>142</v>
      </c>
      <c r="B867" s="110"/>
      <c r="C867" s="304"/>
      <c r="D867" s="119"/>
      <c r="E867" s="98"/>
      <c r="F867" s="119"/>
      <c r="G867" s="119"/>
      <c r="H867" s="119"/>
      <c r="I867" s="119"/>
    </row>
    <row r="868" spans="1:9" s="63" customFormat="1" ht="15.75" customHeight="1">
      <c r="A868" s="117" t="s">
        <v>32</v>
      </c>
      <c r="B868" s="118" t="s">
        <v>12</v>
      </c>
      <c r="C868" s="289">
        <f t="shared" ref="C868:C873" si="35">C870</f>
        <v>16000</v>
      </c>
      <c r="D868" s="113"/>
      <c r="E868" s="140"/>
      <c r="F868" s="113"/>
      <c r="G868" s="113"/>
      <c r="H868" s="113"/>
      <c r="I868" s="113"/>
    </row>
    <row r="869" spans="1:9" s="63" customFormat="1" ht="15.75" customHeight="1">
      <c r="A869" s="9" t="s">
        <v>60</v>
      </c>
      <c r="B869" s="40" t="s">
        <v>13</v>
      </c>
      <c r="C869" s="289">
        <f t="shared" si="35"/>
        <v>16000</v>
      </c>
      <c r="D869" s="42"/>
      <c r="E869" s="87"/>
      <c r="F869" s="42" t="e">
        <f>F871+#REF!</f>
        <v>#REF!</v>
      </c>
      <c r="G869" s="42" t="e">
        <f>G871+#REF!</f>
        <v>#REF!</v>
      </c>
      <c r="H869" s="42" t="e">
        <f>H871+#REF!</f>
        <v>#REF!</v>
      </c>
      <c r="I869" s="42" t="e">
        <f>I871+#REF!</f>
        <v>#REF!</v>
      </c>
    </row>
    <row r="870" spans="1:9" s="63" customFormat="1" ht="15" customHeight="1">
      <c r="A870" s="33" t="s">
        <v>27</v>
      </c>
      <c r="B870" s="55" t="s">
        <v>12</v>
      </c>
      <c r="C870" s="305">
        <f t="shared" si="35"/>
        <v>16000</v>
      </c>
    </row>
    <row r="871" spans="1:9" s="63" customFormat="1" ht="15" customHeight="1">
      <c r="A871" s="9" t="s">
        <v>140</v>
      </c>
      <c r="B871" s="40" t="s">
        <v>13</v>
      </c>
      <c r="C871" s="305">
        <f t="shared" si="35"/>
        <v>16000</v>
      </c>
    </row>
    <row r="872" spans="1:9" s="63" customFormat="1" ht="13.5" customHeight="1">
      <c r="A872" s="12" t="s">
        <v>17</v>
      </c>
      <c r="B872" s="55" t="s">
        <v>12</v>
      </c>
      <c r="C872" s="289">
        <f t="shared" si="35"/>
        <v>16000</v>
      </c>
    </row>
    <row r="873" spans="1:9" s="63" customFormat="1" ht="14.25" customHeight="1">
      <c r="A873" s="11"/>
      <c r="B873" s="40" t="s">
        <v>13</v>
      </c>
      <c r="C873" s="289">
        <f t="shared" si="35"/>
        <v>16000</v>
      </c>
    </row>
    <row r="874" spans="1:9" s="63" customFormat="1" ht="15" customHeight="1">
      <c r="A874" s="694" t="s">
        <v>23</v>
      </c>
      <c r="B874" s="55" t="s">
        <v>12</v>
      </c>
      <c r="C874" s="289">
        <f>C883</f>
        <v>16000</v>
      </c>
    </row>
    <row r="875" spans="1:9" s="63" customFormat="1" ht="15" customHeight="1">
      <c r="A875" s="695"/>
      <c r="B875" s="40" t="s">
        <v>13</v>
      </c>
      <c r="C875" s="289">
        <f>C884</f>
        <v>16000</v>
      </c>
    </row>
    <row r="876" spans="1:9" ht="15">
      <c r="A876" s="153" t="s">
        <v>31</v>
      </c>
      <c r="B876" s="154"/>
      <c r="C876" s="294"/>
      <c r="D876" s="115"/>
      <c r="E876" s="120"/>
      <c r="F876" s="115"/>
      <c r="G876" s="115"/>
      <c r="H876" s="115"/>
      <c r="I876" s="116"/>
    </row>
    <row r="877" spans="1:9" s="63" customFormat="1" ht="15.75" customHeight="1">
      <c r="A877" s="121" t="s">
        <v>32</v>
      </c>
      <c r="B877" s="55" t="s">
        <v>12</v>
      </c>
      <c r="C877" s="289">
        <f t="shared" ref="C877:C882" si="36">C879</f>
        <v>16000</v>
      </c>
    </row>
    <row r="878" spans="1:9" s="63" customFormat="1" ht="15.75" customHeight="1">
      <c r="A878" s="122" t="s">
        <v>38</v>
      </c>
      <c r="B878" s="40" t="s">
        <v>13</v>
      </c>
      <c r="C878" s="289">
        <f t="shared" si="36"/>
        <v>16000</v>
      </c>
    </row>
    <row r="879" spans="1:9" s="63" customFormat="1" ht="15" customHeight="1">
      <c r="A879" s="123" t="s">
        <v>27</v>
      </c>
      <c r="B879" s="55" t="s">
        <v>12</v>
      </c>
      <c r="C879" s="305">
        <f t="shared" si="36"/>
        <v>16000</v>
      </c>
    </row>
    <row r="880" spans="1:9" s="63" customFormat="1" ht="15" customHeight="1">
      <c r="A880" s="124" t="s">
        <v>140</v>
      </c>
      <c r="B880" s="40" t="s">
        <v>13</v>
      </c>
      <c r="C880" s="305">
        <f t="shared" si="36"/>
        <v>16000</v>
      </c>
    </row>
    <row r="881" spans="1:11" s="63" customFormat="1" ht="13.5" customHeight="1">
      <c r="A881" s="694" t="s">
        <v>17</v>
      </c>
      <c r="B881" s="55" t="s">
        <v>12</v>
      </c>
      <c r="C881" s="289">
        <f t="shared" si="36"/>
        <v>16000</v>
      </c>
    </row>
    <row r="882" spans="1:11" s="63" customFormat="1" ht="14.25" customHeight="1">
      <c r="A882" s="695"/>
      <c r="B882" s="40" t="s">
        <v>13</v>
      </c>
      <c r="C882" s="289">
        <f t="shared" si="36"/>
        <v>16000</v>
      </c>
    </row>
    <row r="883" spans="1:11" s="63" customFormat="1" ht="15.75" customHeight="1">
      <c r="A883" s="710" t="s">
        <v>143</v>
      </c>
      <c r="B883" s="55" t="s">
        <v>12</v>
      </c>
      <c r="C883" s="289">
        <f>C885+C887</f>
        <v>16000</v>
      </c>
    </row>
    <row r="884" spans="1:11" s="63" customFormat="1" ht="15.75" customHeight="1">
      <c r="A884" s="711"/>
      <c r="B884" s="40" t="s">
        <v>13</v>
      </c>
      <c r="C884" s="289">
        <f>C886+C888</f>
        <v>16000</v>
      </c>
    </row>
    <row r="885" spans="1:11" s="416" customFormat="1" ht="14.25" customHeight="1">
      <c r="A885" s="727" t="s">
        <v>144</v>
      </c>
      <c r="B885" s="433" t="s">
        <v>12</v>
      </c>
      <c r="C885" s="434">
        <v>1000</v>
      </c>
    </row>
    <row r="886" spans="1:11" s="94" customFormat="1" ht="14.25" customHeight="1">
      <c r="A886" s="728"/>
      <c r="B886" s="197" t="s">
        <v>13</v>
      </c>
      <c r="C886" s="278">
        <v>1000</v>
      </c>
    </row>
    <row r="887" spans="1:11" s="416" customFormat="1" ht="46.5" customHeight="1">
      <c r="A887" s="435" t="s">
        <v>462</v>
      </c>
      <c r="B887" s="433" t="s">
        <v>12</v>
      </c>
      <c r="C887" s="436">
        <v>15000</v>
      </c>
    </row>
    <row r="888" spans="1:11" s="94" customFormat="1" ht="13.5" customHeight="1">
      <c r="A888" s="172"/>
      <c r="B888" s="197" t="s">
        <v>13</v>
      </c>
      <c r="C888" s="221">
        <v>15000</v>
      </c>
    </row>
    <row r="889" spans="1:11" ht="15">
      <c r="A889" s="90" t="s">
        <v>145</v>
      </c>
      <c r="B889" s="47"/>
      <c r="C889" s="301"/>
      <c r="D889" s="44"/>
      <c r="E889" s="44"/>
      <c r="F889" s="44"/>
      <c r="G889" s="44"/>
      <c r="H889" s="44"/>
      <c r="I889" s="44"/>
      <c r="K889" s="43"/>
    </row>
    <row r="890" spans="1:11">
      <c r="A890" s="70" t="s">
        <v>32</v>
      </c>
      <c r="B890" s="55" t="s">
        <v>12</v>
      </c>
      <c r="C890" s="195">
        <f>C892+C900</f>
        <v>24074</v>
      </c>
      <c r="D890" s="44"/>
      <c r="E890" s="44"/>
      <c r="F890" s="44"/>
      <c r="G890" s="44"/>
      <c r="H890" s="44"/>
      <c r="I890" s="48"/>
    </row>
    <row r="891" spans="1:11">
      <c r="A891" s="10" t="s">
        <v>60</v>
      </c>
      <c r="B891" s="40" t="s">
        <v>13</v>
      </c>
      <c r="C891" s="195">
        <f>C893+C901</f>
        <v>24074</v>
      </c>
      <c r="D891" s="42"/>
      <c r="E891" s="42"/>
      <c r="F891" s="42"/>
      <c r="G891" s="42"/>
      <c r="H891" s="42"/>
      <c r="I891" s="42"/>
    </row>
    <row r="892" spans="1:11" ht="15">
      <c r="A892" s="26" t="s">
        <v>27</v>
      </c>
      <c r="B892" s="56" t="s">
        <v>12</v>
      </c>
      <c r="C892" s="178">
        <f>C894</f>
        <v>1134</v>
      </c>
      <c r="D892" s="42"/>
      <c r="E892" s="42"/>
      <c r="F892" s="42"/>
      <c r="G892" s="42"/>
      <c r="H892" s="42"/>
      <c r="I892" s="42"/>
    </row>
    <row r="893" spans="1:11" ht="15">
      <c r="A893" s="10" t="s">
        <v>140</v>
      </c>
      <c r="B893" s="40" t="s">
        <v>13</v>
      </c>
      <c r="C893" s="178">
        <f>C895</f>
        <v>1134</v>
      </c>
      <c r="D893" s="42"/>
      <c r="E893" s="42"/>
      <c r="F893" s="42"/>
      <c r="G893" s="42"/>
      <c r="H893" s="42"/>
      <c r="I893" s="42"/>
    </row>
    <row r="894" spans="1:11">
      <c r="A894" s="12" t="s">
        <v>17</v>
      </c>
      <c r="B894" s="6" t="s">
        <v>12</v>
      </c>
      <c r="C894" s="195">
        <f>C896+C898</f>
        <v>1134</v>
      </c>
      <c r="D894" s="42"/>
      <c r="E894" s="42"/>
      <c r="F894" s="42"/>
      <c r="G894" s="42"/>
      <c r="H894" s="42"/>
      <c r="I894" s="42"/>
    </row>
    <row r="895" spans="1:11">
      <c r="A895" s="11"/>
      <c r="B895" s="7" t="s">
        <v>13</v>
      </c>
      <c r="C895" s="195">
        <f>C897+C899</f>
        <v>1134</v>
      </c>
      <c r="D895" s="42"/>
      <c r="E895" s="42"/>
      <c r="F895" s="42"/>
      <c r="G895" s="42"/>
      <c r="H895" s="42"/>
      <c r="I895" s="42"/>
    </row>
    <row r="896" spans="1:11">
      <c r="A896" s="12" t="s">
        <v>133</v>
      </c>
      <c r="B896" s="56" t="s">
        <v>12</v>
      </c>
      <c r="C896" s="195">
        <f>C915+C941</f>
        <v>593</v>
      </c>
      <c r="D896" s="42"/>
      <c r="E896" s="42"/>
      <c r="F896" s="42"/>
      <c r="G896" s="42"/>
      <c r="H896" s="42"/>
      <c r="I896" s="42"/>
    </row>
    <row r="897" spans="1:9">
      <c r="A897" s="11"/>
      <c r="B897" s="40" t="s">
        <v>13</v>
      </c>
      <c r="C897" s="195">
        <f>C916+C942</f>
        <v>593</v>
      </c>
      <c r="D897" s="42"/>
      <c r="E897" s="42"/>
      <c r="F897" s="42"/>
      <c r="G897" s="42"/>
      <c r="H897" s="42"/>
      <c r="I897" s="42"/>
    </row>
    <row r="898" spans="1:9">
      <c r="A898" s="12" t="s">
        <v>143</v>
      </c>
      <c r="B898" s="56" t="s">
        <v>12</v>
      </c>
      <c r="C898" s="195">
        <f>C926</f>
        <v>541</v>
      </c>
      <c r="D898" s="42"/>
      <c r="E898" s="42"/>
      <c r="F898" s="42"/>
      <c r="G898" s="42"/>
      <c r="H898" s="42"/>
      <c r="I898" s="42"/>
    </row>
    <row r="899" spans="1:9">
      <c r="A899" s="11"/>
      <c r="B899" s="40" t="s">
        <v>13</v>
      </c>
      <c r="C899" s="195">
        <f>C927</f>
        <v>541</v>
      </c>
      <c r="D899" s="42"/>
      <c r="E899" s="42"/>
      <c r="F899" s="42"/>
      <c r="G899" s="42"/>
      <c r="H899" s="42"/>
      <c r="I899" s="42"/>
    </row>
    <row r="900" spans="1:9" ht="15">
      <c r="A900" s="33" t="s">
        <v>24</v>
      </c>
      <c r="B900" s="56" t="s">
        <v>12</v>
      </c>
      <c r="C900" s="178">
        <f>C902</f>
        <v>22940</v>
      </c>
      <c r="D900" s="42"/>
      <c r="E900" s="42"/>
      <c r="F900" s="42"/>
      <c r="G900" s="42"/>
      <c r="H900" s="42"/>
      <c r="I900" s="42"/>
    </row>
    <row r="901" spans="1:9" ht="15">
      <c r="A901" s="10" t="s">
        <v>15</v>
      </c>
      <c r="B901" s="40" t="s">
        <v>13</v>
      </c>
      <c r="C901" s="178">
        <f>C903</f>
        <v>22940</v>
      </c>
      <c r="D901" s="42"/>
      <c r="E901" s="42"/>
      <c r="F901" s="42"/>
      <c r="G901" s="42"/>
      <c r="H901" s="42"/>
      <c r="I901" s="42"/>
    </row>
    <row r="902" spans="1:9">
      <c r="A902" s="12" t="s">
        <v>17</v>
      </c>
      <c r="B902" s="6" t="s">
        <v>12</v>
      </c>
      <c r="C902" s="195">
        <f>C904+C906</f>
        <v>22940</v>
      </c>
      <c r="D902" s="42"/>
      <c r="E902" s="42"/>
      <c r="F902" s="42"/>
      <c r="G902" s="42"/>
      <c r="H902" s="42"/>
      <c r="I902" s="42"/>
    </row>
    <row r="903" spans="1:9">
      <c r="A903" s="11"/>
      <c r="B903" s="7" t="s">
        <v>13</v>
      </c>
      <c r="C903" s="195">
        <f>C905+C907</f>
        <v>22940</v>
      </c>
      <c r="D903" s="42"/>
      <c r="E903" s="42"/>
      <c r="F903" s="42"/>
      <c r="G903" s="42"/>
      <c r="H903" s="42"/>
      <c r="I903" s="42"/>
    </row>
    <row r="904" spans="1:9" s="44" customFormat="1">
      <c r="A904" s="12" t="s">
        <v>133</v>
      </c>
      <c r="B904" s="56" t="s">
        <v>12</v>
      </c>
      <c r="C904" s="171">
        <f>C962+C1013+C1030</f>
        <v>15132</v>
      </c>
    </row>
    <row r="905" spans="1:9" s="44" customFormat="1">
      <c r="A905" s="93"/>
      <c r="B905" s="40" t="s">
        <v>13</v>
      </c>
      <c r="C905" s="171">
        <f>C963+C1014+C1031</f>
        <v>15132</v>
      </c>
    </row>
    <row r="906" spans="1:9">
      <c r="A906" s="12" t="s">
        <v>143</v>
      </c>
      <c r="B906" s="56" t="s">
        <v>12</v>
      </c>
      <c r="C906" s="195">
        <f>C996</f>
        <v>7808</v>
      </c>
      <c r="D906" s="42"/>
      <c r="E906" s="42"/>
      <c r="F906" s="42"/>
      <c r="G906" s="42"/>
      <c r="H906" s="42"/>
      <c r="I906" s="42"/>
    </row>
    <row r="907" spans="1:9">
      <c r="A907" s="11"/>
      <c r="B907" s="40" t="s">
        <v>13</v>
      </c>
      <c r="C907" s="195">
        <f>C997</f>
        <v>7808</v>
      </c>
      <c r="D907" s="42"/>
      <c r="E907" s="42"/>
      <c r="F907" s="42"/>
      <c r="G907" s="42"/>
      <c r="H907" s="42"/>
      <c r="I907" s="42"/>
    </row>
    <row r="908" spans="1:9" ht="15">
      <c r="A908" s="153" t="s">
        <v>31</v>
      </c>
      <c r="B908" s="154"/>
      <c r="C908" s="294"/>
      <c r="D908" s="115"/>
      <c r="E908" s="120"/>
      <c r="F908" s="115"/>
      <c r="G908" s="115"/>
      <c r="H908" s="115"/>
      <c r="I908" s="116"/>
    </row>
    <row r="909" spans="1:9" s="63" customFormat="1" ht="15.75" customHeight="1">
      <c r="A909" s="121" t="s">
        <v>32</v>
      </c>
      <c r="B909" s="55" t="s">
        <v>12</v>
      </c>
      <c r="C909" s="289">
        <f t="shared" ref="C909:C914" si="37">C911</f>
        <v>350</v>
      </c>
    </row>
    <row r="910" spans="1:9" s="63" customFormat="1" ht="15.75" customHeight="1">
      <c r="A910" s="122" t="s">
        <v>38</v>
      </c>
      <c r="B910" s="40" t="s">
        <v>13</v>
      </c>
      <c r="C910" s="289">
        <f t="shared" si="37"/>
        <v>350</v>
      </c>
    </row>
    <row r="911" spans="1:9" s="63" customFormat="1" ht="15" customHeight="1">
      <c r="A911" s="123" t="s">
        <v>27</v>
      </c>
      <c r="B911" s="55" t="s">
        <v>12</v>
      </c>
      <c r="C911" s="305">
        <f t="shared" si="37"/>
        <v>350</v>
      </c>
    </row>
    <row r="912" spans="1:9" s="63" customFormat="1" ht="15" customHeight="1">
      <c r="A912" s="124" t="s">
        <v>140</v>
      </c>
      <c r="B912" s="40" t="s">
        <v>13</v>
      </c>
      <c r="C912" s="305">
        <f t="shared" si="37"/>
        <v>350</v>
      </c>
    </row>
    <row r="913" spans="1:9" s="63" customFormat="1" ht="13.5" customHeight="1">
      <c r="A913" s="694" t="s">
        <v>17</v>
      </c>
      <c r="B913" s="55" t="s">
        <v>12</v>
      </c>
      <c r="C913" s="289">
        <f t="shared" si="37"/>
        <v>350</v>
      </c>
    </row>
    <row r="914" spans="1:9" s="63" customFormat="1" ht="14.25" customHeight="1">
      <c r="A914" s="695"/>
      <c r="B914" s="40" t="s">
        <v>13</v>
      </c>
      <c r="C914" s="289">
        <f t="shared" si="37"/>
        <v>350</v>
      </c>
    </row>
    <row r="915" spans="1:9" s="63" customFormat="1" ht="15.75" customHeight="1">
      <c r="A915" s="12" t="s">
        <v>133</v>
      </c>
      <c r="B915" s="55" t="s">
        <v>12</v>
      </c>
      <c r="C915" s="289">
        <f>C917</f>
        <v>350</v>
      </c>
    </row>
    <row r="916" spans="1:9" s="63" customFormat="1" ht="15.75" customHeight="1">
      <c r="A916" s="11"/>
      <c r="B916" s="40" t="s">
        <v>13</v>
      </c>
      <c r="C916" s="289">
        <f>C918</f>
        <v>350</v>
      </c>
    </row>
    <row r="917" spans="1:9" s="416" customFormat="1" ht="32.25" customHeight="1">
      <c r="A917" s="429" t="s">
        <v>463</v>
      </c>
      <c r="B917" s="433" t="s">
        <v>12</v>
      </c>
      <c r="C917" s="436">
        <v>350</v>
      </c>
    </row>
    <row r="918" spans="1:9" s="94" customFormat="1" ht="14.25" customHeight="1">
      <c r="A918" s="222"/>
      <c r="B918" s="197" t="s">
        <v>13</v>
      </c>
      <c r="C918" s="221">
        <v>350</v>
      </c>
    </row>
    <row r="919" spans="1:9" ht="15">
      <c r="A919" s="153" t="s">
        <v>314</v>
      </c>
      <c r="B919" s="154"/>
      <c r="C919" s="294"/>
      <c r="D919" s="111"/>
      <c r="E919" s="112"/>
      <c r="F919" s="111"/>
      <c r="G919" s="111"/>
      <c r="H919" s="111"/>
      <c r="I919" s="111"/>
    </row>
    <row r="920" spans="1:9">
      <c r="A920" s="134" t="s">
        <v>32</v>
      </c>
      <c r="B920" s="55" t="s">
        <v>12</v>
      </c>
      <c r="C920" s="195">
        <f t="shared" ref="C920:C923" si="38">C922</f>
        <v>541</v>
      </c>
      <c r="D920" s="113"/>
      <c r="E920" s="113"/>
      <c r="F920" s="113"/>
      <c r="G920" s="113"/>
      <c r="H920" s="113"/>
      <c r="I920" s="113"/>
    </row>
    <row r="921" spans="1:9">
      <c r="A921" s="22" t="s">
        <v>33</v>
      </c>
      <c r="B921" s="14" t="s">
        <v>13</v>
      </c>
      <c r="C921" s="195">
        <f t="shared" si="38"/>
        <v>541</v>
      </c>
    </row>
    <row r="922" spans="1:9" ht="15">
      <c r="A922" s="128" t="s">
        <v>34</v>
      </c>
      <c r="B922" s="13" t="s">
        <v>12</v>
      </c>
      <c r="C922" s="178">
        <f t="shared" si="38"/>
        <v>541</v>
      </c>
    </row>
    <row r="923" spans="1:9" ht="15">
      <c r="A923" s="22" t="s">
        <v>35</v>
      </c>
      <c r="B923" s="14" t="s">
        <v>13</v>
      </c>
      <c r="C923" s="178">
        <f t="shared" si="38"/>
        <v>541</v>
      </c>
    </row>
    <row r="924" spans="1:9" ht="15">
      <c r="A924" s="12" t="s">
        <v>17</v>
      </c>
      <c r="B924" s="6" t="s">
        <v>12</v>
      </c>
      <c r="C924" s="199">
        <f t="shared" ref="C924:C929" si="39">C926</f>
        <v>541</v>
      </c>
      <c r="D924" s="42"/>
      <c r="E924" s="42"/>
      <c r="F924" s="42"/>
      <c r="G924" s="42"/>
      <c r="H924" s="42"/>
      <c r="I924" s="42"/>
    </row>
    <row r="925" spans="1:9" ht="15">
      <c r="A925" s="11"/>
      <c r="B925" s="7" t="s">
        <v>13</v>
      </c>
      <c r="C925" s="199">
        <f t="shared" si="39"/>
        <v>541</v>
      </c>
      <c r="D925" s="42"/>
      <c r="E925" s="42"/>
      <c r="F925" s="42"/>
      <c r="G925" s="42"/>
      <c r="H925" s="42"/>
      <c r="I925" s="42"/>
    </row>
    <row r="926" spans="1:9" s="62" customFormat="1" ht="15">
      <c r="A926" s="201" t="s">
        <v>143</v>
      </c>
      <c r="B926" s="28" t="s">
        <v>12</v>
      </c>
      <c r="C926" s="199">
        <f t="shared" si="39"/>
        <v>541</v>
      </c>
      <c r="D926" s="66"/>
      <c r="E926" s="66"/>
      <c r="F926" s="66"/>
      <c r="G926" s="66"/>
      <c r="H926" s="66"/>
      <c r="I926" s="66"/>
    </row>
    <row r="927" spans="1:9" s="62" customFormat="1" ht="15">
      <c r="A927" s="32"/>
      <c r="B927" s="30" t="s">
        <v>13</v>
      </c>
      <c r="C927" s="199">
        <f>C929</f>
        <v>541</v>
      </c>
      <c r="D927" s="66"/>
      <c r="E927" s="66"/>
      <c r="F927" s="66"/>
      <c r="G927" s="66"/>
      <c r="H927" s="66"/>
      <c r="I927" s="66"/>
    </row>
    <row r="928" spans="1:9" s="62" customFormat="1" ht="15">
      <c r="A928" s="80" t="s">
        <v>315</v>
      </c>
      <c r="B928" s="28" t="s">
        <v>12</v>
      </c>
      <c r="C928" s="199">
        <f t="shared" si="39"/>
        <v>541</v>
      </c>
      <c r="D928" s="66"/>
      <c r="E928" s="66"/>
      <c r="F928" s="66"/>
      <c r="G928" s="66"/>
      <c r="H928" s="66"/>
      <c r="I928" s="66"/>
    </row>
    <row r="929" spans="1:9" s="62" customFormat="1" ht="15">
      <c r="A929" s="32"/>
      <c r="B929" s="30" t="s">
        <v>13</v>
      </c>
      <c r="C929" s="199">
        <f t="shared" si="39"/>
        <v>541</v>
      </c>
      <c r="D929" s="66"/>
      <c r="E929" s="66"/>
      <c r="F929" s="66"/>
      <c r="G929" s="66"/>
      <c r="H929" s="66"/>
      <c r="I929" s="66"/>
    </row>
    <row r="930" spans="1:9" s="313" customFormat="1" ht="30.75" customHeight="1">
      <c r="A930" s="327" t="s">
        <v>316</v>
      </c>
      <c r="B930" s="315" t="s">
        <v>12</v>
      </c>
      <c r="C930" s="312">
        <v>541</v>
      </c>
      <c r="D930" s="328"/>
      <c r="E930" s="328"/>
      <c r="F930" s="328"/>
      <c r="G930" s="328"/>
      <c r="H930" s="328"/>
      <c r="I930" s="328"/>
    </row>
    <row r="931" spans="1:9" s="15" customFormat="1">
      <c r="A931" s="22"/>
      <c r="B931" s="14" t="s">
        <v>13</v>
      </c>
      <c r="C931" s="195">
        <v>541</v>
      </c>
      <c r="D931" s="41"/>
      <c r="E931" s="41"/>
      <c r="F931" s="41"/>
      <c r="G931" s="41"/>
      <c r="H931" s="41"/>
      <c r="I931" s="41"/>
    </row>
    <row r="932" spans="1:9" ht="15">
      <c r="A932" s="169" t="s">
        <v>146</v>
      </c>
      <c r="B932" s="170"/>
      <c r="C932" s="306"/>
      <c r="D932" s="174"/>
      <c r="E932" s="174"/>
      <c r="F932" s="174"/>
      <c r="G932" s="174"/>
      <c r="H932" s="174"/>
      <c r="I932" s="174"/>
    </row>
    <row r="933" spans="1:9">
      <c r="A933" s="134" t="s">
        <v>32</v>
      </c>
      <c r="B933" s="55" t="s">
        <v>12</v>
      </c>
      <c r="C933" s="195">
        <f t="shared" ref="C933:C940" si="40">C935</f>
        <v>243</v>
      </c>
      <c r="D933" s="113"/>
      <c r="E933" s="113"/>
      <c r="F933" s="113"/>
      <c r="G933" s="113"/>
      <c r="H933" s="113"/>
      <c r="I933" s="113"/>
    </row>
    <row r="934" spans="1:9">
      <c r="A934" s="22" t="s">
        <v>33</v>
      </c>
      <c r="B934" s="14" t="s">
        <v>13</v>
      </c>
      <c r="C934" s="195">
        <f t="shared" si="40"/>
        <v>243</v>
      </c>
      <c r="D934" s="45">
        <f>D936</f>
        <v>0</v>
      </c>
    </row>
    <row r="935" spans="1:9" ht="15">
      <c r="A935" s="128" t="s">
        <v>34</v>
      </c>
      <c r="B935" s="13" t="s">
        <v>12</v>
      </c>
      <c r="C935" s="178">
        <f t="shared" si="40"/>
        <v>243</v>
      </c>
    </row>
    <row r="936" spans="1:9" ht="15">
      <c r="A936" s="22" t="s">
        <v>35</v>
      </c>
      <c r="B936" s="14" t="s">
        <v>13</v>
      </c>
      <c r="C936" s="178">
        <f t="shared" si="40"/>
        <v>243</v>
      </c>
    </row>
    <row r="937" spans="1:9">
      <c r="A937" s="12" t="s">
        <v>17</v>
      </c>
      <c r="B937" s="6" t="s">
        <v>12</v>
      </c>
      <c r="C937" s="195">
        <f t="shared" si="40"/>
        <v>243</v>
      </c>
      <c r="D937" s="42"/>
      <c r="E937" s="42"/>
      <c r="F937" s="42"/>
      <c r="G937" s="42"/>
      <c r="H937" s="42"/>
      <c r="I937" s="42"/>
    </row>
    <row r="938" spans="1:9">
      <c r="A938" s="11"/>
      <c r="B938" s="7" t="s">
        <v>13</v>
      </c>
      <c r="C938" s="195">
        <f t="shared" si="40"/>
        <v>243</v>
      </c>
      <c r="D938" s="42"/>
      <c r="E938" s="42"/>
      <c r="F938" s="42"/>
      <c r="G938" s="42"/>
      <c r="H938" s="42"/>
      <c r="I938" s="42"/>
    </row>
    <row r="939" spans="1:9">
      <c r="A939" s="35" t="s">
        <v>39</v>
      </c>
      <c r="B939" s="13" t="s">
        <v>12</v>
      </c>
      <c r="C939" s="195">
        <f t="shared" si="40"/>
        <v>243</v>
      </c>
    </row>
    <row r="940" spans="1:9">
      <c r="A940" s="10"/>
      <c r="B940" s="14" t="s">
        <v>13</v>
      </c>
      <c r="C940" s="195">
        <f t="shared" si="40"/>
        <v>243</v>
      </c>
    </row>
    <row r="941" spans="1:9">
      <c r="A941" s="12" t="s">
        <v>133</v>
      </c>
      <c r="B941" s="6" t="s">
        <v>12</v>
      </c>
      <c r="C941" s="195">
        <f>C943</f>
        <v>243</v>
      </c>
    </row>
    <row r="942" spans="1:9">
      <c r="A942" s="9"/>
      <c r="B942" s="7" t="s">
        <v>13</v>
      </c>
      <c r="C942" s="195">
        <f>C944</f>
        <v>243</v>
      </c>
    </row>
    <row r="943" spans="1:9" s="62" customFormat="1" ht="29.25">
      <c r="A943" s="176" t="s">
        <v>464</v>
      </c>
      <c r="B943" s="28" t="s">
        <v>12</v>
      </c>
      <c r="C943" s="178">
        <f>C945</f>
        <v>243</v>
      </c>
      <c r="D943" s="66"/>
      <c r="E943" s="66"/>
      <c r="F943" s="66"/>
      <c r="G943" s="66"/>
      <c r="H943" s="66"/>
      <c r="I943" s="66"/>
    </row>
    <row r="944" spans="1:9" s="62" customFormat="1" ht="15">
      <c r="A944" s="32"/>
      <c r="B944" s="30" t="s">
        <v>13</v>
      </c>
      <c r="C944" s="178">
        <f>C946</f>
        <v>243</v>
      </c>
      <c r="D944" s="66"/>
      <c r="E944" s="66"/>
      <c r="F944" s="66"/>
      <c r="G944" s="66"/>
      <c r="H944" s="66"/>
      <c r="I944" s="66"/>
    </row>
    <row r="945" spans="1:9" s="313" customFormat="1" ht="30">
      <c r="A945" s="330" t="s">
        <v>148</v>
      </c>
      <c r="B945" s="315" t="s">
        <v>12</v>
      </c>
      <c r="C945" s="312">
        <v>243</v>
      </c>
      <c r="D945" s="328"/>
      <c r="E945" s="328"/>
      <c r="F945" s="328"/>
      <c r="G945" s="328"/>
      <c r="H945" s="328"/>
      <c r="I945" s="328"/>
    </row>
    <row r="946" spans="1:9" s="91" customFormat="1">
      <c r="A946" s="76"/>
      <c r="B946" s="65" t="s">
        <v>13</v>
      </c>
      <c r="C946" s="171">
        <v>243</v>
      </c>
      <c r="D946" s="83"/>
      <c r="E946" s="83"/>
      <c r="F946" s="83"/>
      <c r="G946" s="83"/>
      <c r="H946" s="83"/>
      <c r="I946" s="83"/>
    </row>
    <row r="947" spans="1:9" ht="12.75">
      <c r="A947" s="701" t="s">
        <v>75</v>
      </c>
      <c r="B947" s="702"/>
      <c r="C947" s="703"/>
      <c r="E947" s="43"/>
    </row>
    <row r="948" spans="1:9">
      <c r="A948" s="31" t="s">
        <v>32</v>
      </c>
      <c r="B948" s="55" t="s">
        <v>12</v>
      </c>
      <c r="C948" s="171">
        <f>C950</f>
        <v>40614</v>
      </c>
      <c r="E948" s="63"/>
    </row>
    <row r="949" spans="1:9">
      <c r="A949" s="10" t="s">
        <v>38</v>
      </c>
      <c r="B949" s="40" t="s">
        <v>13</v>
      </c>
      <c r="C949" s="171">
        <f>C951</f>
        <v>40614</v>
      </c>
      <c r="E949" s="63"/>
    </row>
    <row r="950" spans="1:9" ht="15">
      <c r="A950" s="33" t="s">
        <v>24</v>
      </c>
      <c r="B950" s="55" t="s">
        <v>12</v>
      </c>
      <c r="C950" s="199">
        <f>C952+C958</f>
        <v>40614</v>
      </c>
    </row>
    <row r="951" spans="1:9" ht="15">
      <c r="A951" s="10" t="s">
        <v>15</v>
      </c>
      <c r="B951" s="40" t="s">
        <v>13</v>
      </c>
      <c r="C951" s="199">
        <f>C953+C959</f>
        <v>40614</v>
      </c>
    </row>
    <row r="952" spans="1:9" s="94" customFormat="1" ht="28.5">
      <c r="A952" s="280" t="s">
        <v>68</v>
      </c>
      <c r="B952" s="95" t="s">
        <v>12</v>
      </c>
      <c r="C952" s="171">
        <f>C954</f>
        <v>20676</v>
      </c>
    </row>
    <row r="953" spans="1:9" s="94" customFormat="1">
      <c r="A953" s="79"/>
      <c r="B953" s="84" t="s">
        <v>13</v>
      </c>
      <c r="C953" s="171">
        <f>C955</f>
        <v>20676</v>
      </c>
    </row>
    <row r="954" spans="1:9" s="62" customFormat="1" ht="15">
      <c r="A954" s="198" t="s">
        <v>191</v>
      </c>
      <c r="B954" s="28" t="s">
        <v>12</v>
      </c>
      <c r="C954" s="199">
        <f>C956</f>
        <v>20676</v>
      </c>
    </row>
    <row r="955" spans="1:9" s="62" customFormat="1" ht="15">
      <c r="A955" s="32"/>
      <c r="B955" s="30" t="s">
        <v>13</v>
      </c>
      <c r="C955" s="199">
        <f>C957</f>
        <v>20676</v>
      </c>
    </row>
    <row r="956" spans="1:9" s="313" customFormat="1" ht="31.5">
      <c r="A956" s="367" t="s">
        <v>465</v>
      </c>
      <c r="B956" s="315" t="s">
        <v>12</v>
      </c>
      <c r="C956" s="368">
        <v>20676</v>
      </c>
    </row>
    <row r="957" spans="1:9" s="91" customFormat="1">
      <c r="A957" s="76"/>
      <c r="B957" s="65" t="s">
        <v>13</v>
      </c>
      <c r="C957" s="279">
        <v>20676</v>
      </c>
    </row>
    <row r="958" spans="1:9">
      <c r="A958" s="12" t="s">
        <v>17</v>
      </c>
      <c r="B958" s="6" t="s">
        <v>12</v>
      </c>
      <c r="C958" s="171">
        <f>C960+C996</f>
        <v>19938</v>
      </c>
    </row>
    <row r="959" spans="1:9">
      <c r="A959" s="11"/>
      <c r="B959" s="7" t="s">
        <v>13</v>
      </c>
      <c r="C959" s="171">
        <f>C961+C997</f>
        <v>19938</v>
      </c>
    </row>
    <row r="960" spans="1:9">
      <c r="A960" s="12" t="s">
        <v>39</v>
      </c>
      <c r="B960" s="6" t="s">
        <v>12</v>
      </c>
      <c r="C960" s="171">
        <f>C962</f>
        <v>12130</v>
      </c>
    </row>
    <row r="961" spans="1:3">
      <c r="A961" s="11"/>
      <c r="B961" s="7" t="s">
        <v>13</v>
      </c>
      <c r="C961" s="171">
        <f>C963</f>
        <v>12130</v>
      </c>
    </row>
    <row r="962" spans="1:3" s="44" customFormat="1" ht="15">
      <c r="A962" s="33" t="s">
        <v>133</v>
      </c>
      <c r="B962" s="85" t="s">
        <v>12</v>
      </c>
      <c r="C962" s="199">
        <f>+C964+C970+C974+C978+C982+C988</f>
        <v>12130</v>
      </c>
    </row>
    <row r="963" spans="1:3" s="44" customFormat="1" ht="15">
      <c r="A963" s="93"/>
      <c r="B963" s="72" t="s">
        <v>13</v>
      </c>
      <c r="C963" s="199">
        <f>+C965+C971+C975+C979+C983+C989</f>
        <v>12130</v>
      </c>
    </row>
    <row r="964" spans="1:3" s="62" customFormat="1" ht="15">
      <c r="A964" s="224" t="s">
        <v>466</v>
      </c>
      <c r="B964" s="28" t="s">
        <v>12</v>
      </c>
      <c r="C964" s="178">
        <f>C966+C968</f>
        <v>3350</v>
      </c>
    </row>
    <row r="965" spans="1:3" s="62" customFormat="1" ht="15">
      <c r="A965" s="32"/>
      <c r="B965" s="30" t="s">
        <v>13</v>
      </c>
      <c r="C965" s="178">
        <f>C967+C969</f>
        <v>3350</v>
      </c>
    </row>
    <row r="966" spans="1:3" s="346" customFormat="1" ht="15.75" customHeight="1">
      <c r="A966" s="362" t="s">
        <v>529</v>
      </c>
      <c r="B966" s="343" t="s">
        <v>12</v>
      </c>
      <c r="C966" s="344">
        <v>350</v>
      </c>
    </row>
    <row r="967" spans="1:3" s="91" customFormat="1">
      <c r="A967" s="76"/>
      <c r="B967" s="65" t="s">
        <v>13</v>
      </c>
      <c r="C967" s="171">
        <v>350</v>
      </c>
    </row>
    <row r="968" spans="1:3" s="346" customFormat="1" ht="32.25" customHeight="1">
      <c r="A968" s="361" t="s">
        <v>468</v>
      </c>
      <c r="B968" s="343" t="s">
        <v>12</v>
      </c>
      <c r="C968" s="344">
        <v>3000</v>
      </c>
    </row>
    <row r="969" spans="1:3" s="91" customFormat="1">
      <c r="A969" s="76"/>
      <c r="B969" s="65" t="s">
        <v>13</v>
      </c>
      <c r="C969" s="171">
        <v>3000</v>
      </c>
    </row>
    <row r="970" spans="1:3" s="62" customFormat="1" ht="19.5" customHeight="1">
      <c r="A970" s="364" t="s">
        <v>205</v>
      </c>
      <c r="B970" s="28" t="s">
        <v>12</v>
      </c>
      <c r="C970" s="199">
        <f>C972</f>
        <v>56</v>
      </c>
    </row>
    <row r="971" spans="1:3" s="62" customFormat="1" ht="15">
      <c r="A971" s="32"/>
      <c r="B971" s="30" t="s">
        <v>13</v>
      </c>
      <c r="C971" s="199">
        <f>C973</f>
        <v>56</v>
      </c>
    </row>
    <row r="972" spans="1:3" s="313" customFormat="1" ht="16.5" customHeight="1">
      <c r="A972" s="365" t="s">
        <v>469</v>
      </c>
      <c r="B972" s="315" t="s">
        <v>12</v>
      </c>
      <c r="C972" s="312">
        <v>56</v>
      </c>
    </row>
    <row r="973" spans="1:3" s="91" customFormat="1">
      <c r="A973" s="76"/>
      <c r="B973" s="65" t="s">
        <v>13</v>
      </c>
      <c r="C973" s="171">
        <v>56</v>
      </c>
    </row>
    <row r="974" spans="1:3" s="62" customFormat="1" ht="15">
      <c r="A974" s="198" t="s">
        <v>177</v>
      </c>
      <c r="B974" s="28" t="s">
        <v>12</v>
      </c>
      <c r="C974" s="199">
        <f>C976</f>
        <v>2528</v>
      </c>
    </row>
    <row r="975" spans="1:3" s="62" customFormat="1" ht="15">
      <c r="A975" s="32"/>
      <c r="B975" s="30" t="s">
        <v>13</v>
      </c>
      <c r="C975" s="199">
        <f>C977</f>
        <v>2528</v>
      </c>
    </row>
    <row r="976" spans="1:3" s="346" customFormat="1" ht="25.5">
      <c r="A976" s="371" t="s">
        <v>192</v>
      </c>
      <c r="B976" s="343" t="s">
        <v>12</v>
      </c>
      <c r="C976" s="372">
        <v>2528</v>
      </c>
    </row>
    <row r="977" spans="1:3" s="91" customFormat="1">
      <c r="A977" s="76"/>
      <c r="B977" s="65" t="s">
        <v>13</v>
      </c>
      <c r="C977" s="281">
        <v>2528</v>
      </c>
    </row>
    <row r="978" spans="1:3" s="62" customFormat="1" ht="15">
      <c r="A978" s="198" t="s">
        <v>470</v>
      </c>
      <c r="B978" s="28" t="s">
        <v>12</v>
      </c>
      <c r="C978" s="199">
        <f>C980</f>
        <v>118</v>
      </c>
    </row>
    <row r="979" spans="1:3" s="62" customFormat="1" ht="15">
      <c r="A979" s="32"/>
      <c r="B979" s="30" t="s">
        <v>13</v>
      </c>
      <c r="C979" s="199">
        <f>C981</f>
        <v>118</v>
      </c>
    </row>
    <row r="980" spans="1:3" s="313" customFormat="1" ht="31.5">
      <c r="A980" s="322" t="s">
        <v>471</v>
      </c>
      <c r="B980" s="315" t="s">
        <v>12</v>
      </c>
      <c r="C980" s="312">
        <v>118</v>
      </c>
    </row>
    <row r="981" spans="1:3" s="91" customFormat="1">
      <c r="A981" s="76"/>
      <c r="B981" s="65" t="s">
        <v>13</v>
      </c>
      <c r="C981" s="171">
        <v>118</v>
      </c>
    </row>
    <row r="982" spans="1:3" s="62" customFormat="1" ht="30">
      <c r="A982" s="378" t="s">
        <v>472</v>
      </c>
      <c r="B982" s="28" t="s">
        <v>12</v>
      </c>
      <c r="C982" s="178">
        <f>C984+C986</f>
        <v>86</v>
      </c>
    </row>
    <row r="983" spans="1:3" s="62" customFormat="1" ht="15">
      <c r="A983" s="32"/>
      <c r="B983" s="30" t="s">
        <v>13</v>
      </c>
      <c r="C983" s="178">
        <f>C985+C987</f>
        <v>86</v>
      </c>
    </row>
    <row r="984" spans="1:3" s="313" customFormat="1" ht="15.75" customHeight="1">
      <c r="A984" s="370" t="s">
        <v>473</v>
      </c>
      <c r="B984" s="315" t="s">
        <v>12</v>
      </c>
      <c r="C984" s="312">
        <v>25</v>
      </c>
    </row>
    <row r="985" spans="1:3" s="94" customFormat="1">
      <c r="A985" s="141"/>
      <c r="B985" s="84" t="s">
        <v>13</v>
      </c>
      <c r="C985" s="171">
        <v>25</v>
      </c>
    </row>
    <row r="986" spans="1:3" s="313" customFormat="1" ht="15">
      <c r="A986" s="375" t="s">
        <v>474</v>
      </c>
      <c r="B986" s="315" t="s">
        <v>12</v>
      </c>
      <c r="C986" s="312">
        <v>61</v>
      </c>
    </row>
    <row r="987" spans="1:3" s="94" customFormat="1">
      <c r="A987" s="141"/>
      <c r="B987" s="84" t="s">
        <v>13</v>
      </c>
      <c r="C987" s="171">
        <v>61</v>
      </c>
    </row>
    <row r="988" spans="1:3" s="62" customFormat="1" ht="15">
      <c r="A988" s="198" t="s">
        <v>475</v>
      </c>
      <c r="B988" s="28" t="s">
        <v>12</v>
      </c>
      <c r="C988" s="199">
        <f>C990+C992+C994</f>
        <v>5992</v>
      </c>
    </row>
    <row r="989" spans="1:3" s="62" customFormat="1" ht="15">
      <c r="A989" s="32"/>
      <c r="B989" s="30" t="s">
        <v>13</v>
      </c>
      <c r="C989" s="199">
        <f>C991+C993+C995</f>
        <v>5992</v>
      </c>
    </row>
    <row r="990" spans="1:3" s="313" customFormat="1" ht="29.25" customHeight="1">
      <c r="A990" s="361" t="s">
        <v>476</v>
      </c>
      <c r="B990" s="315" t="s">
        <v>12</v>
      </c>
      <c r="C990" s="312">
        <v>4600</v>
      </c>
    </row>
    <row r="991" spans="1:3" s="94" customFormat="1">
      <c r="A991" s="141"/>
      <c r="B991" s="84" t="s">
        <v>13</v>
      </c>
      <c r="C991" s="171">
        <v>4600</v>
      </c>
    </row>
    <row r="992" spans="1:3" s="313" customFormat="1" ht="15.75" customHeight="1">
      <c r="A992" s="358" t="s">
        <v>477</v>
      </c>
      <c r="B992" s="315" t="s">
        <v>12</v>
      </c>
      <c r="C992" s="312">
        <v>968</v>
      </c>
    </row>
    <row r="993" spans="1:9" s="94" customFormat="1">
      <c r="A993" s="141"/>
      <c r="B993" s="84" t="s">
        <v>13</v>
      </c>
      <c r="C993" s="171">
        <v>968</v>
      </c>
    </row>
    <row r="994" spans="1:9" s="313" customFormat="1" ht="31.5" customHeight="1">
      <c r="A994" s="358" t="s">
        <v>478</v>
      </c>
      <c r="B994" s="315" t="s">
        <v>12</v>
      </c>
      <c r="C994" s="312">
        <v>424</v>
      </c>
    </row>
    <row r="995" spans="1:9" s="94" customFormat="1">
      <c r="A995" s="141"/>
      <c r="B995" s="84" t="s">
        <v>13</v>
      </c>
      <c r="C995" s="171">
        <v>424</v>
      </c>
    </row>
    <row r="996" spans="1:9" s="94" customFormat="1" ht="15" customHeight="1">
      <c r="A996" s="201" t="s">
        <v>143</v>
      </c>
      <c r="B996" s="95" t="s">
        <v>12</v>
      </c>
      <c r="C996" s="199">
        <f>C998+C1002</f>
        <v>7808</v>
      </c>
      <c r="D996" s="87"/>
      <c r="E996" s="87"/>
      <c r="F996" s="87"/>
      <c r="G996" s="87"/>
      <c r="H996" s="87"/>
      <c r="I996" s="87"/>
    </row>
    <row r="997" spans="1:9" s="94" customFormat="1" ht="15" customHeight="1">
      <c r="A997" s="79"/>
      <c r="B997" s="84" t="s">
        <v>13</v>
      </c>
      <c r="C997" s="199">
        <f>C999+C1003</f>
        <v>7808</v>
      </c>
      <c r="D997" s="87"/>
      <c r="E997" s="87"/>
      <c r="F997" s="87"/>
      <c r="G997" s="87"/>
      <c r="H997" s="87"/>
      <c r="I997" s="87"/>
    </row>
    <row r="998" spans="1:9" s="62" customFormat="1" ht="15">
      <c r="A998" s="61" t="s">
        <v>76</v>
      </c>
      <c r="B998" s="28" t="s">
        <v>12</v>
      </c>
      <c r="C998" s="199">
        <f>C1000</f>
        <v>6900</v>
      </c>
    </row>
    <row r="999" spans="1:9" s="62" customFormat="1" ht="15">
      <c r="A999" s="32"/>
      <c r="B999" s="30" t="s">
        <v>13</v>
      </c>
      <c r="C999" s="199">
        <f>C1001</f>
        <v>6900</v>
      </c>
    </row>
    <row r="1000" spans="1:9" s="313" customFormat="1" ht="15.75">
      <c r="A1000" s="358" t="s">
        <v>479</v>
      </c>
      <c r="B1000" s="315" t="s">
        <v>12</v>
      </c>
      <c r="C1000" s="312">
        <v>6900</v>
      </c>
    </row>
    <row r="1001" spans="1:9" s="94" customFormat="1">
      <c r="A1001" s="141"/>
      <c r="B1001" s="84" t="s">
        <v>13</v>
      </c>
      <c r="C1001" s="171">
        <v>6900</v>
      </c>
    </row>
    <row r="1002" spans="1:9" s="62" customFormat="1" ht="15">
      <c r="A1002" s="245" t="s">
        <v>152</v>
      </c>
      <c r="B1002" s="28" t="s">
        <v>12</v>
      </c>
      <c r="C1002" s="199">
        <f>C1004</f>
        <v>908</v>
      </c>
    </row>
    <row r="1003" spans="1:9" s="62" customFormat="1" ht="15">
      <c r="A1003" s="32"/>
      <c r="B1003" s="30" t="s">
        <v>13</v>
      </c>
      <c r="C1003" s="199">
        <f>C1005</f>
        <v>908</v>
      </c>
    </row>
    <row r="1004" spans="1:9" s="313" customFormat="1" ht="25.5">
      <c r="A1004" s="353" t="s">
        <v>480</v>
      </c>
      <c r="B1004" s="315" t="s">
        <v>12</v>
      </c>
      <c r="C1004" s="312">
        <v>908</v>
      </c>
    </row>
    <row r="1005" spans="1:9" s="94" customFormat="1">
      <c r="A1005" s="141"/>
      <c r="B1005" s="84" t="s">
        <v>13</v>
      </c>
      <c r="C1005" s="171">
        <v>908</v>
      </c>
    </row>
    <row r="1006" spans="1:9" ht="12.75">
      <c r="A1006" s="696" t="s">
        <v>62</v>
      </c>
      <c r="B1006" s="696"/>
      <c r="C1006" s="696"/>
    </row>
    <row r="1007" spans="1:9">
      <c r="A1007" s="21" t="s">
        <v>32</v>
      </c>
      <c r="B1007" s="13" t="s">
        <v>12</v>
      </c>
      <c r="C1007" s="195">
        <f t="shared" ref="C1007:C1010" si="41">C1009</f>
        <v>1263</v>
      </c>
      <c r="E1007" s="63"/>
    </row>
    <row r="1008" spans="1:9">
      <c r="A1008" s="22" t="s">
        <v>38</v>
      </c>
      <c r="B1008" s="14" t="s">
        <v>13</v>
      </c>
      <c r="C1008" s="195">
        <f t="shared" si="41"/>
        <v>1263</v>
      </c>
      <c r="E1008" s="63"/>
    </row>
    <row r="1009" spans="1:9">
      <c r="A1009" s="26" t="s">
        <v>24</v>
      </c>
      <c r="B1009" s="5" t="s">
        <v>12</v>
      </c>
      <c r="C1009" s="195">
        <f t="shared" si="41"/>
        <v>1263</v>
      </c>
      <c r="E1009" s="63"/>
    </row>
    <row r="1010" spans="1:9">
      <c r="A1010" s="10" t="s">
        <v>15</v>
      </c>
      <c r="B1010" s="7" t="s">
        <v>13</v>
      </c>
      <c r="C1010" s="195">
        <f t="shared" si="41"/>
        <v>1263</v>
      </c>
    </row>
    <row r="1011" spans="1:9">
      <c r="A1011" s="12" t="s">
        <v>17</v>
      </c>
      <c r="B1011" s="6" t="s">
        <v>12</v>
      </c>
      <c r="C1011" s="195">
        <f>C1013</f>
        <v>1263</v>
      </c>
    </row>
    <row r="1012" spans="1:9">
      <c r="A1012" s="11"/>
      <c r="B1012" s="7" t="s">
        <v>13</v>
      </c>
      <c r="C1012" s="195">
        <f>C1014</f>
        <v>1263</v>
      </c>
    </row>
    <row r="1013" spans="1:9" s="63" customFormat="1" ht="15" customHeight="1">
      <c r="A1013" s="151" t="s">
        <v>22</v>
      </c>
      <c r="B1013" s="55" t="s">
        <v>12</v>
      </c>
      <c r="C1013" s="195">
        <f>C1015</f>
        <v>1263</v>
      </c>
    </row>
    <row r="1014" spans="1:9" s="63" customFormat="1" ht="15" customHeight="1">
      <c r="A1014" s="147"/>
      <c r="B1014" s="40" t="s">
        <v>13</v>
      </c>
      <c r="C1014" s="195">
        <f>C1016</f>
        <v>1263</v>
      </c>
    </row>
    <row r="1015" spans="1:9" s="149" customFormat="1">
      <c r="A1015" s="208" t="s">
        <v>251</v>
      </c>
      <c r="B1015" s="146" t="s">
        <v>12</v>
      </c>
      <c r="C1015" s="299">
        <f>C1017+C1019</f>
        <v>1263</v>
      </c>
    </row>
    <row r="1016" spans="1:9" s="149" customFormat="1">
      <c r="A1016" s="147"/>
      <c r="B1016" s="148" t="s">
        <v>13</v>
      </c>
      <c r="C1016" s="299">
        <f>C1018+C1020</f>
        <v>1263</v>
      </c>
    </row>
    <row r="1017" spans="1:9" s="313" customFormat="1" ht="15">
      <c r="A1017" s="382" t="s">
        <v>481</v>
      </c>
      <c r="B1017" s="315" t="s">
        <v>12</v>
      </c>
      <c r="C1017" s="312">
        <v>23</v>
      </c>
    </row>
    <row r="1018" spans="1:9" s="94" customFormat="1">
      <c r="A1018" s="141"/>
      <c r="B1018" s="84" t="s">
        <v>13</v>
      </c>
      <c r="C1018" s="171">
        <v>23</v>
      </c>
    </row>
    <row r="1019" spans="1:9" s="313" customFormat="1" ht="30">
      <c r="A1019" s="330" t="s">
        <v>482</v>
      </c>
      <c r="B1019" s="315" t="s">
        <v>12</v>
      </c>
      <c r="C1019" s="312">
        <v>1240</v>
      </c>
    </row>
    <row r="1020" spans="1:9" s="43" customFormat="1">
      <c r="A1020" s="10"/>
      <c r="B1020" s="40" t="s">
        <v>13</v>
      </c>
      <c r="C1020" s="195">
        <v>1240</v>
      </c>
      <c r="E1020" s="94"/>
    </row>
    <row r="1021" spans="1:9" ht="15">
      <c r="A1021" s="163" t="s">
        <v>37</v>
      </c>
      <c r="B1021" s="164"/>
      <c r="C1021" s="291"/>
      <c r="D1021" s="44"/>
      <c r="E1021" s="44"/>
      <c r="F1021" s="44"/>
      <c r="G1021" s="44"/>
      <c r="H1021" s="44"/>
      <c r="I1021" s="44"/>
    </row>
    <row r="1022" spans="1:9" ht="15">
      <c r="A1022" s="70" t="s">
        <v>32</v>
      </c>
      <c r="B1022" s="55" t="s">
        <v>12</v>
      </c>
      <c r="C1022" s="178">
        <f>C1024</f>
        <v>1739</v>
      </c>
      <c r="D1022" s="42"/>
      <c r="E1022" s="87"/>
      <c r="F1022" s="42"/>
      <c r="G1022" s="42"/>
      <c r="H1022" s="42"/>
      <c r="I1022" s="42"/>
    </row>
    <row r="1023" spans="1:9" ht="15">
      <c r="A1023" s="10" t="s">
        <v>38</v>
      </c>
      <c r="B1023" s="40" t="s">
        <v>13</v>
      </c>
      <c r="C1023" s="178">
        <f>C1025</f>
        <v>1739</v>
      </c>
      <c r="D1023" s="42"/>
      <c r="E1023" s="87"/>
      <c r="F1023" s="42"/>
      <c r="G1023" s="42"/>
      <c r="H1023" s="42"/>
      <c r="I1023" s="42"/>
    </row>
    <row r="1024" spans="1:9" ht="15">
      <c r="A1024" s="26" t="s">
        <v>24</v>
      </c>
      <c r="B1024" s="5" t="s">
        <v>12</v>
      </c>
      <c r="C1024" s="178">
        <f t="shared" ref="C1024:C1029" si="42">C1026</f>
        <v>1739</v>
      </c>
    </row>
    <row r="1025" spans="1:9" ht="15">
      <c r="A1025" s="10" t="s">
        <v>15</v>
      </c>
      <c r="B1025" s="7" t="s">
        <v>13</v>
      </c>
      <c r="C1025" s="178">
        <f t="shared" si="42"/>
        <v>1739</v>
      </c>
    </row>
    <row r="1026" spans="1:9">
      <c r="A1026" s="12" t="s">
        <v>17</v>
      </c>
      <c r="B1026" s="6" t="s">
        <v>12</v>
      </c>
      <c r="C1026" s="171">
        <f t="shared" si="42"/>
        <v>1739</v>
      </c>
    </row>
    <row r="1027" spans="1:9">
      <c r="A1027" s="11"/>
      <c r="B1027" s="7" t="s">
        <v>13</v>
      </c>
      <c r="C1027" s="171">
        <f t="shared" si="42"/>
        <v>1739</v>
      </c>
    </row>
    <row r="1028" spans="1:9">
      <c r="A1028" s="12" t="s">
        <v>39</v>
      </c>
      <c r="B1028" s="6" t="s">
        <v>12</v>
      </c>
      <c r="C1028" s="171">
        <f t="shared" si="42"/>
        <v>1739</v>
      </c>
    </row>
    <row r="1029" spans="1:9">
      <c r="A1029" s="11"/>
      <c r="B1029" s="7" t="s">
        <v>13</v>
      </c>
      <c r="C1029" s="171">
        <f t="shared" si="42"/>
        <v>1739</v>
      </c>
    </row>
    <row r="1030" spans="1:9" s="44" customFormat="1" ht="15">
      <c r="A1030" s="33" t="s">
        <v>133</v>
      </c>
      <c r="B1030" s="85" t="s">
        <v>12</v>
      </c>
      <c r="C1030" s="199">
        <f>C1032+C1036+C1042+C1046</f>
        <v>1739</v>
      </c>
    </row>
    <row r="1031" spans="1:9" s="44" customFormat="1" ht="15">
      <c r="A1031" s="93"/>
      <c r="B1031" s="72" t="s">
        <v>13</v>
      </c>
      <c r="C1031" s="199">
        <f>C1033+C1037+C1043+C1047</f>
        <v>1739</v>
      </c>
    </row>
    <row r="1032" spans="1:9" s="88" customFormat="1">
      <c r="A1032" s="126" t="s">
        <v>483</v>
      </c>
      <c r="B1032" s="133" t="s">
        <v>12</v>
      </c>
      <c r="C1032" s="195">
        <f>C1034</f>
        <v>1000</v>
      </c>
      <c r="D1032" s="87"/>
      <c r="E1032" s="87"/>
      <c r="F1032" s="87"/>
      <c r="G1032" s="87"/>
      <c r="H1032" s="87"/>
      <c r="I1032" s="87"/>
    </row>
    <row r="1033" spans="1:9" s="88" customFormat="1">
      <c r="A1033" s="79"/>
      <c r="B1033" s="65" t="s">
        <v>13</v>
      </c>
      <c r="C1033" s="195">
        <f>C1035</f>
        <v>1000</v>
      </c>
      <c r="D1033" s="87"/>
      <c r="E1033" s="87"/>
      <c r="F1033" s="87"/>
      <c r="G1033" s="87"/>
      <c r="H1033" s="87"/>
      <c r="I1033" s="87"/>
    </row>
    <row r="1034" spans="1:9" s="313" customFormat="1" ht="15">
      <c r="A1034" s="396" t="s">
        <v>213</v>
      </c>
      <c r="B1034" s="315" t="s">
        <v>12</v>
      </c>
      <c r="C1034" s="312">
        <v>1000</v>
      </c>
      <c r="D1034" s="328"/>
      <c r="E1034" s="328"/>
      <c r="F1034" s="328"/>
      <c r="G1034" s="328"/>
      <c r="H1034" s="328"/>
      <c r="I1034" s="328"/>
    </row>
    <row r="1035" spans="1:9" s="94" customFormat="1">
      <c r="A1035" s="79"/>
      <c r="B1035" s="84" t="s">
        <v>13</v>
      </c>
      <c r="C1035" s="171">
        <v>1000</v>
      </c>
      <c r="D1035" s="87"/>
      <c r="E1035" s="87"/>
      <c r="F1035" s="87"/>
      <c r="G1035" s="87"/>
      <c r="H1035" s="87"/>
      <c r="I1035" s="87"/>
    </row>
    <row r="1036" spans="1:9" s="94" customFormat="1">
      <c r="A1036" s="245" t="s">
        <v>425</v>
      </c>
      <c r="B1036" s="133" t="s">
        <v>12</v>
      </c>
      <c r="C1036" s="171">
        <f>C1038+C1040</f>
        <v>660</v>
      </c>
      <c r="D1036" s="87"/>
      <c r="E1036" s="87"/>
      <c r="F1036" s="87"/>
      <c r="G1036" s="87"/>
      <c r="H1036" s="87"/>
      <c r="I1036" s="87"/>
    </row>
    <row r="1037" spans="1:9" s="94" customFormat="1">
      <c r="A1037" s="79"/>
      <c r="B1037" s="65" t="s">
        <v>13</v>
      </c>
      <c r="C1037" s="171">
        <f>C1039+C1041</f>
        <v>660</v>
      </c>
      <c r="D1037" s="87"/>
      <c r="E1037" s="87"/>
      <c r="F1037" s="87"/>
      <c r="G1037" s="87"/>
      <c r="H1037" s="87"/>
      <c r="I1037" s="87"/>
    </row>
    <row r="1038" spans="1:9" s="313" customFormat="1" ht="15.75">
      <c r="A1038" s="365" t="s">
        <v>484</v>
      </c>
      <c r="B1038" s="315" t="s">
        <v>12</v>
      </c>
      <c r="C1038" s="312">
        <v>60</v>
      </c>
      <c r="D1038" s="328"/>
      <c r="E1038" s="328"/>
      <c r="F1038" s="328"/>
      <c r="G1038" s="328"/>
      <c r="H1038" s="328"/>
      <c r="I1038" s="328"/>
    </row>
    <row r="1039" spans="1:9" s="94" customFormat="1">
      <c r="A1039" s="79"/>
      <c r="B1039" s="84" t="s">
        <v>13</v>
      </c>
      <c r="C1039" s="195">
        <v>60</v>
      </c>
      <c r="D1039" s="87"/>
      <c r="E1039" s="87"/>
      <c r="F1039" s="87"/>
      <c r="G1039" s="87"/>
      <c r="H1039" s="87"/>
      <c r="I1039" s="87"/>
    </row>
    <row r="1040" spans="1:9" s="313" customFormat="1" ht="15.75">
      <c r="A1040" s="365" t="s">
        <v>156</v>
      </c>
      <c r="B1040" s="315" t="s">
        <v>12</v>
      </c>
      <c r="C1040" s="312">
        <v>600</v>
      </c>
      <c r="D1040" s="328"/>
      <c r="E1040" s="328"/>
      <c r="F1040" s="328"/>
      <c r="G1040" s="328"/>
      <c r="H1040" s="328"/>
      <c r="I1040" s="328"/>
    </row>
    <row r="1041" spans="1:9" s="94" customFormat="1">
      <c r="A1041" s="79"/>
      <c r="B1041" s="84" t="s">
        <v>13</v>
      </c>
      <c r="C1041" s="195">
        <v>600</v>
      </c>
      <c r="D1041" s="87"/>
      <c r="E1041" s="87"/>
      <c r="F1041" s="87"/>
      <c r="G1041" s="87"/>
      <c r="H1041" s="87"/>
      <c r="I1041" s="87"/>
    </row>
    <row r="1042" spans="1:9" s="94" customFormat="1" ht="15.75">
      <c r="A1042" s="397" t="s">
        <v>485</v>
      </c>
      <c r="B1042" s="133" t="s">
        <v>12</v>
      </c>
      <c r="C1042" s="171">
        <f>C1044</f>
        <v>25</v>
      </c>
      <c r="D1042" s="87"/>
      <c r="E1042" s="87"/>
      <c r="F1042" s="87"/>
      <c r="G1042" s="87"/>
      <c r="H1042" s="87"/>
      <c r="I1042" s="87"/>
    </row>
    <row r="1043" spans="1:9" s="94" customFormat="1">
      <c r="A1043" s="79"/>
      <c r="B1043" s="65" t="s">
        <v>13</v>
      </c>
      <c r="C1043" s="171">
        <f>C1045</f>
        <v>25</v>
      </c>
      <c r="D1043" s="87"/>
      <c r="E1043" s="87"/>
      <c r="F1043" s="87"/>
      <c r="G1043" s="87"/>
      <c r="H1043" s="87"/>
      <c r="I1043" s="87"/>
    </row>
    <row r="1044" spans="1:9" s="313" customFormat="1" ht="15">
      <c r="A1044" s="369" t="s">
        <v>486</v>
      </c>
      <c r="B1044" s="315" t="s">
        <v>12</v>
      </c>
      <c r="C1044" s="312">
        <v>25</v>
      </c>
      <c r="D1044" s="328"/>
      <c r="E1044" s="328"/>
      <c r="F1044" s="328"/>
      <c r="G1044" s="328"/>
      <c r="H1044" s="328"/>
      <c r="I1044" s="328"/>
    </row>
    <row r="1045" spans="1:9" s="94" customFormat="1">
      <c r="A1045" s="79"/>
      <c r="B1045" s="84" t="s">
        <v>13</v>
      </c>
      <c r="C1045" s="195">
        <v>25</v>
      </c>
      <c r="D1045" s="87"/>
      <c r="E1045" s="87"/>
      <c r="F1045" s="87"/>
      <c r="G1045" s="87"/>
      <c r="H1045" s="87"/>
      <c r="I1045" s="87"/>
    </row>
    <row r="1046" spans="1:9" s="94" customFormat="1" ht="15.75">
      <c r="A1046" s="397" t="s">
        <v>487</v>
      </c>
      <c r="B1046" s="133" t="s">
        <v>12</v>
      </c>
      <c r="C1046" s="171">
        <f>C1048</f>
        <v>54</v>
      </c>
      <c r="D1046" s="87"/>
      <c r="E1046" s="87"/>
      <c r="F1046" s="87"/>
      <c r="G1046" s="87"/>
      <c r="H1046" s="87"/>
      <c r="I1046" s="87"/>
    </row>
    <row r="1047" spans="1:9" s="94" customFormat="1">
      <c r="A1047" s="79"/>
      <c r="B1047" s="65" t="s">
        <v>13</v>
      </c>
      <c r="C1047" s="171">
        <f>C1049</f>
        <v>54</v>
      </c>
      <c r="D1047" s="87"/>
      <c r="E1047" s="87"/>
      <c r="F1047" s="87"/>
      <c r="G1047" s="87"/>
      <c r="H1047" s="87"/>
      <c r="I1047" s="87"/>
    </row>
    <row r="1048" spans="1:9" s="313" customFormat="1" ht="15.75">
      <c r="A1048" s="373" t="s">
        <v>488</v>
      </c>
      <c r="B1048" s="315" t="s">
        <v>12</v>
      </c>
      <c r="C1048" s="312">
        <v>54</v>
      </c>
      <c r="D1048" s="328"/>
      <c r="E1048" s="328"/>
      <c r="F1048" s="328"/>
      <c r="G1048" s="328"/>
      <c r="H1048" s="328"/>
      <c r="I1048" s="328"/>
    </row>
    <row r="1049" spans="1:9" s="94" customFormat="1">
      <c r="A1049" s="79"/>
      <c r="B1049" s="84" t="s">
        <v>13</v>
      </c>
      <c r="C1049" s="195">
        <v>54</v>
      </c>
      <c r="D1049" s="87"/>
      <c r="E1049" s="87"/>
      <c r="F1049" s="87"/>
      <c r="G1049" s="87"/>
      <c r="H1049" s="87"/>
      <c r="I1049" s="87"/>
    </row>
    <row r="1050" spans="1:9" s="15" customFormat="1">
      <c r="B1050" s="175"/>
      <c r="C1050" s="307"/>
      <c r="D1050" s="41"/>
      <c r="E1050" s="41"/>
      <c r="F1050" s="41"/>
      <c r="G1050" s="41"/>
      <c r="H1050" s="41"/>
      <c r="I1050" s="41"/>
    </row>
    <row r="1051" spans="1:9" s="15" customFormat="1">
      <c r="B1051" s="175"/>
      <c r="C1051" s="307"/>
      <c r="D1051" s="41"/>
      <c r="E1051" s="41"/>
      <c r="F1051" s="41"/>
      <c r="G1051" s="41"/>
      <c r="H1051" s="41"/>
      <c r="I1051" s="41"/>
    </row>
    <row r="1052" spans="1:9" s="15" customFormat="1">
      <c r="B1052" s="175"/>
      <c r="C1052" s="307"/>
      <c r="D1052" s="41"/>
      <c r="E1052" s="41"/>
      <c r="F1052" s="41"/>
      <c r="G1052" s="41"/>
      <c r="H1052" s="41"/>
      <c r="I1052" s="41"/>
    </row>
    <row r="1053" spans="1:9" s="15" customFormat="1">
      <c r="B1053" s="175"/>
      <c r="C1053" s="307"/>
      <c r="D1053" s="41"/>
      <c r="E1053" s="41"/>
      <c r="F1053" s="41"/>
      <c r="G1053" s="41"/>
      <c r="H1053" s="41"/>
      <c r="I1053" s="41"/>
    </row>
    <row r="1054" spans="1:9" ht="12.75">
      <c r="A1054" s="688" t="s">
        <v>161</v>
      </c>
      <c r="B1054" s="716"/>
      <c r="C1054" s="716"/>
    </row>
    <row r="1055" spans="1:9" ht="12.75">
      <c r="A1055" s="688" t="s">
        <v>162</v>
      </c>
      <c r="B1055" s="716"/>
      <c r="C1055" s="716"/>
    </row>
    <row r="1056" spans="1:9">
      <c r="A1056" s="167"/>
      <c r="B1056" s="168"/>
      <c r="C1056" s="308"/>
    </row>
    <row r="1057" spans="1:3">
      <c r="A1057" s="167"/>
      <c r="B1057" s="168"/>
      <c r="C1057" s="308"/>
    </row>
    <row r="1058" spans="1:3">
      <c r="A1058" s="167"/>
      <c r="B1058" s="168"/>
      <c r="C1058" s="308"/>
    </row>
    <row r="1059" spans="1:3">
      <c r="A1059" s="43"/>
    </row>
    <row r="1060" spans="1:3">
      <c r="A1060" s="43" t="s">
        <v>163</v>
      </c>
    </row>
    <row r="1061" spans="1:3">
      <c r="A1061" s="43" t="s">
        <v>164</v>
      </c>
    </row>
    <row r="1068" spans="1:3">
      <c r="A1068" s="15"/>
    </row>
    <row r="1069" spans="1:3">
      <c r="A1069" s="15"/>
    </row>
  </sheetData>
  <mergeCells count="31">
    <mergeCell ref="D844:I844"/>
    <mergeCell ref="D280:I280"/>
    <mergeCell ref="A7:C7"/>
    <mergeCell ref="C9:C11"/>
    <mergeCell ref="A136:C136"/>
    <mergeCell ref="A176:C176"/>
    <mergeCell ref="A102:C102"/>
    <mergeCell ref="A201:A202"/>
    <mergeCell ref="A771:C771"/>
    <mergeCell ref="A831:C831"/>
    <mergeCell ref="A808:C808"/>
    <mergeCell ref="A121:C121"/>
    <mergeCell ref="A1:C1"/>
    <mergeCell ref="A302:C302"/>
    <mergeCell ref="A714:C714"/>
    <mergeCell ref="A715:C715"/>
    <mergeCell ref="A465:C465"/>
    <mergeCell ref="A606:C606"/>
    <mergeCell ref="A677:C677"/>
    <mergeCell ref="A256:C256"/>
    <mergeCell ref="A1054:C1054"/>
    <mergeCell ref="A1055:C1055"/>
    <mergeCell ref="A2:C2"/>
    <mergeCell ref="A947:C947"/>
    <mergeCell ref="A885:A886"/>
    <mergeCell ref="A881:A882"/>
    <mergeCell ref="A883:A884"/>
    <mergeCell ref="A874:A875"/>
    <mergeCell ref="A1006:C1006"/>
    <mergeCell ref="A416:C416"/>
    <mergeCell ref="A913:A914"/>
  </mergeCells>
  <pageMargins left="0.70866141732283472" right="0.70866141732283472" top="0.55118110236220474" bottom="0.55118110236220474" header="0.31496062992125984" footer="0.31496062992125984"/>
  <pageSetup paperSize="9" orientation="portrait" r:id="rId1"/>
  <headerFoot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63B906F520104AA2310A23785AD6A1" ma:contentTypeVersion="13" ma:contentTypeDescription="Create a new document." ma:contentTypeScope="" ma:versionID="846fdfcf1bb76d914d9a8e68928938b9">
  <xsd:schema xmlns:xsd="http://www.w3.org/2001/XMLSchema" xmlns:xs="http://www.w3.org/2001/XMLSchema" xmlns:p="http://schemas.microsoft.com/office/2006/metadata/properties" xmlns:ns2="4fd46e8f-b5f2-4f4d-a1ec-39d4fa8f16aa" xmlns:ns3="03eb710a-7f1e-4376-a079-e7cc74015381" targetNamespace="http://schemas.microsoft.com/office/2006/metadata/properties" ma:root="true" ma:fieldsID="b33aa112b78379571824b6456b769b18" ns2:_="" ns3:_="">
    <xsd:import namespace="4fd46e8f-b5f2-4f4d-a1ec-39d4fa8f16aa"/>
    <xsd:import namespace="03eb710a-7f1e-4376-a079-e7cc740153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d46e8f-b5f2-4f4d-a1ec-39d4fa8f16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6b229d1-1d00-4462-aada-2c85bfe8d0b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eb710a-7f1e-4376-a079-e7cc7401538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433e031-6b11-42a3-aea4-6a8a3089a7c3}" ma:internalName="TaxCatchAll" ma:showField="CatchAllData" ma:web="03eb710a-7f1e-4376-a079-e7cc740153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d46e8f-b5f2-4f4d-a1ec-39d4fa8f16aa">
      <Terms xmlns="http://schemas.microsoft.com/office/infopath/2007/PartnerControls"/>
    </lcf76f155ced4ddcb4097134ff3c332f>
    <TaxCatchAll xmlns="03eb710a-7f1e-4376-a079-e7cc74015381" xsi:nil="true"/>
  </documentManagement>
</p:properties>
</file>

<file path=customXml/itemProps1.xml><?xml version="1.0" encoding="utf-8"?>
<ds:datastoreItem xmlns:ds="http://schemas.openxmlformats.org/officeDocument/2006/customXml" ds:itemID="{9EB6477D-03B8-4F71-ACB8-478CCCE824C4}"/>
</file>

<file path=customXml/itemProps2.xml><?xml version="1.0" encoding="utf-8"?>
<ds:datastoreItem xmlns:ds="http://schemas.openxmlformats.org/officeDocument/2006/customXml" ds:itemID="{6F5500E9-E65A-4AB1-912C-7398ED3D1784}"/>
</file>

<file path=customXml/itemProps3.xml><?xml version="1.0" encoding="utf-8"?>
<ds:datastoreItem xmlns:ds="http://schemas.openxmlformats.org/officeDocument/2006/customXml" ds:itemID="{BE1BE558-0097-423C-8137-AA3EAE9397D1}"/>
</file>

<file path=docProps/app.xml><?xml version="1.0" encoding="utf-8"?>
<Properties xmlns="http://schemas.openxmlformats.org/officeDocument/2006/extended-properties" xmlns:vt="http://schemas.openxmlformats.org/officeDocument/2006/docPropsVTypes">
  <Application>Microsoft Excel Online</Application>
  <Manager/>
  <Company>Ministerul Finantelor Publice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Gabriela P.</dc:creator>
  <cp:keywords/>
  <dc:description/>
  <cp:lastModifiedBy/>
  <cp:revision/>
  <dcterms:created xsi:type="dcterms:W3CDTF">2003-05-13T09:24:28Z</dcterms:created>
  <dcterms:modified xsi:type="dcterms:W3CDTF">2026-10-26T11:47:36Z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0x0101007C63B906F520104AA2310A23785AD6A1</vt:lpwstr>
  </property>
  <property fmtid="{D5CDD505-2E9C-101B-9397-08002B2CF9AE}" pid="3" name="MediaServiceImageTags">
    <vt:lpwstr/>
  </property>
</Properties>
</file>