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ioneci\Documents\GABI 2026\RAPOARTE SI ANEXE SEDINTE 2026\SEDINTA 29 OCT 2026\"/>
    </mc:Choice>
  </mc:AlternateContent>
  <xr:revisionPtr revIDLastSave="0" documentId="8_{F3449DDA-1673-4CFC-83CD-07C811B2000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 (2)" sheetId="2" r:id="rId1"/>
  </sheets>
  <definedNames>
    <definedName name="_xlnm.Print_Titles" localSheetId="0">'sheet (2)'!$12:$12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" l="1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4" i="2"/>
  <c r="E101" i="2"/>
  <c r="E21" i="2"/>
  <c r="E87" i="2"/>
  <c r="E108" i="2"/>
  <c r="E111" i="2"/>
  <c r="E103" i="2"/>
  <c r="E94" i="2"/>
  <c r="E89" i="2"/>
  <c r="E88" i="2" s="1"/>
  <c r="E153" i="2"/>
  <c r="E152" i="2"/>
  <c r="E151" i="2" s="1"/>
  <c r="E147" i="2"/>
  <c r="E146" i="2" s="1"/>
  <c r="E144" i="2"/>
  <c r="E143" i="2" s="1"/>
  <c r="E141" i="2"/>
  <c r="E138" i="2"/>
  <c r="E136" i="2"/>
  <c r="E135" i="2" s="1"/>
  <c r="E130" i="2"/>
  <c r="E127" i="2"/>
  <c r="E124" i="2"/>
  <c r="E122" i="2"/>
  <c r="E121" i="2"/>
  <c r="E120" i="2"/>
  <c r="E118" i="2"/>
  <c r="E117" i="2"/>
  <c r="E115" i="2"/>
  <c r="E114" i="2" s="1"/>
  <c r="E109" i="2"/>
  <c r="E106" i="2"/>
  <c r="E105" i="2"/>
  <c r="E100" i="2"/>
  <c r="E97" i="2"/>
  <c r="E92" i="2"/>
  <c r="E91" i="2" s="1"/>
  <c r="E83" i="2"/>
  <c r="E82" i="2"/>
  <c r="E81" i="2" s="1"/>
  <c r="E79" i="2"/>
  <c r="E75" i="2"/>
  <c r="E74" i="2"/>
  <c r="E67" i="2"/>
  <c r="E63" i="2"/>
  <c r="E62" i="2" s="1"/>
  <c r="E60" i="2"/>
  <c r="E59" i="2" s="1"/>
  <c r="E57" i="2"/>
  <c r="E56" i="2"/>
  <c r="E55" i="2"/>
  <c r="E54" i="2"/>
  <c r="E53" i="2"/>
  <c r="E52" i="2" s="1"/>
  <c r="E48" i="2"/>
  <c r="E47" i="2"/>
  <c r="E46" i="2" s="1"/>
  <c r="E44" i="2"/>
  <c r="E43" i="2" s="1"/>
  <c r="E41" i="2"/>
  <c r="E40" i="2" s="1"/>
  <c r="E39" i="2" s="1"/>
  <c r="E37" i="2"/>
  <c r="E36" i="2"/>
  <c r="E35" i="2"/>
  <c r="E34" i="2" s="1"/>
  <c r="E31" i="2"/>
  <c r="E18" i="2"/>
  <c r="E16" i="2"/>
  <c r="E20" i="2" l="1"/>
  <c r="E19" i="2" s="1"/>
  <c r="E126" i="2"/>
  <c r="E113" i="2" s="1"/>
  <c r="E102" i="2"/>
  <c r="E96" i="2" s="1"/>
  <c r="E85" i="2" s="1"/>
  <c r="E66" i="2"/>
  <c r="E73" i="2"/>
  <c r="E65" i="2" s="1"/>
  <c r="E15" i="2"/>
  <c r="E140" i="2"/>
  <c r="E104" i="2"/>
  <c r="E86" i="2"/>
  <c r="E133" i="2"/>
  <c r="E134" i="2"/>
  <c r="E132" i="2" s="1"/>
  <c r="E30" i="2"/>
  <c r="E28" i="2"/>
  <c r="E139" i="2"/>
  <c r="E145" i="2"/>
  <c r="E137" i="2" s="1"/>
  <c r="E51" i="2"/>
  <c r="E50" i="2" s="1"/>
  <c r="E29" i="2"/>
  <c r="E27" i="2"/>
  <c r="E23" i="2"/>
  <c r="E25" i="2" l="1"/>
  <c r="E157" i="2" s="1"/>
  <c r="E26" i="2"/>
  <c r="E22" i="2"/>
  <c r="E24" i="2" l="1"/>
  <c r="E158" i="2"/>
  <c r="E14" i="2"/>
  <c r="E15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tc={33DB3660-33D9-43A8-84A8-D8481239007E}</author>
    <author>tc={C32681BB-421B-411A-B6B6-4C63B11779CA}</author>
  </authors>
  <commentList>
    <comment ref="E33" authorId="0" shapeId="0" xr:uid="{33DB3660-33D9-43A8-84A8-D8481239007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2000 pt rajda - 195 disponibil de la calinesti </t>
      </text>
    </comment>
    <comment ref="E144" authorId="1" shapeId="0" xr:uid="{C32681BB-421B-411A-B6B6-4C63B11779CA}">
      <text>
        <t>[Threaded comment]
Your version of Excel allows you to read this threaded comment; however, any edits to it will get removed if the file is opened in a newer version of Excel. Learn more: https://go.microsoft.com/fwlink/?linkid=870924
Comment:
    -1093 Stoicea , +2000 RAJDA</t>
      </text>
    </comment>
  </commentList>
</comments>
</file>

<file path=xl/sharedStrings.xml><?xml version="1.0" encoding="utf-8"?>
<sst xmlns="http://schemas.openxmlformats.org/spreadsheetml/2006/main" count="228" uniqueCount="127">
  <si>
    <t>JUDETUL ARGES</t>
  </si>
  <si>
    <t xml:space="preserve">DIRECTIA ECONOMICA </t>
  </si>
  <si>
    <t xml:space="preserve">SERVICIUL BUGET IMPOZITE TAXE SI VENITURI </t>
  </si>
  <si>
    <t>ANEXA  nr. 1</t>
  </si>
  <si>
    <t>la HCJ nr.            /    .............2026</t>
  </si>
  <si>
    <t xml:space="preserve">INFLUENTE </t>
  </si>
  <si>
    <t xml:space="preserve"> LA BUGET LOCAL 2026</t>
  </si>
  <si>
    <t xml:space="preserve">mii lei </t>
  </si>
  <si>
    <t>DENUMIRE INDICATORI</t>
  </si>
  <si>
    <t>COD</t>
  </si>
  <si>
    <t>PROPUNERE 2026</t>
  </si>
  <si>
    <t>TRIM IV</t>
  </si>
  <si>
    <t>VENITURI - TOTAL</t>
  </si>
  <si>
    <t>SECTIUNEA DE FUNCTIONARE</t>
  </si>
  <si>
    <t>COTE SI SUME DEF DIN IMPOZITUL PE VENIT</t>
  </si>
  <si>
    <t>Sume repartizate pentru finantarea institutiilor de spectacole si concerte</t>
  </si>
  <si>
    <t>.04.02.06</t>
  </si>
  <si>
    <t>Varsaminte din sectiunea de functionare pentru finantarea sectiunii de dezvoltare a bugetului local (cu semnul minus)</t>
  </si>
  <si>
    <t>37.02.03</t>
  </si>
  <si>
    <t>SUBVENTII</t>
  </si>
  <si>
    <t>.00.17</t>
  </si>
  <si>
    <t>Subventii de la bugetul de stat</t>
  </si>
  <si>
    <t>Alte drepturi pentru dizabilitate si adoptie</t>
  </si>
  <si>
    <t>42.02.21</t>
  </si>
  <si>
    <t>SECTIUNEA DE DEZVOLTARE</t>
  </si>
  <si>
    <t>Vărsăminte din secţiunea de funcţionare</t>
  </si>
  <si>
    <t>37.02.04</t>
  </si>
  <si>
    <t xml:space="preserve">CHELTUIELI - TOTAL </t>
  </si>
  <si>
    <t>50.02</t>
  </si>
  <si>
    <t>AUTORITATI PUBLICE SI ACTIUNI EXTERNE</t>
  </si>
  <si>
    <t>51.02</t>
  </si>
  <si>
    <t>AUTORITATI PUBLICE SI ACTIUNI EXTERNE (aparat propriu)</t>
  </si>
  <si>
    <t>51.02.01.03</t>
  </si>
  <si>
    <t>Cheltuieli cu salariile</t>
  </si>
  <si>
    <t>Cheltuieli cu bunuri si servicii</t>
  </si>
  <si>
    <t xml:space="preserve">Cheltuieli de capital </t>
  </si>
  <si>
    <t>70.</t>
  </si>
  <si>
    <t>Proiect"Elaborarea Planului de Amenajare a Terioriului Judetean (P.A.T.J.)Arges"</t>
  </si>
  <si>
    <t xml:space="preserve">ALTE SERVICII PUBLICE GENERALE </t>
  </si>
  <si>
    <t>54.02</t>
  </si>
  <si>
    <t xml:space="preserve">   RAMBURSARI DE CREDITE</t>
  </si>
  <si>
    <t>54.02.50</t>
  </si>
  <si>
    <t xml:space="preserve">Rambursare imprumuturi interne </t>
  </si>
  <si>
    <t>81.02.05</t>
  </si>
  <si>
    <t xml:space="preserve">TRANZACTII PRIVIND DATORIA PUBLICA </t>
  </si>
  <si>
    <t>55.02</t>
  </si>
  <si>
    <t xml:space="preserve">         Dobanzi aferente datoriei publice interne</t>
  </si>
  <si>
    <t>30.01.01</t>
  </si>
  <si>
    <t>APARARE</t>
  </si>
  <si>
    <t>CENTRUL MILITAR JUDETEAN ARGES "GENERAL CONSTANTIN  CHRISTESCU"</t>
  </si>
  <si>
    <t>60.02.02</t>
  </si>
  <si>
    <t>X. Cheltuieli de capital</t>
  </si>
  <si>
    <t>SANATATE</t>
  </si>
  <si>
    <t>66.02</t>
  </si>
  <si>
    <t xml:space="preserve">SPITALE </t>
  </si>
  <si>
    <t>66.02.06</t>
  </si>
  <si>
    <t xml:space="preserve">Transferuri din bugetele locale pentru finantarea cheltuielilor curente in domeniul sanatatii </t>
  </si>
  <si>
    <t>51.01.46</t>
  </si>
  <si>
    <t>Transferuri de capital - pentru finantarea investitiilor la spitale</t>
  </si>
  <si>
    <t>51.02.12</t>
  </si>
  <si>
    <t>Spitalul de Pneumoftiziologie Leordeni</t>
  </si>
  <si>
    <t>66.02.06.01</t>
  </si>
  <si>
    <t>Spitalul de Psihiatrie "Sfanta. Maria" Vedea</t>
  </si>
  <si>
    <t>Spitalul de Recuperare și Boli Cronice Valea Iașului</t>
  </si>
  <si>
    <t xml:space="preserve">CULTURA, RECREERE SI RELIGIE </t>
  </si>
  <si>
    <t>67.02</t>
  </si>
  <si>
    <t>BIBLIOTECA JUDETEANA DINICU GOLESCU ARGES</t>
  </si>
  <si>
    <t>67.02.03.02</t>
  </si>
  <si>
    <t>Cheltuieli de personal</t>
  </si>
  <si>
    <t>Cheltuieli de capital</t>
  </si>
  <si>
    <t>TEATRUL "AL. DAVILA" PITESTI</t>
  </si>
  <si>
    <t>67.02.03.04</t>
  </si>
  <si>
    <t>Transferuri catre institutii publice:</t>
  </si>
  <si>
    <t>51.01.01</t>
  </si>
  <si>
    <t xml:space="preserve">Alte cheltuieli </t>
  </si>
  <si>
    <t>Alte transferuri  de capital catre institutii publice</t>
  </si>
  <si>
    <t>51.02.29</t>
  </si>
  <si>
    <t xml:space="preserve">CENTRUL "DOINA ARGESULUI" </t>
  </si>
  <si>
    <t xml:space="preserve">ASIGURARI SI ASIST. SOCIALA </t>
  </si>
  <si>
    <t xml:space="preserve">DIRECTIA GENERALA DE ASISTENTA SOCIALA SI  PROTECTIA COPILULUI ARGES - Asistenta acordata persoanelor in varsta </t>
  </si>
  <si>
    <t>68.02.04</t>
  </si>
  <si>
    <t xml:space="preserve">DIRECTIA GENERALA DE ASISTENTA SOCIALA SI  PROTECTIA COPILULUI ARGES - Asistență socială în caz de boli si invalidități </t>
  </si>
  <si>
    <t>68.02.05</t>
  </si>
  <si>
    <t>DIRECTIA GENERALA DE ASISTENTA SOCIALA SI PROTECTIA COPILULUI ARGES -  Asistenta sociala pentru familie si copii</t>
  </si>
  <si>
    <t>68.02.06</t>
  </si>
  <si>
    <t xml:space="preserve">Asistenta sociala </t>
  </si>
  <si>
    <t>57.02</t>
  </si>
  <si>
    <t>Ajutoare sociale in numerar</t>
  </si>
  <si>
    <t>57.02.01</t>
  </si>
  <si>
    <t>Drepturi persoane cu handicap</t>
  </si>
  <si>
    <t xml:space="preserve">Ajutoare sociale in natura </t>
  </si>
  <si>
    <t>57.02.02</t>
  </si>
  <si>
    <t>DIRECTIA GENERALA DE ASISTENTA SOCIALA SI  PROTECTIA COPILULUI ARGES - Alte cheltuieli in domeniul asistentei sociale (aparat propriu)</t>
  </si>
  <si>
    <t>68.02.50</t>
  </si>
  <si>
    <t>UNITATI DE ASISTENTA MEDICO-SOCIALA</t>
  </si>
  <si>
    <t>68.02.12</t>
  </si>
  <si>
    <t>UNITATEA DE ASISTENTA MEDICO-SOCIALA CALINESTI</t>
  </si>
  <si>
    <t>UNITATEA DE ASISTENTA MEDICO-SOCIALA DEDULESTI</t>
  </si>
  <si>
    <t xml:space="preserve">UNITATEA DE ASISTENTA MEDICO-SOCIALA DOMNESTI </t>
  </si>
  <si>
    <t>Transferuri din bugetele locale pentru finanţarea unităţilor de asistenţă socială şi medico-sociale</t>
  </si>
  <si>
    <t>51.01.39</t>
  </si>
  <si>
    <t xml:space="preserve">  din care pentru bunuri si servicii</t>
  </si>
  <si>
    <t>UNITATEA DE ASISTENTA MEDICO-SOCIALA SUICI</t>
  </si>
  <si>
    <t xml:space="preserve"> din care cheltuieli de personal </t>
  </si>
  <si>
    <t>LOCUINTE SERVICII SI DEZVOLTARE PUBLICA</t>
  </si>
  <si>
    <t>70.02</t>
  </si>
  <si>
    <t xml:space="preserve">ALTE CHELTUIELI LOCUINTE </t>
  </si>
  <si>
    <t>70.02.50</t>
  </si>
  <si>
    <t xml:space="preserve">TRANSPORTURI </t>
  </si>
  <si>
    <t>84.02</t>
  </si>
  <si>
    <t xml:space="preserve">DRUMURI SI PODURI JUDETENE </t>
  </si>
  <si>
    <t>84.02.03.01</t>
  </si>
  <si>
    <t>PROIECT "Modernizarea DJ 659:Pitești-Bradu-Suseni-Gliganu de Sus-Bârlogu-Negrași-Mozaceni Lim.Jud.Dâmbovița, km 0+000-58+320; L=58,320 km</t>
  </si>
  <si>
    <t>Programe finantate din Fondul European de Dezvoltare Regionala(FEDR), aferente cadrului financiar 2021-2027</t>
  </si>
  <si>
    <t>56.48</t>
  </si>
  <si>
    <t>Finantare nationala</t>
  </si>
  <si>
    <t>56.48.01</t>
  </si>
  <si>
    <t>Finantare externa nerambursabila</t>
  </si>
  <si>
    <t>56.48.02</t>
  </si>
  <si>
    <t>Cheltuieli neeligibile</t>
  </si>
  <si>
    <t>56.48.03</t>
  </si>
  <si>
    <t>Proiect Modernizare DJ 679 Paduroiu (DN67B)- Lipia-Popesti-Lunca Corbului-Padureti-Ciesti-Falfani-Cotmeana-Malu-Barla-Limita Judetul Olt km0+000-48.222; L=47,670km</t>
  </si>
  <si>
    <t xml:space="preserve">Finantare nationala </t>
  </si>
  <si>
    <t xml:space="preserve">Finantare externa nerambursabila </t>
  </si>
  <si>
    <t>DEFICIT SECTIUNEA DE FUNCTIONARE</t>
  </si>
  <si>
    <t>DEFICIT SECTIUNEA DE DEZVOLATRE</t>
  </si>
  <si>
    <t xml:space="preserve"> 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</si>
</sst>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43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1"/>
      <color rgb="FF3F3F7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-T&amp;M"/>
      <charset val="238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color rgb="FF9C0006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Times New Roman"/>
      <family val="1"/>
      <charset val="238"/>
    </font>
    <font>
      <sz val="11"/>
      <color rgb="FF006100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9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C7CE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A9694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62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1" fillId="0" borderId="0"/>
    <xf numFmtId="0" fontId="1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5" borderId="0" applyNumberFormat="0" applyBorder="0" applyAlignment="0" applyProtection="0"/>
    <xf numFmtId="0" fontId="18" fillId="9" borderId="0" applyNumberFormat="0" applyBorder="0" applyAlignment="0" applyProtection="0"/>
    <xf numFmtId="0" fontId="19" fillId="26" borderId="5" applyNumberFormat="0" applyAlignment="0" applyProtection="0"/>
    <xf numFmtId="0" fontId="20" fillId="27" borderId="6" applyNumberFormat="0" applyAlignment="0" applyProtection="0"/>
    <xf numFmtId="164" fontId="3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13" borderId="5" applyNumberFormat="0" applyAlignment="0" applyProtection="0"/>
    <xf numFmtId="0" fontId="15" fillId="7" borderId="4" applyNumberFormat="0" applyAlignment="0" applyProtection="0"/>
    <xf numFmtId="0" fontId="27" fillId="0" borderId="10" applyNumberFormat="0" applyFill="0" applyAlignment="0" applyProtection="0"/>
    <xf numFmtId="0" fontId="28" fillId="28" borderId="0" applyNumberFormat="0" applyBorder="0" applyAlignment="0" applyProtection="0"/>
    <xf numFmtId="0" fontId="3" fillId="0" borderId="0"/>
    <xf numFmtId="0" fontId="33" fillId="0" borderId="0"/>
    <xf numFmtId="0" fontId="3" fillId="29" borderId="11" applyNumberFormat="0" applyAlignment="0" applyProtection="0"/>
    <xf numFmtId="0" fontId="29" fillId="26" borderId="12" applyNumberFormat="0" applyAlignment="0" applyProtection="0"/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8" fillId="30" borderId="0" applyNumberFormat="0" applyBorder="0" applyAlignment="0" applyProtection="0"/>
    <xf numFmtId="0" fontId="41" fillId="32" borderId="0" applyNumberFormat="0" applyBorder="0" applyAlignment="0" applyProtection="0"/>
    <xf numFmtId="0" fontId="3" fillId="0" borderId="0"/>
  </cellStyleXfs>
  <cellXfs count="163">
    <xf numFmtId="0" fontId="0" fillId="0" borderId="0" xfId="0"/>
    <xf numFmtId="4" fontId="4" fillId="2" borderId="0" xfId="0" applyNumberFormat="1" applyFont="1" applyFill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0" fillId="3" borderId="2" xfId="0" applyFont="1" applyFill="1" applyBorder="1"/>
    <xf numFmtId="0" fontId="10" fillId="0" borderId="0" xfId="0" applyFont="1"/>
    <xf numFmtId="0" fontId="10" fillId="3" borderId="3" xfId="0" applyFont="1" applyFill="1" applyBorder="1"/>
    <xf numFmtId="0" fontId="10" fillId="5" borderId="3" xfId="0" applyFont="1" applyFill="1" applyBorder="1"/>
    <xf numFmtId="0" fontId="9" fillId="0" borderId="3" xfId="0" applyFont="1" applyBorder="1" applyAlignment="1">
      <alignment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3" fillId="0" borderId="0" xfId="0" applyFont="1"/>
    <xf numFmtId="0" fontId="35" fillId="0" borderId="0" xfId="0" applyFont="1" applyAlignment="1">
      <alignment horizontal="center" vertical="center"/>
    </xf>
    <xf numFmtId="4" fontId="36" fillId="2" borderId="0" xfId="0" applyNumberFormat="1" applyFont="1" applyFill="1"/>
    <xf numFmtId="0" fontId="36" fillId="0" borderId="0" xfId="0" applyFont="1"/>
    <xf numFmtId="0" fontId="36" fillId="0" borderId="0" xfId="0" applyFont="1" applyAlignment="1">
      <alignment horizontal="center"/>
    </xf>
    <xf numFmtId="0" fontId="35" fillId="0" borderId="0" xfId="0" applyFont="1"/>
    <xf numFmtId="0" fontId="36" fillId="0" borderId="0" xfId="0" applyFont="1" applyAlignment="1">
      <alignment horizontal="right"/>
    </xf>
    <xf numFmtId="0" fontId="36" fillId="0" borderId="0" xfId="0" applyFont="1" applyAlignment="1">
      <alignment horizontal="center" wrapText="1"/>
    </xf>
    <xf numFmtId="0" fontId="35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0" xfId="0" applyFont="1"/>
    <xf numFmtId="0" fontId="36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left" vertical="center"/>
    </xf>
    <xf numFmtId="0" fontId="35" fillId="2" borderId="1" xfId="0" applyFont="1" applyFill="1" applyBorder="1" applyAlignment="1">
      <alignment horizontal="left" vertical="center"/>
    </xf>
    <xf numFmtId="0" fontId="36" fillId="31" borderId="1" xfId="0" applyFont="1" applyFill="1" applyBorder="1" applyAlignment="1">
      <alignment horizontal="center" vertical="center"/>
    </xf>
    <xf numFmtId="0" fontId="34" fillId="31" borderId="1" xfId="59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 wrapText="1"/>
    </xf>
    <xf numFmtId="4" fontId="36" fillId="4" borderId="1" xfId="0" applyNumberFormat="1" applyFont="1" applyFill="1" applyBorder="1" applyAlignment="1">
      <alignment horizontal="center" vertical="center"/>
    </xf>
    <xf numFmtId="4" fontId="36" fillId="31" borderId="1" xfId="0" applyNumberFormat="1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horizontal="center" vertical="center"/>
    </xf>
    <xf numFmtId="4" fontId="36" fillId="6" borderId="1" xfId="0" applyNumberFormat="1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4" fontId="36" fillId="2" borderId="1" xfId="0" applyNumberFormat="1" applyFont="1" applyFill="1" applyBorder="1" applyAlignment="1">
      <alignment horizontal="center" vertical="center"/>
    </xf>
    <xf numFmtId="4" fontId="3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2" fontId="34" fillId="4" borderId="1" xfId="0" applyNumberFormat="1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4" fillId="31" borderId="1" xfId="59" applyFont="1" applyFill="1" applyBorder="1" applyAlignment="1">
      <alignment horizontal="center" vertical="center" wrapText="1"/>
    </xf>
    <xf numFmtId="0" fontId="36" fillId="31" borderId="1" xfId="0" applyFont="1" applyFill="1" applyBorder="1" applyAlignment="1">
      <alignment horizontal="center" vertical="center" wrapText="1"/>
    </xf>
    <xf numFmtId="4" fontId="34" fillId="31" borderId="1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left" vertical="center" wrapText="1"/>
    </xf>
    <xf numFmtId="2" fontId="35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left" vertical="center" wrapText="1"/>
    </xf>
    <xf numFmtId="0" fontId="8" fillId="33" borderId="1" xfId="0" applyFont="1" applyFill="1" applyBorder="1" applyAlignment="1">
      <alignment wrapText="1"/>
    </xf>
    <xf numFmtId="0" fontId="10" fillId="34" borderId="1" xfId="0" applyFont="1" applyFill="1" applyBorder="1" applyAlignment="1">
      <alignment horizontal="center"/>
    </xf>
    <xf numFmtId="0" fontId="8" fillId="0" borderId="1" xfId="0" applyFont="1" applyBorder="1"/>
    <xf numFmtId="0" fontId="40" fillId="0" borderId="1" xfId="0" applyFont="1" applyBorder="1" applyAlignment="1">
      <alignment horizontal="center"/>
    </xf>
    <xf numFmtId="0" fontId="9" fillId="0" borderId="1" xfId="0" applyFont="1" applyBorder="1"/>
    <xf numFmtId="0" fontId="4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/>
    <xf numFmtId="0" fontId="1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0" fillId="2" borderId="1" xfId="0" applyFont="1" applyFill="1" applyBorder="1" applyAlignment="1">
      <alignment horizontal="center" vertical="center"/>
    </xf>
    <xf numFmtId="0" fontId="13" fillId="0" borderId="1" xfId="60" applyFont="1" applyFill="1" applyBorder="1" applyAlignment="1">
      <alignment horizontal="left" vertical="center" wrapText="1"/>
    </xf>
    <xf numFmtId="2" fontId="40" fillId="0" borderId="1" xfId="6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8" fillId="34" borderId="1" xfId="0" applyFont="1" applyFill="1" applyBorder="1" applyAlignment="1">
      <alignment wrapText="1"/>
    </xf>
    <xf numFmtId="0" fontId="9" fillId="34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10" fillId="3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/>
    </xf>
    <xf numFmtId="0" fontId="9" fillId="0" borderId="14" xfId="61" applyFont="1" applyBorder="1" applyAlignment="1">
      <alignment wrapText="1"/>
    </xf>
    <xf numFmtId="0" fontId="8" fillId="33" borderId="1" xfId="0" applyFont="1" applyFill="1" applyBorder="1"/>
    <xf numFmtId="0" fontId="8" fillId="34" borderId="1" xfId="0" applyFont="1" applyFill="1" applyBorder="1"/>
    <xf numFmtId="0" fontId="6" fillId="0" borderId="1" xfId="0" applyFont="1" applyBorder="1"/>
    <xf numFmtId="0" fontId="8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/>
    </xf>
    <xf numFmtId="0" fontId="42" fillId="34" borderId="1" xfId="0" applyFont="1" applyFill="1" applyBorder="1" applyAlignment="1">
      <alignment horizontal="center"/>
    </xf>
    <xf numFmtId="0" fontId="8" fillId="3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4" borderId="1" xfId="0" applyFont="1" applyFill="1" applyBorder="1"/>
    <xf numFmtId="0" fontId="8" fillId="33" borderId="1" xfId="0" applyFont="1" applyFill="1" applyBorder="1" applyAlignment="1">
      <alignment horizontal="left" wrapText="1"/>
    </xf>
    <xf numFmtId="0" fontId="8" fillId="34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10" fillId="35" borderId="1" xfId="0" applyFont="1" applyFill="1" applyBorder="1" applyAlignment="1">
      <alignment horizontal="left" vertical="center" wrapText="1"/>
    </xf>
    <xf numFmtId="0" fontId="10" fillId="35" borderId="1" xfId="0" applyFont="1" applyFill="1" applyBorder="1" applyAlignment="1">
      <alignment horizontal="center" vertic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0" fillId="33" borderId="1" xfId="0" applyFont="1" applyFill="1" applyBorder="1" applyAlignment="1">
      <alignment horizontal="center"/>
    </xf>
    <xf numFmtId="0" fontId="40" fillId="33" borderId="1" xfId="0" applyFont="1" applyFill="1" applyBorder="1" applyAlignment="1">
      <alignment horizontal="center"/>
    </xf>
    <xf numFmtId="0" fontId="9" fillId="33" borderId="1" xfId="0" applyFont="1" applyFill="1" applyBorder="1" applyAlignment="1">
      <alignment wrapText="1"/>
    </xf>
    <xf numFmtId="0" fontId="36" fillId="36" borderId="1" xfId="0" applyFont="1" applyFill="1" applyBorder="1" applyAlignment="1">
      <alignment horizontal="left" vertical="center"/>
    </xf>
    <xf numFmtId="0" fontId="36" fillId="36" borderId="1" xfId="0" applyFont="1" applyFill="1" applyBorder="1" applyAlignment="1">
      <alignment horizontal="center" vertical="center"/>
    </xf>
    <xf numFmtId="4" fontId="36" fillId="36" borderId="1" xfId="0" applyNumberFormat="1" applyFont="1" applyFill="1" applyBorder="1" applyAlignment="1">
      <alignment horizontal="center" vertical="center"/>
    </xf>
    <xf numFmtId="0" fontId="4" fillId="36" borderId="1" xfId="0" applyFont="1" applyFill="1" applyBorder="1" applyAlignment="1">
      <alignment vertical="center"/>
    </xf>
    <xf numFmtId="0" fontId="10" fillId="34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4" fillId="34" borderId="0" xfId="0" applyFont="1" applyFill="1"/>
    <xf numFmtId="0" fontId="4" fillId="33" borderId="0" xfId="0" applyFont="1" applyFill="1" applyAlignment="1">
      <alignment wrapText="1"/>
    </xf>
    <xf numFmtId="0" fontId="36" fillId="36" borderId="1" xfId="0" applyFont="1" applyFill="1" applyBorder="1" applyAlignment="1">
      <alignment vertical="center"/>
    </xf>
    <xf numFmtId="0" fontId="40" fillId="36" borderId="1" xfId="0" applyFont="1" applyFill="1" applyBorder="1" applyAlignment="1">
      <alignment horizontal="center" vertical="center"/>
    </xf>
    <xf numFmtId="0" fontId="10" fillId="36" borderId="1" xfId="0" applyFont="1" applyFill="1" applyBorder="1"/>
    <xf numFmtId="0" fontId="10" fillId="36" borderId="1" xfId="0" applyFont="1" applyFill="1" applyBorder="1" applyAlignment="1">
      <alignment horizontal="center" vertical="center"/>
    </xf>
    <xf numFmtId="0" fontId="8" fillId="36" borderId="1" xfId="0" applyFont="1" applyFill="1" applyBorder="1" applyAlignment="1">
      <alignment horizontal="center"/>
    </xf>
    <xf numFmtId="0" fontId="8" fillId="36" borderId="1" xfId="0" applyFont="1" applyFill="1" applyBorder="1"/>
    <xf numFmtId="0" fontId="6" fillId="0" borderId="1" xfId="0" applyFont="1" applyBorder="1" applyAlignment="1">
      <alignment horizontal="center"/>
    </xf>
    <xf numFmtId="4" fontId="36" fillId="6" borderId="1" xfId="0" applyNumberFormat="1" applyFont="1" applyFill="1" applyBorder="1" applyAlignment="1">
      <alignment vertical="center"/>
    </xf>
    <xf numFmtId="4" fontId="36" fillId="4" borderId="1" xfId="0" applyNumberFormat="1" applyFont="1" applyFill="1" applyBorder="1" applyAlignment="1">
      <alignment vertical="center"/>
    </xf>
    <xf numFmtId="4" fontId="35" fillId="2" borderId="1" xfId="0" applyNumberFormat="1" applyFont="1" applyFill="1" applyBorder="1" applyAlignment="1">
      <alignment vertical="center"/>
    </xf>
    <xf numFmtId="4" fontId="34" fillId="4" borderId="1" xfId="0" applyNumberFormat="1" applyFont="1" applyFill="1" applyBorder="1" applyAlignment="1">
      <alignment vertical="center"/>
    </xf>
    <xf numFmtId="4" fontId="36" fillId="36" borderId="1" xfId="0" applyNumberFormat="1" applyFont="1" applyFill="1" applyBorder="1" applyAlignment="1">
      <alignment vertical="center"/>
    </xf>
    <xf numFmtId="4" fontId="3" fillId="0" borderId="1" xfId="0" applyNumberFormat="1" applyFont="1" applyBorder="1"/>
    <xf numFmtId="4" fontId="36" fillId="2" borderId="1" xfId="0" applyNumberFormat="1" applyFont="1" applyFill="1" applyBorder="1" applyAlignment="1">
      <alignment vertical="center"/>
    </xf>
    <xf numFmtId="4" fontId="36" fillId="33" borderId="1" xfId="0" applyNumberFormat="1" applyFont="1" applyFill="1" applyBorder="1" applyAlignment="1">
      <alignment vertical="center"/>
    </xf>
    <xf numFmtId="4" fontId="40" fillId="2" borderId="1" xfId="0" applyNumberFormat="1" applyFont="1" applyFill="1" applyBorder="1" applyAlignment="1">
      <alignment vertical="center"/>
    </xf>
    <xf numFmtId="4" fontId="10" fillId="33" borderId="1" xfId="0" applyNumberFormat="1" applyFont="1" applyFill="1" applyBorder="1" applyAlignment="1">
      <alignment vertical="center"/>
    </xf>
    <xf numFmtId="4" fontId="36" fillId="31" borderId="1" xfId="0" applyNumberFormat="1" applyFont="1" applyFill="1" applyBorder="1" applyAlignment="1">
      <alignment vertical="center"/>
    </xf>
    <xf numFmtId="4" fontId="35" fillId="0" borderId="1" xfId="0" applyNumberFormat="1" applyFont="1" applyBorder="1" applyAlignment="1">
      <alignment vertical="center"/>
    </xf>
    <xf numFmtId="4" fontId="10" fillId="35" borderId="1" xfId="0" applyNumberFormat="1" applyFont="1" applyFill="1" applyBorder="1" applyAlignment="1">
      <alignment vertical="center"/>
    </xf>
    <xf numFmtId="4" fontId="40" fillId="33" borderId="1" xfId="0" applyNumberFormat="1" applyFont="1" applyFill="1" applyBorder="1" applyAlignment="1">
      <alignment vertical="center"/>
    </xf>
    <xf numFmtId="4" fontId="10" fillId="4" borderId="1" xfId="0" applyNumberFormat="1" applyFont="1" applyFill="1" applyBorder="1" applyAlignment="1">
      <alignment vertical="center"/>
    </xf>
    <xf numFmtId="4" fontId="10" fillId="36" borderId="1" xfId="0" applyNumberFormat="1" applyFont="1" applyFill="1" applyBorder="1" applyAlignment="1">
      <alignment vertical="center"/>
    </xf>
    <xf numFmtId="4" fontId="35" fillId="4" borderId="1" xfId="0" applyNumberFormat="1" applyFont="1" applyFill="1" applyBorder="1" applyAlignment="1">
      <alignment vertical="center"/>
    </xf>
    <xf numFmtId="4" fontId="35" fillId="36" borderId="1" xfId="0" applyNumberFormat="1" applyFont="1" applyFill="1" applyBorder="1" applyAlignment="1">
      <alignment vertical="center"/>
    </xf>
    <xf numFmtId="4" fontId="35" fillId="34" borderId="1" xfId="0" applyNumberFormat="1" applyFont="1" applyFill="1" applyBorder="1" applyAlignment="1">
      <alignment vertical="center"/>
    </xf>
    <xf numFmtId="0" fontId="6" fillId="2" borderId="1" xfId="0" applyFont="1" applyFill="1" applyBorder="1"/>
    <xf numFmtId="4" fontId="3" fillId="2" borderId="1" xfId="0" applyNumberFormat="1" applyFont="1" applyFill="1" applyBorder="1"/>
    <xf numFmtId="0" fontId="9" fillId="36" borderId="1" xfId="0" applyFont="1" applyFill="1" applyBorder="1" applyAlignment="1">
      <alignment horizontal="center"/>
    </xf>
    <xf numFmtId="0" fontId="10" fillId="33" borderId="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4" fontId="36" fillId="37" borderId="1" xfId="0" applyNumberFormat="1" applyFont="1" applyFill="1" applyBorder="1" applyAlignment="1">
      <alignment horizontal="right" vertical="center"/>
    </xf>
    <xf numFmtId="4" fontId="36" fillId="37" borderId="1" xfId="0" applyNumberFormat="1" applyFont="1" applyFill="1" applyBorder="1" applyAlignment="1">
      <alignment horizontal="left" vertical="center" wrapText="1"/>
    </xf>
    <xf numFmtId="3" fontId="36" fillId="37" borderId="1" xfId="0" applyNumberFormat="1" applyFont="1" applyFill="1" applyBorder="1" applyAlignment="1">
      <alignment horizontal="center" vertical="center"/>
    </xf>
    <xf numFmtId="4" fontId="36" fillId="38" borderId="1" xfId="0" applyNumberFormat="1" applyFont="1" applyFill="1" applyBorder="1" applyAlignment="1">
      <alignment horizontal="left" vertical="center"/>
    </xf>
    <xf numFmtId="3" fontId="36" fillId="38" borderId="1" xfId="0" applyNumberFormat="1" applyFont="1" applyFill="1" applyBorder="1" applyAlignment="1">
      <alignment horizontal="center" vertical="center"/>
    </xf>
    <xf numFmtId="4" fontId="36" fillId="38" borderId="1" xfId="0" applyNumberFormat="1" applyFont="1" applyFill="1" applyBorder="1" applyAlignment="1">
      <alignment horizontal="right" vertical="center"/>
    </xf>
    <xf numFmtId="4" fontId="35" fillId="0" borderId="1" xfId="0" applyNumberFormat="1" applyFont="1" applyBorder="1" applyAlignment="1">
      <alignment horizontal="left" vertical="center"/>
    </xf>
    <xf numFmtId="3" fontId="35" fillId="0" borderId="1" xfId="0" applyNumberFormat="1" applyFont="1" applyBorder="1" applyAlignment="1">
      <alignment horizontal="center" vertical="center"/>
    </xf>
    <xf numFmtId="4" fontId="35" fillId="38" borderId="1" xfId="0" applyNumberFormat="1" applyFont="1" applyFill="1" applyBorder="1" applyAlignment="1">
      <alignment horizontal="right" vertical="center"/>
    </xf>
    <xf numFmtId="4" fontId="36" fillId="38" borderId="1" xfId="0" applyNumberFormat="1" applyFont="1" applyFill="1" applyBorder="1" applyAlignment="1">
      <alignment horizontal="left" vertical="center" wrapText="1"/>
    </xf>
    <xf numFmtId="4" fontId="35" fillId="38" borderId="1" xfId="0" applyNumberFormat="1" applyFont="1" applyFill="1" applyBorder="1" applyAlignment="1">
      <alignment horizontal="left" vertical="center" wrapText="1"/>
    </xf>
    <xf numFmtId="3" fontId="35" fillId="38" borderId="1" xfId="0" applyNumberFormat="1" applyFont="1" applyFill="1" applyBorder="1" applyAlignment="1">
      <alignment horizontal="center" vertical="center"/>
    </xf>
    <xf numFmtId="0" fontId="34" fillId="31" borderId="1" xfId="59" applyFont="1" applyFill="1" applyBorder="1" applyAlignment="1">
      <alignment vertical="center" wrapText="1"/>
    </xf>
    <xf numFmtId="4" fontId="35" fillId="0" borderId="1" xfId="0" applyNumberFormat="1" applyFont="1" applyBorder="1" applyAlignment="1">
      <alignment horizontal="center" vertical="center"/>
    </xf>
    <xf numFmtId="0" fontId="10" fillId="33" borderId="1" xfId="0" applyFont="1" applyFill="1" applyBorder="1" applyAlignment="1">
      <alignment horizontal="left" vertical="center" wrapText="1"/>
    </xf>
    <xf numFmtId="2" fontId="10" fillId="33" borderId="1" xfId="6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/>
    </xf>
    <xf numFmtId="0" fontId="36" fillId="0" borderId="0" xfId="0" applyFont="1" applyAlignment="1">
      <alignment horizontal="center" wrapText="1"/>
    </xf>
  </cellXfs>
  <cellStyles count="62">
    <cellStyle name="20% - Accent1 2" xfId="14" xr:uid="{B7DFB964-E015-49AF-9206-E0B9FE886195}"/>
    <cellStyle name="20% - Accent2 2" xfId="15" xr:uid="{06FB7272-A163-4EFC-8ABE-2B503AF69EC3}"/>
    <cellStyle name="20% - Accent3 2" xfId="16" xr:uid="{4FA58B2D-4E0C-46DF-840E-45451F80482C}"/>
    <cellStyle name="20% - Accent4 2" xfId="17" xr:uid="{91C1D20F-CD34-4999-ABB2-CDABBD4FA764}"/>
    <cellStyle name="20% - Accent5 2" xfId="18" xr:uid="{F62CF5B1-C65F-4180-B2C9-8DF48289C155}"/>
    <cellStyle name="20% - Accent6 2" xfId="19" xr:uid="{259C7D0A-C6E4-4B75-BF6B-79BABDA9CE4B}"/>
    <cellStyle name="40% - Accent1 2" xfId="20" xr:uid="{5C79BD9E-9100-4369-A2D5-7865E3672026}"/>
    <cellStyle name="40% - Accent2 2" xfId="21" xr:uid="{2F6847E9-67BA-4F2F-999B-8EFD08BCE652}"/>
    <cellStyle name="40% - Accent3 2" xfId="22" xr:uid="{BBADD3FC-D834-441B-8B7A-BAD0E9B890D3}"/>
    <cellStyle name="40% - Accent4 2" xfId="23" xr:uid="{2304F689-4468-4F77-82C6-8BD41E3ED5C0}"/>
    <cellStyle name="40% - Accent5 2" xfId="24" xr:uid="{1752E321-2C0D-4483-855A-9FD291A3E662}"/>
    <cellStyle name="40% - Accent6 2" xfId="25" xr:uid="{EE03BAE3-D23C-4C69-862C-F5A12E5A8487}"/>
    <cellStyle name="60% - Accent1 2" xfId="26" xr:uid="{59C066D2-1419-4438-B128-988E318DE886}"/>
    <cellStyle name="60% - Accent2 2" xfId="27" xr:uid="{CD236BAB-E27C-4085-B3ED-50CC37FB9677}"/>
    <cellStyle name="60% - Accent3 2" xfId="28" xr:uid="{E4C7FA8F-9F89-4374-9E95-74168412B350}"/>
    <cellStyle name="60% - Accent4 2" xfId="29" xr:uid="{2AEE7335-D54E-459C-A6D0-AE3FD4F753A9}"/>
    <cellStyle name="60% - Accent5 2" xfId="30" xr:uid="{9773EE7C-8843-4314-BD57-89A082AD9FE6}"/>
    <cellStyle name="60% - Accent6 2" xfId="31" xr:uid="{8C78BE5E-92A3-4EAB-8194-7B39F215C697}"/>
    <cellStyle name="Accent1 2" xfId="32" xr:uid="{7BB0231D-A865-468B-99C5-28D616DAE1BF}"/>
    <cellStyle name="Accent2 2" xfId="33" xr:uid="{840D3ABE-9DBE-4729-B6D3-1E002B4AD6BA}"/>
    <cellStyle name="Accent3 2" xfId="34" xr:uid="{7B3C9846-32E3-4292-B3D3-46FC33FEFDF9}"/>
    <cellStyle name="Accent4 2" xfId="35" xr:uid="{230DDBE7-0964-4B65-B65F-1C517369DE30}"/>
    <cellStyle name="Accent5 2" xfId="36" xr:uid="{77733EB4-E8F1-45C7-BBA6-D0F72DFA01B8}"/>
    <cellStyle name="Accent6 2" xfId="37" xr:uid="{E98DFC80-9B8A-4686-9F68-CF7B4BC3FB7B}"/>
    <cellStyle name="Bad 2" xfId="38" xr:uid="{2B8EB2C4-2E4E-4039-8E5B-8D46EB8E3972}"/>
    <cellStyle name="Bun" xfId="60" builtinId="26"/>
    <cellStyle name="Calculation 2" xfId="39" xr:uid="{4661C10D-2659-4150-B0D3-AABEF72117FE}"/>
    <cellStyle name="Check Cell 2" xfId="40" xr:uid="{71C42BEB-6C79-457B-9A6E-6D54C23EE141}"/>
    <cellStyle name="Comma 2" xfId="41" xr:uid="{11E66760-30A1-43CD-9AB3-CD8B14184A21}"/>
    <cellStyle name="Eronat" xfId="59" builtinId="27"/>
    <cellStyle name="Explanatory Text 2" xfId="42" xr:uid="{204F5FD1-082F-42F7-9F1E-48053E37A951}"/>
    <cellStyle name="Good 2" xfId="43" xr:uid="{6BF1C77B-B3A1-4A4B-A948-BD729F38AB07}"/>
    <cellStyle name="Heading 1 2" xfId="44" xr:uid="{D47A8A67-EF74-48E8-B625-CD4071C0C565}"/>
    <cellStyle name="Heading 2 2" xfId="45" xr:uid="{E3CB3983-F31E-459B-BE9B-6BC75F69E00B}"/>
    <cellStyle name="Heading 3 2" xfId="46" xr:uid="{AA727A38-A008-4E3B-B85D-002C7D6E904D}"/>
    <cellStyle name="Heading 4 2" xfId="47" xr:uid="{906DCA34-082E-4AC5-899D-061593E3C4F8}"/>
    <cellStyle name="Input 2" xfId="49" xr:uid="{D36E80C5-A3A3-4795-86B9-EB8647E985CB}"/>
    <cellStyle name="Input 3" xfId="48" xr:uid="{BCC0C5FD-34BA-4DFA-B09A-665BB4DD6EFD}"/>
    <cellStyle name="Linked Cell 2" xfId="50" xr:uid="{F601A71A-4423-4DF2-8DBF-08298C6CC206}"/>
    <cellStyle name="Neutral 2" xfId="51" xr:uid="{F9DF2CEC-7CC2-4F8D-B803-2232582B45C1}"/>
    <cellStyle name="Normal" xfId="0" builtinId="0"/>
    <cellStyle name="Normal 2" xfId="6" xr:uid="{00000000-0005-0000-0000-000002000000}"/>
    <cellStyle name="Normal 2 2" xfId="52" xr:uid="{581DBC44-6A93-44F2-8FB4-3D2AD2E9D818}"/>
    <cellStyle name="Normal 3" xfId="7" xr:uid="{00000000-0005-0000-0000-000003000000}"/>
    <cellStyle name="Normal 3 2" xfId="53" xr:uid="{D7A53AD2-333F-4B2A-BDFD-1DCB0D26EEF8}"/>
    <cellStyle name="Normal 3 2 2" xfId="8" xr:uid="{00000000-0005-0000-0000-000004000000}"/>
    <cellStyle name="Normal 3 2 2 2" xfId="1" xr:uid="{00000000-0005-0000-0000-000005000000}"/>
    <cellStyle name="Normal 4" xfId="4" xr:uid="{00000000-0005-0000-0000-000006000000}"/>
    <cellStyle name="Normal 5" xfId="9" xr:uid="{00000000-0005-0000-0000-000007000000}"/>
    <cellStyle name="Normal 5 2" xfId="13" xr:uid="{C51D3C49-76A8-4C3C-8D33-37799A3C82AF}"/>
    <cellStyle name="Normal 5 4" xfId="2" xr:uid="{00000000-0005-0000-0000-000008000000}"/>
    <cellStyle name="Normal 5 4 2" xfId="10" xr:uid="{90AB1219-B698-47E2-B59D-154B5A5C040D}"/>
    <cellStyle name="Normal 5 4 4 2 2" xfId="5" xr:uid="{00000000-0005-0000-0000-000009000000}"/>
    <cellStyle name="Normal 5 4 4 2 2 2" xfId="12" xr:uid="{4D442F99-67CF-4386-AF47-A6BCBFD657FB}"/>
    <cellStyle name="Normal 7 2 2" xfId="3" xr:uid="{00000000-0005-0000-0000-00000A000000}"/>
    <cellStyle name="Normal 7 2 2 2" xfId="11" xr:uid="{7BFA83FB-FFA0-4638-85E8-FEA4E4EF4144}"/>
    <cellStyle name="Normal_Anexa F 140 146 10.07" xfId="61" xr:uid="{06E2F8DF-151D-4E20-AB4F-286E1A7FA3F3}"/>
    <cellStyle name="Note 2" xfId="54" xr:uid="{E10DCB1E-E75A-4688-B0BC-72890F16FE63}"/>
    <cellStyle name="Output 2" xfId="55" xr:uid="{E5D1738E-1F6A-4532-A419-5F7E546ABEA2}"/>
    <cellStyle name="Title 2" xfId="56" xr:uid="{D83E15CC-A336-4CAA-A7D7-6033C2959469}"/>
    <cellStyle name="Total 2" xfId="57" xr:uid="{8635E357-8A6B-49A7-BDEA-4331FB09C2F9}"/>
    <cellStyle name="Warning Text 2" xfId="58" xr:uid="{423DC274-11A4-4262-878B-9BBE7F6810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risa ZAMFIR" id="{C1BBB1F8-B4ED-4877-ACA9-516D79EFC4AE}" userId="S::larisa.zamfir@cjarges.ro::c54a0184-8301-4f46-a7b8-0561712700ee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3" dT="2026-10-15T07:32:18.83" personId="{C1BBB1F8-B4ED-4877-ACA9-516D79EFC4AE}" id="{33DB3660-33D9-43A8-84A8-D8481239007E}">
    <text xml:space="preserve">2000 pt rajda - 195 disponibil de la calinesti </text>
  </threadedComment>
  <threadedComment ref="E144" dT="2026-10-15T06:27:51.75" personId="{C1BBB1F8-B4ED-4877-ACA9-516D79EFC4AE}" id="{C32681BB-421B-411A-B6B6-4C63B11779CA}">
    <text>-1093 Stoicea , +2000 RAJDA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5AF9-47DA-4847-B800-19D24C45399A}">
  <dimension ref="A1:H160"/>
  <sheetViews>
    <sheetView tabSelected="1" topLeftCell="B111" zoomScale="98" zoomScaleNormal="98" workbookViewId="0">
      <selection activeCell="Q126" sqref="Q126"/>
    </sheetView>
  </sheetViews>
  <sheetFormatPr defaultColWidth="9.140625" defaultRowHeight="12.6"/>
  <cols>
    <col min="1" max="1" width="4.7109375" style="5" hidden="1" customWidth="1"/>
    <col min="2" max="2" width="46.28515625" style="5" customWidth="1"/>
    <col min="3" max="3" width="12.85546875" style="4" customWidth="1"/>
    <col min="4" max="4" width="15.7109375" style="5" customWidth="1"/>
    <col min="5" max="5" width="13.7109375" style="5" customWidth="1"/>
    <col min="6" max="16384" width="9.140625" style="5"/>
  </cols>
  <sheetData>
    <row r="1" spans="1:5" s="2" customFormat="1" ht="18" customHeight="1">
      <c r="A1" s="1" t="s">
        <v>0</v>
      </c>
      <c r="B1" s="17" t="s">
        <v>0</v>
      </c>
      <c r="C1" s="18"/>
      <c r="D1" s="19"/>
      <c r="E1" s="18"/>
    </row>
    <row r="2" spans="1:5" ht="18" customHeight="1">
      <c r="A2" s="3" t="s">
        <v>1</v>
      </c>
      <c r="B2" s="18" t="s">
        <v>1</v>
      </c>
      <c r="C2" s="20"/>
      <c r="D2" s="16"/>
      <c r="E2" s="20"/>
    </row>
    <row r="3" spans="1:5" ht="19.5" customHeight="1">
      <c r="A3" s="6"/>
      <c r="B3" s="17" t="s">
        <v>2</v>
      </c>
      <c r="C3" s="21"/>
      <c r="D3" s="20"/>
      <c r="E3" s="20"/>
    </row>
    <row r="4" spans="1:5" ht="18" customHeight="1">
      <c r="A4" s="6"/>
      <c r="B4" s="17"/>
      <c r="C4" s="19"/>
      <c r="D4" s="19" t="s">
        <v>3</v>
      </c>
      <c r="E4" s="19"/>
    </row>
    <row r="5" spans="1:5" ht="18" customHeight="1">
      <c r="A5" s="6"/>
      <c r="B5" s="17"/>
      <c r="C5" s="24"/>
      <c r="D5" s="16" t="s">
        <v>4</v>
      </c>
      <c r="E5" s="24"/>
    </row>
    <row r="6" spans="1:5" ht="18" customHeight="1">
      <c r="A6" s="6"/>
      <c r="B6" s="17"/>
      <c r="C6" s="20"/>
      <c r="D6" s="16"/>
      <c r="E6" s="20"/>
    </row>
    <row r="7" spans="1:5" ht="18" customHeight="1">
      <c r="A7" s="6"/>
      <c r="B7" s="17"/>
      <c r="C7" s="20"/>
      <c r="D7" s="16"/>
      <c r="E7" s="20"/>
    </row>
    <row r="8" spans="1:5" ht="19.5" customHeight="1">
      <c r="A8" s="6"/>
      <c r="B8" s="162" t="s">
        <v>5</v>
      </c>
      <c r="C8" s="162"/>
      <c r="D8" s="162"/>
      <c r="E8" s="162"/>
    </row>
    <row r="9" spans="1:5" ht="19.5" customHeight="1">
      <c r="A9" s="6"/>
      <c r="B9" s="162" t="s">
        <v>6</v>
      </c>
      <c r="C9" s="162"/>
      <c r="D9" s="162"/>
      <c r="E9" s="162"/>
    </row>
    <row r="10" spans="1:5" ht="18" customHeight="1">
      <c r="A10" s="6"/>
      <c r="B10" s="22"/>
      <c r="C10" s="22"/>
      <c r="D10" s="22"/>
      <c r="E10" s="22"/>
    </row>
    <row r="11" spans="1:5" ht="18" customHeight="1">
      <c r="A11" s="6"/>
      <c r="B11" s="17"/>
      <c r="C11" s="21"/>
      <c r="D11" s="18"/>
      <c r="E11" s="20"/>
    </row>
    <row r="12" spans="1:5" ht="11.25" customHeight="1">
      <c r="A12" s="7"/>
      <c r="B12" s="20"/>
      <c r="C12" s="23"/>
      <c r="D12" s="20"/>
      <c r="E12" s="24" t="s">
        <v>7</v>
      </c>
    </row>
    <row r="13" spans="1:5" ht="50.25" customHeight="1">
      <c r="A13" s="12"/>
      <c r="B13" s="25" t="s">
        <v>8</v>
      </c>
      <c r="C13" s="26" t="s">
        <v>9</v>
      </c>
      <c r="D13" s="26" t="s">
        <v>10</v>
      </c>
      <c r="E13" s="26" t="s">
        <v>11</v>
      </c>
    </row>
    <row r="14" spans="1:5" ht="28.5" customHeight="1">
      <c r="A14" s="8"/>
      <c r="B14" s="38" t="s">
        <v>12</v>
      </c>
      <c r="C14" s="38"/>
      <c r="D14" s="39">
        <f>E14</f>
        <v>-716.32999999999993</v>
      </c>
      <c r="E14" s="121">
        <f>E15+E22</f>
        <v>-716.32999999999993</v>
      </c>
    </row>
    <row r="15" spans="1:5" ht="36" customHeight="1">
      <c r="A15" s="8"/>
      <c r="B15" s="27" t="s">
        <v>13</v>
      </c>
      <c r="C15" s="40"/>
      <c r="D15" s="36">
        <f t="shared" ref="D15:D78" si="0">E15</f>
        <v>-6655.4</v>
      </c>
      <c r="E15" s="122">
        <f>E16+E18+E19</f>
        <v>-6655.4</v>
      </c>
    </row>
    <row r="16" spans="1:5" ht="27" customHeight="1">
      <c r="A16" s="8"/>
      <c r="B16" s="52" t="s">
        <v>14</v>
      </c>
      <c r="C16" s="25">
        <v>4.0199999999999996</v>
      </c>
      <c r="D16" s="39">
        <f t="shared" si="0"/>
        <v>3326.07</v>
      </c>
      <c r="E16" s="123">
        <f>E17</f>
        <v>3326.07</v>
      </c>
    </row>
    <row r="17" spans="1:5" ht="30.75" customHeight="1">
      <c r="A17" s="8"/>
      <c r="B17" s="53" t="s">
        <v>15</v>
      </c>
      <c r="C17" s="28" t="s">
        <v>16</v>
      </c>
      <c r="D17" s="39">
        <f t="shared" si="0"/>
        <v>3326.07</v>
      </c>
      <c r="E17" s="123">
        <v>3326.07</v>
      </c>
    </row>
    <row r="18" spans="1:5" ht="50.25" customHeight="1">
      <c r="A18" s="8"/>
      <c r="B18" s="53" t="s">
        <v>17</v>
      </c>
      <c r="C18" s="28" t="s">
        <v>18</v>
      </c>
      <c r="D18" s="39">
        <f t="shared" si="0"/>
        <v>-5939.07</v>
      </c>
      <c r="E18" s="123">
        <f>-3181.07-98-300-1805-555</f>
        <v>-5939.07</v>
      </c>
    </row>
    <row r="19" spans="1:5" ht="25.5" customHeight="1">
      <c r="A19" s="8"/>
      <c r="B19" s="54" t="s">
        <v>19</v>
      </c>
      <c r="C19" s="43" t="s">
        <v>20</v>
      </c>
      <c r="D19" s="39">
        <f t="shared" si="0"/>
        <v>-4042.4</v>
      </c>
      <c r="E19" s="123">
        <f>E20</f>
        <v>-4042.4</v>
      </c>
    </row>
    <row r="20" spans="1:5" ht="25.5" customHeight="1">
      <c r="A20" s="8"/>
      <c r="B20" s="55" t="s">
        <v>21</v>
      </c>
      <c r="C20" s="43">
        <v>42.02</v>
      </c>
      <c r="D20" s="39">
        <f t="shared" si="0"/>
        <v>-4042.4</v>
      </c>
      <c r="E20" s="123">
        <f>E21</f>
        <v>-4042.4</v>
      </c>
    </row>
    <row r="21" spans="1:5" ht="24.75" customHeight="1">
      <c r="A21" s="8"/>
      <c r="B21" s="55" t="s">
        <v>22</v>
      </c>
      <c r="C21" s="44" t="s">
        <v>23</v>
      </c>
      <c r="D21" s="39">
        <f t="shared" si="0"/>
        <v>-4042.4</v>
      </c>
      <c r="E21" s="123">
        <f>-4054+4+7.6</f>
        <v>-4042.4</v>
      </c>
    </row>
    <row r="22" spans="1:5" ht="30.75" customHeight="1">
      <c r="A22" s="8"/>
      <c r="B22" s="45" t="s">
        <v>24</v>
      </c>
      <c r="C22" s="46"/>
      <c r="D22" s="36">
        <f t="shared" si="0"/>
        <v>5939.07</v>
      </c>
      <c r="E22" s="124">
        <f>E23</f>
        <v>5939.07</v>
      </c>
    </row>
    <row r="23" spans="1:5" ht="29.25" customHeight="1">
      <c r="A23" s="8"/>
      <c r="B23" s="53" t="s">
        <v>25</v>
      </c>
      <c r="C23" s="28" t="s">
        <v>26</v>
      </c>
      <c r="D23" s="39">
        <f t="shared" si="0"/>
        <v>5939.07</v>
      </c>
      <c r="E23" s="123">
        <f>-E18</f>
        <v>5939.07</v>
      </c>
    </row>
    <row r="24" spans="1:5" ht="30" customHeight="1">
      <c r="A24" s="10"/>
      <c r="B24" s="38" t="s">
        <v>27</v>
      </c>
      <c r="C24" s="38" t="s">
        <v>28</v>
      </c>
      <c r="D24" s="39">
        <f t="shared" si="0"/>
        <v>-716.32999999999947</v>
      </c>
      <c r="E24" s="121">
        <f>E27+E39+E43+E46+E50+E65+E85+E132+E137</f>
        <v>-716.32999999999947</v>
      </c>
    </row>
    <row r="25" spans="1:5" ht="30" customHeight="1">
      <c r="A25" s="10"/>
      <c r="B25" s="106" t="s">
        <v>13</v>
      </c>
      <c r="C25" s="107"/>
      <c r="D25" s="108">
        <f t="shared" si="0"/>
        <v>-6655.4</v>
      </c>
      <c r="E25" s="125">
        <f>E28+E41+E44+E52+E66+E86+E138</f>
        <v>-6655.4</v>
      </c>
    </row>
    <row r="26" spans="1:5" ht="30" customHeight="1">
      <c r="A26" s="10"/>
      <c r="B26" s="109" t="s">
        <v>24</v>
      </c>
      <c r="C26" s="107"/>
      <c r="D26" s="108">
        <f t="shared" si="0"/>
        <v>5939.07</v>
      </c>
      <c r="E26" s="125">
        <f>E29+E48+E54+E67+E87+E133+E139</f>
        <v>5939.07</v>
      </c>
    </row>
    <row r="27" spans="1:5" ht="30" customHeight="1">
      <c r="A27" s="10"/>
      <c r="B27" s="64" t="s">
        <v>29</v>
      </c>
      <c r="C27" s="144" t="s">
        <v>30</v>
      </c>
      <c r="D27" s="36">
        <f t="shared" si="0"/>
        <v>-1992</v>
      </c>
      <c r="E27" s="122">
        <f>E31+E34+E36</f>
        <v>-1992</v>
      </c>
    </row>
    <row r="28" spans="1:5" ht="30" customHeight="1">
      <c r="A28" s="10"/>
      <c r="B28" s="106" t="s">
        <v>13</v>
      </c>
      <c r="C28" s="107"/>
      <c r="D28" s="108">
        <f t="shared" si="0"/>
        <v>-2543</v>
      </c>
      <c r="E28" s="125">
        <f>E31</f>
        <v>-2543</v>
      </c>
    </row>
    <row r="29" spans="1:5" ht="30" customHeight="1">
      <c r="A29" s="10"/>
      <c r="B29" s="109" t="s">
        <v>24</v>
      </c>
      <c r="C29" s="107"/>
      <c r="D29" s="108">
        <f t="shared" si="0"/>
        <v>551</v>
      </c>
      <c r="E29" s="125">
        <f>E34+E37</f>
        <v>551</v>
      </c>
    </row>
    <row r="30" spans="1:5" ht="30" customHeight="1">
      <c r="A30" s="10"/>
      <c r="B30" s="159" t="s">
        <v>31</v>
      </c>
      <c r="C30" s="143" t="s">
        <v>32</v>
      </c>
      <c r="D30" s="39">
        <f t="shared" si="0"/>
        <v>-1817</v>
      </c>
      <c r="E30" s="128">
        <f>E31+E34</f>
        <v>-1817</v>
      </c>
    </row>
    <row r="31" spans="1:5" ht="25.5" customHeight="1">
      <c r="A31" s="10"/>
      <c r="B31" s="31" t="s">
        <v>13</v>
      </c>
      <c r="C31" s="140"/>
      <c r="D31" s="39">
        <f t="shared" si="0"/>
        <v>-2543</v>
      </c>
      <c r="E31" s="141">
        <f>E33+E32</f>
        <v>-2543</v>
      </c>
    </row>
    <row r="32" spans="1:5" ht="25.5" customHeight="1">
      <c r="A32" s="10"/>
      <c r="B32" s="55" t="s">
        <v>33</v>
      </c>
      <c r="C32" s="120">
        <v>10</v>
      </c>
      <c r="D32" s="39">
        <f t="shared" si="0"/>
        <v>-738</v>
      </c>
      <c r="E32" s="126">
        <v>-738</v>
      </c>
    </row>
    <row r="33" spans="1:5" ht="25.5" customHeight="1">
      <c r="A33" s="10"/>
      <c r="B33" s="56" t="s">
        <v>34</v>
      </c>
      <c r="C33" s="28">
        <v>20</v>
      </c>
      <c r="D33" s="39">
        <f t="shared" si="0"/>
        <v>-1805</v>
      </c>
      <c r="E33" s="126">
        <v>-1805</v>
      </c>
    </row>
    <row r="34" spans="1:5" ht="21.75" customHeight="1">
      <c r="A34" s="10"/>
      <c r="B34" s="70" t="s">
        <v>24</v>
      </c>
      <c r="C34" s="71"/>
      <c r="D34" s="39">
        <f t="shared" si="0"/>
        <v>726</v>
      </c>
      <c r="E34" s="127">
        <f>E35</f>
        <v>726</v>
      </c>
    </row>
    <row r="35" spans="1:5" ht="30" customHeight="1">
      <c r="A35" s="10"/>
      <c r="B35" s="72" t="s">
        <v>35</v>
      </c>
      <c r="C35" s="73" t="s">
        <v>36</v>
      </c>
      <c r="D35" s="39">
        <f t="shared" si="0"/>
        <v>726</v>
      </c>
      <c r="E35" s="127">
        <f>5553-4760-67</f>
        <v>726</v>
      </c>
    </row>
    <row r="36" spans="1:5" ht="30" customHeight="1">
      <c r="A36" s="10"/>
      <c r="B36" s="95" t="s">
        <v>37</v>
      </c>
      <c r="C36" s="160" t="s">
        <v>32</v>
      </c>
      <c r="D36" s="39">
        <f t="shared" si="0"/>
        <v>-175</v>
      </c>
      <c r="E36" s="128">
        <f>E37</f>
        <v>-175</v>
      </c>
    </row>
    <row r="37" spans="1:5" ht="30" customHeight="1">
      <c r="A37" s="10"/>
      <c r="B37" s="70" t="s">
        <v>24</v>
      </c>
      <c r="C37" s="71"/>
      <c r="D37" s="39">
        <f t="shared" si="0"/>
        <v>-175</v>
      </c>
      <c r="E37" s="127">
        <f>E38</f>
        <v>-175</v>
      </c>
    </row>
    <row r="38" spans="1:5" ht="30" customHeight="1">
      <c r="A38" s="10"/>
      <c r="B38" s="72" t="s">
        <v>35</v>
      </c>
      <c r="C38" s="73" t="s">
        <v>36</v>
      </c>
      <c r="D38" s="39">
        <f t="shared" si="0"/>
        <v>-175</v>
      </c>
      <c r="E38" s="127">
        <v>-175</v>
      </c>
    </row>
    <row r="39" spans="1:5" ht="30" customHeight="1">
      <c r="A39" s="10"/>
      <c r="B39" s="89" t="s">
        <v>38</v>
      </c>
      <c r="C39" s="90" t="s">
        <v>39</v>
      </c>
      <c r="D39" s="36">
        <f t="shared" si="0"/>
        <v>100</v>
      </c>
      <c r="E39" s="122">
        <f>E40</f>
        <v>100</v>
      </c>
    </row>
    <row r="40" spans="1:5" ht="21" customHeight="1">
      <c r="A40" s="10"/>
      <c r="B40" s="86" t="s">
        <v>40</v>
      </c>
      <c r="C40" s="92" t="s">
        <v>41</v>
      </c>
      <c r="D40" s="39">
        <f t="shared" si="0"/>
        <v>100</v>
      </c>
      <c r="E40" s="127">
        <f>E41</f>
        <v>100</v>
      </c>
    </row>
    <row r="41" spans="1:5" ht="24" customHeight="1">
      <c r="A41" s="10"/>
      <c r="B41" s="119" t="s">
        <v>13</v>
      </c>
      <c r="C41" s="118"/>
      <c r="D41" s="108">
        <f t="shared" si="0"/>
        <v>100</v>
      </c>
      <c r="E41" s="125">
        <f>E42</f>
        <v>100</v>
      </c>
    </row>
    <row r="42" spans="1:5" ht="20.25" customHeight="1">
      <c r="A42" s="10"/>
      <c r="B42" s="63" t="s">
        <v>42</v>
      </c>
      <c r="C42" s="81" t="s">
        <v>43</v>
      </c>
      <c r="D42" s="39">
        <f t="shared" si="0"/>
        <v>100</v>
      </c>
      <c r="E42" s="127">
        <v>100</v>
      </c>
    </row>
    <row r="43" spans="1:5" ht="30" customHeight="1">
      <c r="A43" s="10"/>
      <c r="B43" s="94" t="s">
        <v>44</v>
      </c>
      <c r="C43" s="90" t="s">
        <v>45</v>
      </c>
      <c r="D43" s="36">
        <f t="shared" si="0"/>
        <v>-100</v>
      </c>
      <c r="E43" s="122">
        <f>E44</f>
        <v>-100</v>
      </c>
    </row>
    <row r="44" spans="1:5" ht="21" customHeight="1">
      <c r="A44" s="10"/>
      <c r="B44" s="119" t="s">
        <v>13</v>
      </c>
      <c r="C44" s="118"/>
      <c r="D44" s="108">
        <f t="shared" si="0"/>
        <v>-100</v>
      </c>
      <c r="E44" s="125">
        <f>E45</f>
        <v>-100</v>
      </c>
    </row>
    <row r="45" spans="1:5" ht="18.75" customHeight="1">
      <c r="A45" s="10"/>
      <c r="B45" s="63" t="s">
        <v>46</v>
      </c>
      <c r="C45" s="93" t="s">
        <v>47</v>
      </c>
      <c r="D45" s="39">
        <f t="shared" si="0"/>
        <v>-100</v>
      </c>
      <c r="E45" s="127">
        <v>-100</v>
      </c>
    </row>
    <row r="46" spans="1:5" ht="30" customHeight="1">
      <c r="A46" s="10"/>
      <c r="B46" s="94" t="s">
        <v>48</v>
      </c>
      <c r="C46" s="90">
        <v>60.02</v>
      </c>
      <c r="D46" s="36">
        <f t="shared" si="0"/>
        <v>46</v>
      </c>
      <c r="E46" s="122">
        <f>E47</f>
        <v>46</v>
      </c>
    </row>
    <row r="47" spans="1:5" ht="30" customHeight="1">
      <c r="A47" s="10"/>
      <c r="B47" s="59" t="s">
        <v>49</v>
      </c>
      <c r="C47" s="92" t="s">
        <v>50</v>
      </c>
      <c r="D47" s="39">
        <f t="shared" si="0"/>
        <v>46</v>
      </c>
      <c r="E47" s="127">
        <f>E48</f>
        <v>46</v>
      </c>
    </row>
    <row r="48" spans="1:5" ht="30" customHeight="1">
      <c r="A48" s="10"/>
      <c r="B48" s="119" t="s">
        <v>24</v>
      </c>
      <c r="C48" s="142"/>
      <c r="D48" s="108">
        <f t="shared" si="0"/>
        <v>46</v>
      </c>
      <c r="E48" s="125">
        <f>E49</f>
        <v>46</v>
      </c>
    </row>
    <row r="49" spans="1:5" ht="21" customHeight="1">
      <c r="A49" s="10"/>
      <c r="B49" s="63" t="s">
        <v>51</v>
      </c>
      <c r="C49" s="81">
        <v>70</v>
      </c>
      <c r="D49" s="39">
        <f t="shared" si="0"/>
        <v>46</v>
      </c>
      <c r="E49" s="127">
        <v>46</v>
      </c>
    </row>
    <row r="50" spans="1:5" ht="30" customHeight="1">
      <c r="A50" s="10"/>
      <c r="B50" s="64" t="s">
        <v>52</v>
      </c>
      <c r="C50" s="65" t="s">
        <v>53</v>
      </c>
      <c r="D50" s="36">
        <f t="shared" si="0"/>
        <v>323</v>
      </c>
      <c r="E50" s="122">
        <f>E51</f>
        <v>323</v>
      </c>
    </row>
    <row r="51" spans="1:5" ht="24" customHeight="1">
      <c r="A51" s="10"/>
      <c r="B51" s="66" t="s">
        <v>54</v>
      </c>
      <c r="C51" s="67" t="s">
        <v>55</v>
      </c>
      <c r="D51" s="39">
        <f t="shared" si="0"/>
        <v>323</v>
      </c>
      <c r="E51" s="127">
        <f>E52+E54</f>
        <v>323</v>
      </c>
    </row>
    <row r="52" spans="1:5" ht="24" customHeight="1">
      <c r="A52" s="10"/>
      <c r="B52" s="114" t="s">
        <v>13</v>
      </c>
      <c r="C52" s="115"/>
      <c r="D52" s="108">
        <f t="shared" si="0"/>
        <v>238</v>
      </c>
      <c r="E52" s="125">
        <f>E53</f>
        <v>238</v>
      </c>
    </row>
    <row r="53" spans="1:5" ht="30" customHeight="1">
      <c r="A53" s="10"/>
      <c r="B53" s="111" t="s">
        <v>56</v>
      </c>
      <c r="C53" s="62" t="s">
        <v>57</v>
      </c>
      <c r="D53" s="39">
        <f t="shared" si="0"/>
        <v>238</v>
      </c>
      <c r="E53" s="127">
        <f>E58+E61</f>
        <v>238</v>
      </c>
    </row>
    <row r="54" spans="1:5" ht="25.5" customHeight="1">
      <c r="A54" s="10"/>
      <c r="B54" s="116" t="s">
        <v>24</v>
      </c>
      <c r="C54" s="117"/>
      <c r="D54" s="108">
        <f t="shared" si="0"/>
        <v>85</v>
      </c>
      <c r="E54" s="125">
        <f>E55</f>
        <v>85</v>
      </c>
    </row>
    <row r="55" spans="1:5" ht="30" customHeight="1">
      <c r="A55" s="10"/>
      <c r="B55" s="69" t="s">
        <v>58</v>
      </c>
      <c r="C55" s="44" t="s">
        <v>59</v>
      </c>
      <c r="D55" s="39">
        <f t="shared" si="0"/>
        <v>85</v>
      </c>
      <c r="E55" s="127">
        <f>E64</f>
        <v>85</v>
      </c>
    </row>
    <row r="56" spans="1:5" ht="30" customHeight="1">
      <c r="A56" s="10"/>
      <c r="B56" s="110" t="s">
        <v>60</v>
      </c>
      <c r="C56" s="60" t="s">
        <v>61</v>
      </c>
      <c r="D56" s="39">
        <f t="shared" si="0"/>
        <v>200</v>
      </c>
      <c r="E56" s="128">
        <f>E57</f>
        <v>200</v>
      </c>
    </row>
    <row r="57" spans="1:5" ht="21" customHeight="1">
      <c r="A57" s="10"/>
      <c r="B57" s="97" t="s">
        <v>13</v>
      </c>
      <c r="C57" s="44"/>
      <c r="D57" s="39">
        <f t="shared" si="0"/>
        <v>200</v>
      </c>
      <c r="E57" s="129">
        <f>E58</f>
        <v>200</v>
      </c>
    </row>
    <row r="58" spans="1:5" ht="30" customHeight="1">
      <c r="A58" s="10"/>
      <c r="B58" s="111" t="s">
        <v>56</v>
      </c>
      <c r="C58" s="62" t="s">
        <v>57</v>
      </c>
      <c r="D58" s="39">
        <f t="shared" si="0"/>
        <v>200</v>
      </c>
      <c r="E58" s="129">
        <v>200</v>
      </c>
    </row>
    <row r="59" spans="1:5" ht="30" customHeight="1">
      <c r="A59" s="10"/>
      <c r="B59" s="112" t="s">
        <v>62</v>
      </c>
      <c r="C59" s="60" t="s">
        <v>61</v>
      </c>
      <c r="D59" s="39">
        <f t="shared" si="0"/>
        <v>38</v>
      </c>
      <c r="E59" s="128">
        <f>E60</f>
        <v>38</v>
      </c>
    </row>
    <row r="60" spans="1:5" ht="30" customHeight="1">
      <c r="A60" s="10"/>
      <c r="B60" s="97" t="s">
        <v>13</v>
      </c>
      <c r="C60" s="44"/>
      <c r="D60" s="39">
        <f t="shared" si="0"/>
        <v>38</v>
      </c>
      <c r="E60" s="129">
        <f>E61</f>
        <v>38</v>
      </c>
    </row>
    <row r="61" spans="1:5" ht="30" customHeight="1">
      <c r="A61" s="10"/>
      <c r="B61" s="111" t="s">
        <v>56</v>
      </c>
      <c r="C61" s="62" t="s">
        <v>57</v>
      </c>
      <c r="D61" s="39">
        <f t="shared" si="0"/>
        <v>38</v>
      </c>
      <c r="E61" s="129">
        <v>38</v>
      </c>
    </row>
    <row r="62" spans="1:5" ht="30" customHeight="1">
      <c r="A62" s="10"/>
      <c r="B62" s="113" t="s">
        <v>63</v>
      </c>
      <c r="C62" s="103" t="s">
        <v>61</v>
      </c>
      <c r="D62" s="39">
        <f t="shared" si="0"/>
        <v>85</v>
      </c>
      <c r="E62" s="130">
        <f>E63</f>
        <v>85</v>
      </c>
    </row>
    <row r="63" spans="1:5" ht="23.25" customHeight="1">
      <c r="A63" s="10"/>
      <c r="B63" s="68" t="s">
        <v>24</v>
      </c>
      <c r="C63" s="67"/>
      <c r="D63" s="39">
        <f t="shared" si="0"/>
        <v>85</v>
      </c>
      <c r="E63" s="129">
        <f>E64</f>
        <v>85</v>
      </c>
    </row>
    <row r="64" spans="1:5" ht="30" customHeight="1">
      <c r="A64" s="10"/>
      <c r="B64" s="69" t="s">
        <v>58</v>
      </c>
      <c r="C64" s="44" t="s">
        <v>59</v>
      </c>
      <c r="D64" s="39">
        <f t="shared" si="0"/>
        <v>85</v>
      </c>
      <c r="E64" s="129">
        <v>85</v>
      </c>
    </row>
    <row r="65" spans="1:5" ht="36.75" customHeight="1">
      <c r="A65" s="10"/>
      <c r="B65" s="35" t="s">
        <v>64</v>
      </c>
      <c r="C65" s="27" t="s">
        <v>65</v>
      </c>
      <c r="D65" s="36">
        <f t="shared" si="0"/>
        <v>3326.07</v>
      </c>
      <c r="E65" s="122">
        <f>E73+E81</f>
        <v>3326.07</v>
      </c>
    </row>
    <row r="66" spans="1:5" ht="27" customHeight="1">
      <c r="A66" s="10"/>
      <c r="B66" s="106" t="s">
        <v>13</v>
      </c>
      <c r="C66" s="107"/>
      <c r="D66" s="108">
        <f t="shared" si="0"/>
        <v>-410</v>
      </c>
      <c r="E66" s="125">
        <f>E74+E82+E69</f>
        <v>-410</v>
      </c>
    </row>
    <row r="67" spans="1:5" ht="27.75" customHeight="1">
      <c r="A67" s="10"/>
      <c r="B67" s="109" t="s">
        <v>24</v>
      </c>
      <c r="C67" s="107"/>
      <c r="D67" s="108">
        <f t="shared" si="0"/>
        <v>3736.07</v>
      </c>
      <c r="E67" s="125">
        <f>E79+E71</f>
        <v>3736.07</v>
      </c>
    </row>
    <row r="68" spans="1:5" ht="27.75" customHeight="1">
      <c r="A68" s="10"/>
      <c r="B68" s="146" t="s">
        <v>66</v>
      </c>
      <c r="C68" s="147" t="s">
        <v>67</v>
      </c>
      <c r="D68" s="37">
        <f t="shared" si="0"/>
        <v>0</v>
      </c>
      <c r="E68" s="145">
        <v>0</v>
      </c>
    </row>
    <row r="69" spans="1:5" ht="27.75" customHeight="1">
      <c r="A69" s="10"/>
      <c r="B69" s="148" t="s">
        <v>13</v>
      </c>
      <c r="C69" s="149"/>
      <c r="D69" s="39">
        <f t="shared" si="0"/>
        <v>-555</v>
      </c>
      <c r="E69" s="150">
        <v>-555</v>
      </c>
    </row>
    <row r="70" spans="1:5" ht="27.75" customHeight="1">
      <c r="A70" s="10"/>
      <c r="B70" s="151" t="s">
        <v>68</v>
      </c>
      <c r="C70" s="152">
        <v>10</v>
      </c>
      <c r="D70" s="39">
        <f t="shared" si="0"/>
        <v>-555</v>
      </c>
      <c r="E70" s="153">
        <v>-555</v>
      </c>
    </row>
    <row r="71" spans="1:5" ht="27.75" customHeight="1">
      <c r="A71" s="10"/>
      <c r="B71" s="154" t="s">
        <v>24</v>
      </c>
      <c r="C71" s="149"/>
      <c r="D71" s="39">
        <f t="shared" si="0"/>
        <v>555</v>
      </c>
      <c r="E71" s="150">
        <v>555</v>
      </c>
    </row>
    <row r="72" spans="1:5" ht="27.75" customHeight="1">
      <c r="A72" s="10"/>
      <c r="B72" s="155" t="s">
        <v>69</v>
      </c>
      <c r="C72" s="156">
        <v>70</v>
      </c>
      <c r="D72" s="39">
        <f t="shared" si="0"/>
        <v>555</v>
      </c>
      <c r="E72" s="153">
        <v>555</v>
      </c>
    </row>
    <row r="73" spans="1:5" ht="34.5" customHeight="1">
      <c r="A73" s="10"/>
      <c r="B73" s="33" t="s">
        <v>70</v>
      </c>
      <c r="C73" s="33" t="s">
        <v>71</v>
      </c>
      <c r="D73" s="37">
        <f t="shared" si="0"/>
        <v>3056.07</v>
      </c>
      <c r="E73" s="131">
        <f>E74+E79</f>
        <v>3056.07</v>
      </c>
    </row>
    <row r="74" spans="1:5" ht="23.25" customHeight="1">
      <c r="A74" s="10"/>
      <c r="B74" s="31" t="s">
        <v>13</v>
      </c>
      <c r="C74" s="47"/>
      <c r="D74" s="39">
        <f t="shared" si="0"/>
        <v>-125</v>
      </c>
      <c r="E74" s="127">
        <f>E75</f>
        <v>-125</v>
      </c>
    </row>
    <row r="75" spans="1:5" ht="23.25" customHeight="1">
      <c r="A75" s="10"/>
      <c r="B75" s="56" t="s">
        <v>72</v>
      </c>
      <c r="C75" s="28" t="s">
        <v>73</v>
      </c>
      <c r="D75" s="39">
        <f t="shared" si="0"/>
        <v>-125</v>
      </c>
      <c r="E75" s="129">
        <f>E76+E77+E78</f>
        <v>-125</v>
      </c>
    </row>
    <row r="76" spans="1:5" ht="26.25" customHeight="1">
      <c r="A76" s="10"/>
      <c r="B76" s="32" t="s">
        <v>68</v>
      </c>
      <c r="C76" s="47">
        <v>10</v>
      </c>
      <c r="D76" s="39">
        <f t="shared" si="0"/>
        <v>140</v>
      </c>
      <c r="E76" s="123">
        <v>140</v>
      </c>
    </row>
    <row r="77" spans="1:5" ht="26.25" customHeight="1">
      <c r="A77" s="10"/>
      <c r="B77" s="32" t="s">
        <v>34</v>
      </c>
      <c r="C77" s="47">
        <v>20</v>
      </c>
      <c r="D77" s="39">
        <f t="shared" si="0"/>
        <v>-270</v>
      </c>
      <c r="E77" s="123">
        <v>-270</v>
      </c>
    </row>
    <row r="78" spans="1:5" ht="23.25" customHeight="1">
      <c r="A78" s="10"/>
      <c r="B78" s="32" t="s">
        <v>74</v>
      </c>
      <c r="C78" s="47">
        <v>59</v>
      </c>
      <c r="D78" s="39">
        <f t="shared" si="0"/>
        <v>5</v>
      </c>
      <c r="E78" s="123">
        <v>5</v>
      </c>
    </row>
    <row r="79" spans="1:5" ht="25.5" customHeight="1">
      <c r="A79" s="10"/>
      <c r="B79" s="57" t="s">
        <v>24</v>
      </c>
      <c r="C79" s="28"/>
      <c r="D79" s="39">
        <f t="shared" ref="D79:D142" si="1">E79</f>
        <v>3181.07</v>
      </c>
      <c r="E79" s="132">
        <f>E80</f>
        <v>3181.07</v>
      </c>
    </row>
    <row r="80" spans="1:5" ht="24.75" customHeight="1">
      <c r="A80" s="10"/>
      <c r="B80" s="56" t="s">
        <v>75</v>
      </c>
      <c r="C80" s="28" t="s">
        <v>76</v>
      </c>
      <c r="D80" s="39">
        <f t="shared" si="1"/>
        <v>3181.07</v>
      </c>
      <c r="E80" s="132">
        <v>3181.07</v>
      </c>
    </row>
    <row r="81" spans="1:8" ht="32.25" customHeight="1">
      <c r="A81" s="10"/>
      <c r="B81" s="48" t="s">
        <v>77</v>
      </c>
      <c r="C81" s="34" t="s">
        <v>71</v>
      </c>
      <c r="D81" s="37">
        <f t="shared" si="1"/>
        <v>270</v>
      </c>
      <c r="E81" s="131">
        <f t="shared" ref="E81:E83" si="2">E82</f>
        <v>270</v>
      </c>
    </row>
    <row r="82" spans="1:8" ht="24.75" customHeight="1">
      <c r="A82" s="10"/>
      <c r="B82" s="57" t="s">
        <v>13</v>
      </c>
      <c r="C82" s="28"/>
      <c r="D82" s="39">
        <f t="shared" si="1"/>
        <v>270</v>
      </c>
      <c r="E82" s="127">
        <f t="shared" si="2"/>
        <v>270</v>
      </c>
    </row>
    <row r="83" spans="1:8" ht="24.75" customHeight="1">
      <c r="A83" s="10"/>
      <c r="B83" s="56" t="s">
        <v>72</v>
      </c>
      <c r="C83" s="28" t="s">
        <v>73</v>
      </c>
      <c r="D83" s="39">
        <f t="shared" si="1"/>
        <v>270</v>
      </c>
      <c r="E83" s="127">
        <f t="shared" si="2"/>
        <v>270</v>
      </c>
    </row>
    <row r="84" spans="1:8" ht="24.75" customHeight="1">
      <c r="A84" s="10"/>
      <c r="B84" s="56" t="s">
        <v>34</v>
      </c>
      <c r="C84" s="28">
        <v>20</v>
      </c>
      <c r="D84" s="39">
        <f t="shared" si="1"/>
        <v>270</v>
      </c>
      <c r="E84" s="132">
        <v>270</v>
      </c>
    </row>
    <row r="85" spans="1:8" ht="40.5" customHeight="1">
      <c r="A85" s="10"/>
      <c r="B85" s="27" t="s">
        <v>78</v>
      </c>
      <c r="C85" s="27">
        <v>68.02</v>
      </c>
      <c r="D85" s="36">
        <f t="shared" si="1"/>
        <v>-4368.3999999999996</v>
      </c>
      <c r="E85" s="122">
        <f>E91+E96+E104+E108+E113+E88</f>
        <v>-4368.3999999999996</v>
      </c>
    </row>
    <row r="86" spans="1:8" ht="27.75" customHeight="1">
      <c r="A86" s="10"/>
      <c r="B86" s="106" t="s">
        <v>13</v>
      </c>
      <c r="C86" s="107"/>
      <c r="D86" s="108">
        <f t="shared" si="1"/>
        <v>-4440.3999999999996</v>
      </c>
      <c r="E86" s="108">
        <f>E92+E97+E105+E109+E121+E127</f>
        <v>-4440.3999999999996</v>
      </c>
    </row>
    <row r="87" spans="1:8" ht="31.5" customHeight="1">
      <c r="A87" s="10"/>
      <c r="B87" s="109" t="s">
        <v>24</v>
      </c>
      <c r="C87" s="107"/>
      <c r="D87" s="108">
        <f t="shared" si="1"/>
        <v>72</v>
      </c>
      <c r="E87" s="108">
        <f>E115+E118+E124+E130+E89+E94+E102+E111</f>
        <v>72</v>
      </c>
    </row>
    <row r="88" spans="1:8" ht="54.75" customHeight="1">
      <c r="A88" s="10"/>
      <c r="B88" s="157" t="s">
        <v>79</v>
      </c>
      <c r="C88" s="34" t="s">
        <v>80</v>
      </c>
      <c r="D88" s="37">
        <f t="shared" si="1"/>
        <v>18</v>
      </c>
      <c r="E88" s="37">
        <f>E89</f>
        <v>18</v>
      </c>
    </row>
    <row r="89" spans="1:8" ht="31.5" customHeight="1">
      <c r="A89" s="10"/>
      <c r="B89" s="31" t="s">
        <v>24</v>
      </c>
      <c r="C89" s="47"/>
      <c r="D89" s="39">
        <f t="shared" si="1"/>
        <v>18</v>
      </c>
      <c r="E89" s="41">
        <f>E90</f>
        <v>18</v>
      </c>
    </row>
    <row r="90" spans="1:8" ht="31.5" customHeight="1">
      <c r="A90" s="10"/>
      <c r="B90" s="32" t="s">
        <v>69</v>
      </c>
      <c r="C90" s="47">
        <v>70</v>
      </c>
      <c r="D90" s="39">
        <f t="shared" si="1"/>
        <v>18</v>
      </c>
      <c r="E90" s="41">
        <v>18</v>
      </c>
    </row>
    <row r="91" spans="1:8" ht="53.25" customHeight="1">
      <c r="A91" s="10"/>
      <c r="B91" s="48" t="s">
        <v>81</v>
      </c>
      <c r="C91" s="34" t="s">
        <v>82</v>
      </c>
      <c r="D91" s="37">
        <f t="shared" si="1"/>
        <v>1198.5</v>
      </c>
      <c r="E91" s="37">
        <f>E92+E94</f>
        <v>1198.5</v>
      </c>
      <c r="H91" s="29"/>
    </row>
    <row r="92" spans="1:8" ht="28.5" customHeight="1">
      <c r="A92" s="10"/>
      <c r="B92" s="97" t="s">
        <v>13</v>
      </c>
      <c r="C92" s="25"/>
      <c r="D92" s="39">
        <f t="shared" si="1"/>
        <v>1125</v>
      </c>
      <c r="E92" s="41">
        <f>E93</f>
        <v>1125</v>
      </c>
      <c r="H92" s="29"/>
    </row>
    <row r="93" spans="1:8" ht="28.5" customHeight="1">
      <c r="A93" s="10"/>
      <c r="B93" s="98" t="s">
        <v>34</v>
      </c>
      <c r="C93" s="28">
        <v>20</v>
      </c>
      <c r="D93" s="39">
        <f t="shared" si="1"/>
        <v>1125</v>
      </c>
      <c r="E93" s="42">
        <v>1125</v>
      </c>
      <c r="H93" s="29"/>
    </row>
    <row r="94" spans="1:8" ht="28.5" customHeight="1">
      <c r="A94" s="10"/>
      <c r="B94" s="97" t="s">
        <v>24</v>
      </c>
      <c r="C94" s="28"/>
      <c r="D94" s="39">
        <f t="shared" si="1"/>
        <v>73.5</v>
      </c>
      <c r="E94" s="41">
        <f>E95</f>
        <v>73.5</v>
      </c>
      <c r="H94" s="29"/>
    </row>
    <row r="95" spans="1:8" ht="28.5" customHeight="1">
      <c r="A95" s="10"/>
      <c r="B95" s="98" t="s">
        <v>69</v>
      </c>
      <c r="C95" s="28">
        <v>70</v>
      </c>
      <c r="D95" s="39">
        <f t="shared" si="1"/>
        <v>73.5</v>
      </c>
      <c r="E95" s="42">
        <v>73.5</v>
      </c>
      <c r="H95" s="29"/>
    </row>
    <row r="96" spans="1:8" ht="56.25" customHeight="1">
      <c r="A96" s="10"/>
      <c r="B96" s="49" t="s">
        <v>83</v>
      </c>
      <c r="C96" s="33" t="s">
        <v>84</v>
      </c>
      <c r="D96" s="37">
        <f t="shared" si="1"/>
        <v>-1426.9</v>
      </c>
      <c r="E96" s="37">
        <f>E97+E102</f>
        <v>-1426.9</v>
      </c>
      <c r="H96" s="29"/>
    </row>
    <row r="97" spans="1:8" ht="28.5" customHeight="1">
      <c r="A97" s="10"/>
      <c r="B97" s="31" t="s">
        <v>13</v>
      </c>
      <c r="C97" s="30"/>
      <c r="D97" s="39">
        <f t="shared" si="1"/>
        <v>-1333.4</v>
      </c>
      <c r="E97" s="41">
        <f>E98+E99+E100</f>
        <v>-1333.4</v>
      </c>
      <c r="H97" s="29"/>
    </row>
    <row r="98" spans="1:8" ht="28.5" customHeight="1">
      <c r="A98" s="10"/>
      <c r="B98" s="98" t="s">
        <v>68</v>
      </c>
      <c r="C98" s="28">
        <v>10</v>
      </c>
      <c r="D98" s="39">
        <f t="shared" si="1"/>
        <v>-1762</v>
      </c>
      <c r="E98" s="42">
        <v>-1762</v>
      </c>
      <c r="H98" s="29"/>
    </row>
    <row r="99" spans="1:8" ht="28.5" customHeight="1">
      <c r="A99" s="10"/>
      <c r="B99" s="98" t="s">
        <v>34</v>
      </c>
      <c r="C99" s="28">
        <v>20</v>
      </c>
      <c r="D99" s="39">
        <f t="shared" si="1"/>
        <v>417</v>
      </c>
      <c r="E99" s="42">
        <v>417</v>
      </c>
      <c r="H99" s="29"/>
    </row>
    <row r="100" spans="1:8" ht="28.5" customHeight="1">
      <c r="A100" s="10"/>
      <c r="B100" s="32" t="s">
        <v>85</v>
      </c>
      <c r="C100" s="47" t="s">
        <v>86</v>
      </c>
      <c r="D100" s="39">
        <f t="shared" si="1"/>
        <v>11.6</v>
      </c>
      <c r="E100" s="42">
        <f t="shared" ref="E100" si="3">E101</f>
        <v>11.6</v>
      </c>
      <c r="H100" s="29"/>
    </row>
    <row r="101" spans="1:8" ht="28.5" customHeight="1">
      <c r="A101" s="10"/>
      <c r="B101" s="32" t="s">
        <v>87</v>
      </c>
      <c r="C101" s="47" t="s">
        <v>88</v>
      </c>
      <c r="D101" s="39">
        <f t="shared" si="1"/>
        <v>11.6</v>
      </c>
      <c r="E101" s="42">
        <f>4+7.6</f>
        <v>11.6</v>
      </c>
      <c r="H101" s="29"/>
    </row>
    <row r="102" spans="1:8" ht="28.5" customHeight="1">
      <c r="A102" s="10"/>
      <c r="B102" s="97" t="s">
        <v>24</v>
      </c>
      <c r="C102" s="28"/>
      <c r="D102" s="39">
        <f t="shared" si="1"/>
        <v>-93.5</v>
      </c>
      <c r="E102" s="41">
        <f>E103</f>
        <v>-93.5</v>
      </c>
      <c r="H102" s="29"/>
    </row>
    <row r="103" spans="1:8" ht="28.5" customHeight="1">
      <c r="A103" s="10"/>
      <c r="B103" s="98" t="s">
        <v>69</v>
      </c>
      <c r="C103" s="28">
        <v>70</v>
      </c>
      <c r="D103" s="39">
        <f t="shared" si="1"/>
        <v>-93.5</v>
      </c>
      <c r="E103" s="42">
        <f>-147.5+54</f>
        <v>-93.5</v>
      </c>
      <c r="H103" s="29"/>
    </row>
    <row r="104" spans="1:8" ht="28.5" customHeight="1">
      <c r="A104" s="10"/>
      <c r="B104" s="48" t="s">
        <v>89</v>
      </c>
      <c r="C104" s="34" t="s">
        <v>84</v>
      </c>
      <c r="D104" s="37">
        <f t="shared" si="1"/>
        <v>-4054</v>
      </c>
      <c r="E104" s="50">
        <f>E105</f>
        <v>-4054</v>
      </c>
      <c r="H104" s="29"/>
    </row>
    <row r="105" spans="1:8" ht="28.5" customHeight="1">
      <c r="A105" s="10"/>
      <c r="B105" s="57" t="s">
        <v>13</v>
      </c>
      <c r="C105" s="25"/>
      <c r="D105" s="39">
        <f t="shared" si="1"/>
        <v>-4054</v>
      </c>
      <c r="E105" s="41">
        <f>E106+E107</f>
        <v>-4054</v>
      </c>
      <c r="H105" s="29"/>
    </row>
    <row r="106" spans="1:8" ht="28.5" customHeight="1">
      <c r="A106" s="10"/>
      <c r="B106" s="58" t="s">
        <v>87</v>
      </c>
      <c r="C106" s="28" t="s">
        <v>88</v>
      </c>
      <c r="D106" s="39">
        <f t="shared" si="1"/>
        <v>-103</v>
      </c>
      <c r="E106" s="158">
        <f>-103</f>
        <v>-103</v>
      </c>
      <c r="H106" s="29"/>
    </row>
    <row r="107" spans="1:8" ht="28.5" customHeight="1">
      <c r="A107" s="10"/>
      <c r="B107" s="58" t="s">
        <v>90</v>
      </c>
      <c r="C107" s="28" t="s">
        <v>91</v>
      </c>
      <c r="D107" s="39">
        <f t="shared" si="1"/>
        <v>-3951</v>
      </c>
      <c r="E107" s="158">
        <v>-3951</v>
      </c>
      <c r="H107" s="29"/>
    </row>
    <row r="108" spans="1:8" ht="64.5" customHeight="1">
      <c r="A108" s="10"/>
      <c r="B108" s="48" t="s">
        <v>92</v>
      </c>
      <c r="C108" s="34" t="s">
        <v>93</v>
      </c>
      <c r="D108" s="37">
        <f t="shared" si="1"/>
        <v>222</v>
      </c>
      <c r="E108" s="37">
        <f>E109+E111</f>
        <v>222</v>
      </c>
      <c r="H108" s="29"/>
    </row>
    <row r="109" spans="1:8" ht="28.5" customHeight="1">
      <c r="A109" s="10"/>
      <c r="B109" s="97" t="s">
        <v>13</v>
      </c>
      <c r="C109" s="25"/>
      <c r="D109" s="39">
        <f t="shared" si="1"/>
        <v>220</v>
      </c>
      <c r="E109" s="41">
        <f>E110</f>
        <v>220</v>
      </c>
      <c r="H109" s="29"/>
    </row>
    <row r="110" spans="1:8" ht="28.5" customHeight="1">
      <c r="A110" s="10"/>
      <c r="B110" s="98" t="s">
        <v>34</v>
      </c>
      <c r="C110" s="28">
        <v>20</v>
      </c>
      <c r="D110" s="39">
        <f t="shared" si="1"/>
        <v>220</v>
      </c>
      <c r="E110" s="158">
        <v>220</v>
      </c>
      <c r="H110" s="29"/>
    </row>
    <row r="111" spans="1:8" ht="28.5" customHeight="1">
      <c r="A111" s="10"/>
      <c r="B111" s="97" t="s">
        <v>24</v>
      </c>
      <c r="C111" s="28"/>
      <c r="D111" s="39">
        <f t="shared" si="1"/>
        <v>2</v>
      </c>
      <c r="E111" s="41">
        <f>E112</f>
        <v>2</v>
      </c>
      <c r="H111" s="29"/>
    </row>
    <row r="112" spans="1:8" ht="28.5" customHeight="1">
      <c r="A112" s="10"/>
      <c r="B112" s="98" t="s">
        <v>69</v>
      </c>
      <c r="C112" s="28">
        <v>70</v>
      </c>
      <c r="D112" s="39">
        <f t="shared" si="1"/>
        <v>2</v>
      </c>
      <c r="E112" s="158">
        <v>2</v>
      </c>
      <c r="H112" s="29"/>
    </row>
    <row r="113" spans="1:8" ht="28.5" customHeight="1">
      <c r="A113" s="10"/>
      <c r="B113" s="99" t="s">
        <v>94</v>
      </c>
      <c r="C113" s="100" t="s">
        <v>95</v>
      </c>
      <c r="D113" s="39">
        <f t="shared" si="1"/>
        <v>-326</v>
      </c>
      <c r="E113" s="133">
        <f>E114+E117+E120+E126</f>
        <v>-326</v>
      </c>
      <c r="H113" s="29"/>
    </row>
    <row r="114" spans="1:8" ht="28.5" customHeight="1">
      <c r="A114" s="10"/>
      <c r="B114" s="59" t="s">
        <v>96</v>
      </c>
      <c r="C114" s="103" t="s">
        <v>95</v>
      </c>
      <c r="D114" s="39">
        <f t="shared" si="1"/>
        <v>-480</v>
      </c>
      <c r="E114" s="130">
        <f>E115</f>
        <v>-480</v>
      </c>
      <c r="G114" s="5">
        <v>480</v>
      </c>
      <c r="H114" s="29"/>
    </row>
    <row r="115" spans="1:8" ht="28.5" customHeight="1">
      <c r="A115" s="10"/>
      <c r="B115" s="61" t="s">
        <v>24</v>
      </c>
      <c r="C115" s="62"/>
      <c r="D115" s="39">
        <f t="shared" si="1"/>
        <v>-480</v>
      </c>
      <c r="E115" s="132">
        <f>E116</f>
        <v>-480</v>
      </c>
      <c r="H115" s="29">
        <v>154</v>
      </c>
    </row>
    <row r="116" spans="1:8" ht="28.5" customHeight="1">
      <c r="A116" s="10"/>
      <c r="B116" s="63" t="s">
        <v>75</v>
      </c>
      <c r="C116" s="62" t="s">
        <v>76</v>
      </c>
      <c r="D116" s="39">
        <f t="shared" si="1"/>
        <v>-480</v>
      </c>
      <c r="E116" s="132">
        <v>-480</v>
      </c>
      <c r="H116" s="29"/>
    </row>
    <row r="117" spans="1:8" ht="28.5" customHeight="1">
      <c r="A117" s="10"/>
      <c r="B117" s="59" t="s">
        <v>97</v>
      </c>
      <c r="C117" s="103" t="s">
        <v>95</v>
      </c>
      <c r="D117" s="39">
        <f t="shared" si="1"/>
        <v>154</v>
      </c>
      <c r="E117" s="130">
        <f>E118</f>
        <v>154</v>
      </c>
      <c r="H117" s="29"/>
    </row>
    <row r="118" spans="1:8" ht="28.5" customHeight="1">
      <c r="A118" s="10"/>
      <c r="B118" s="61" t="s">
        <v>24</v>
      </c>
      <c r="C118" s="62"/>
      <c r="D118" s="39">
        <f t="shared" si="1"/>
        <v>154</v>
      </c>
      <c r="E118" s="132">
        <f>E119</f>
        <v>154</v>
      </c>
      <c r="H118" s="29"/>
    </row>
    <row r="119" spans="1:8" ht="28.5" customHeight="1">
      <c r="A119" s="10"/>
      <c r="B119" s="63" t="s">
        <v>75</v>
      </c>
      <c r="C119" s="62" t="s">
        <v>76</v>
      </c>
      <c r="D119" s="39">
        <f t="shared" si="1"/>
        <v>154</v>
      </c>
      <c r="E119" s="132">
        <v>154</v>
      </c>
      <c r="H119" s="29"/>
    </row>
    <row r="120" spans="1:8" ht="28.5" customHeight="1">
      <c r="A120" s="10"/>
      <c r="B120" s="105" t="s">
        <v>98</v>
      </c>
      <c r="C120" s="104" t="s">
        <v>95</v>
      </c>
      <c r="D120" s="39">
        <f t="shared" si="1"/>
        <v>0</v>
      </c>
      <c r="E120" s="134">
        <f>E121+E124</f>
        <v>0</v>
      </c>
      <c r="H120" s="29"/>
    </row>
    <row r="121" spans="1:8" ht="28.5" customHeight="1">
      <c r="A121" s="10"/>
      <c r="B121" s="57" t="s">
        <v>13</v>
      </c>
      <c r="C121" s="84"/>
      <c r="D121" s="39">
        <f t="shared" si="1"/>
        <v>-98</v>
      </c>
      <c r="E121" s="132">
        <f>E122</f>
        <v>-98</v>
      </c>
      <c r="H121" s="29"/>
    </row>
    <row r="122" spans="1:8" ht="28.5" customHeight="1">
      <c r="A122" s="10"/>
      <c r="B122" s="85" t="s">
        <v>99</v>
      </c>
      <c r="C122" s="81" t="s">
        <v>100</v>
      </c>
      <c r="D122" s="39">
        <f t="shared" si="1"/>
        <v>-98</v>
      </c>
      <c r="E122" s="132">
        <f>E123</f>
        <v>-98</v>
      </c>
      <c r="H122" s="29"/>
    </row>
    <row r="123" spans="1:8" ht="15" customHeight="1">
      <c r="A123" s="10"/>
      <c r="B123" s="63" t="s">
        <v>101</v>
      </c>
      <c r="C123" s="81">
        <v>20</v>
      </c>
      <c r="D123" s="39">
        <f t="shared" si="1"/>
        <v>-98</v>
      </c>
      <c r="E123" s="132">
        <v>-98</v>
      </c>
      <c r="H123" s="29"/>
    </row>
    <row r="124" spans="1:8" ht="28.5" customHeight="1">
      <c r="A124" s="10"/>
      <c r="B124" s="61" t="s">
        <v>24</v>
      </c>
      <c r="C124" s="62"/>
      <c r="D124" s="39">
        <f t="shared" si="1"/>
        <v>98</v>
      </c>
      <c r="E124" s="132">
        <f>E125</f>
        <v>98</v>
      </c>
      <c r="H124" s="29"/>
    </row>
    <row r="125" spans="1:8" ht="20.25" customHeight="1">
      <c r="A125" s="10"/>
      <c r="B125" s="63" t="s">
        <v>75</v>
      </c>
      <c r="C125" s="62" t="s">
        <v>76</v>
      </c>
      <c r="D125" s="39">
        <f t="shared" si="1"/>
        <v>98</v>
      </c>
      <c r="E125" s="132">
        <v>98</v>
      </c>
      <c r="H125" s="29"/>
    </row>
    <row r="126" spans="1:8" ht="28.5" customHeight="1">
      <c r="A126" s="10"/>
      <c r="B126" s="59" t="s">
        <v>102</v>
      </c>
      <c r="C126" s="60" t="s">
        <v>95</v>
      </c>
      <c r="D126" s="39">
        <f t="shared" si="1"/>
        <v>0</v>
      </c>
      <c r="E126" s="130">
        <f>E127+E130</f>
        <v>0</v>
      </c>
      <c r="H126" s="29"/>
    </row>
    <row r="127" spans="1:8" ht="28.5" customHeight="1">
      <c r="A127" s="10"/>
      <c r="B127" s="57" t="s">
        <v>13</v>
      </c>
      <c r="C127" s="84"/>
      <c r="D127" s="39">
        <f t="shared" si="1"/>
        <v>-300</v>
      </c>
      <c r="E127" s="132">
        <f>E128</f>
        <v>-300</v>
      </c>
      <c r="H127" s="29"/>
    </row>
    <row r="128" spans="1:8" ht="28.5" customHeight="1">
      <c r="A128" s="10"/>
      <c r="B128" s="85" t="s">
        <v>99</v>
      </c>
      <c r="C128" s="81" t="s">
        <v>100</v>
      </c>
      <c r="D128" s="39">
        <f t="shared" si="1"/>
        <v>-300</v>
      </c>
      <c r="E128" s="132">
        <v>-300</v>
      </c>
      <c r="H128" s="29"/>
    </row>
    <row r="129" spans="1:8" ht="28.5" customHeight="1">
      <c r="A129" s="10"/>
      <c r="B129" s="83" t="s">
        <v>103</v>
      </c>
      <c r="C129" s="161">
        <v>10</v>
      </c>
      <c r="D129" s="39">
        <f t="shared" si="1"/>
        <v>-300</v>
      </c>
      <c r="E129" s="132">
        <v>-300</v>
      </c>
      <c r="H129" s="29"/>
    </row>
    <row r="130" spans="1:8" ht="21" customHeight="1">
      <c r="A130" s="10"/>
      <c r="B130" s="61" t="s">
        <v>24</v>
      </c>
      <c r="C130" s="62"/>
      <c r="D130" s="39">
        <f t="shared" si="1"/>
        <v>300</v>
      </c>
      <c r="E130" s="132">
        <f>E131</f>
        <v>300</v>
      </c>
      <c r="H130" s="29"/>
    </row>
    <row r="131" spans="1:8" ht="19.5" customHeight="1">
      <c r="A131" s="10"/>
      <c r="B131" s="63" t="s">
        <v>75</v>
      </c>
      <c r="C131" s="62" t="s">
        <v>76</v>
      </c>
      <c r="D131" s="39">
        <f t="shared" si="1"/>
        <v>300</v>
      </c>
      <c r="E131" s="132">
        <v>300</v>
      </c>
      <c r="H131" s="29"/>
    </row>
    <row r="132" spans="1:8" ht="28.5" customHeight="1">
      <c r="A132" s="10"/>
      <c r="B132" s="89" t="s">
        <v>104</v>
      </c>
      <c r="C132" s="90" t="s">
        <v>105</v>
      </c>
      <c r="D132" s="36">
        <f t="shared" si="1"/>
        <v>290</v>
      </c>
      <c r="E132" s="135">
        <f>E134</f>
        <v>290</v>
      </c>
      <c r="H132" s="29"/>
    </row>
    <row r="133" spans="1:8" ht="28.5" customHeight="1">
      <c r="A133" s="10"/>
      <c r="B133" s="119" t="s">
        <v>24</v>
      </c>
      <c r="C133" s="118"/>
      <c r="D133" s="108">
        <f t="shared" si="1"/>
        <v>290</v>
      </c>
      <c r="E133" s="136">
        <f>E135</f>
        <v>290</v>
      </c>
      <c r="H133" s="29"/>
    </row>
    <row r="134" spans="1:8" ht="28.5" customHeight="1">
      <c r="A134" s="10"/>
      <c r="B134" s="87" t="s">
        <v>106</v>
      </c>
      <c r="C134" s="91" t="s">
        <v>107</v>
      </c>
      <c r="D134" s="39">
        <f t="shared" si="1"/>
        <v>290</v>
      </c>
      <c r="E134" s="132">
        <f>E135</f>
        <v>290</v>
      </c>
      <c r="H134" s="29"/>
    </row>
    <row r="135" spans="1:8" ht="28.5" customHeight="1">
      <c r="A135" s="10"/>
      <c r="B135" s="61" t="s">
        <v>24</v>
      </c>
      <c r="C135" s="81"/>
      <c r="D135" s="39">
        <f t="shared" si="1"/>
        <v>290</v>
      </c>
      <c r="E135" s="132">
        <f>E136</f>
        <v>290</v>
      </c>
      <c r="H135" s="29"/>
    </row>
    <row r="136" spans="1:8" ht="28.5" customHeight="1">
      <c r="A136" s="10"/>
      <c r="B136" s="63" t="s">
        <v>51</v>
      </c>
      <c r="C136" s="81">
        <v>70</v>
      </c>
      <c r="D136" s="39">
        <f t="shared" si="1"/>
        <v>290</v>
      </c>
      <c r="E136" s="132">
        <f>-10+300</f>
        <v>290</v>
      </c>
      <c r="H136" s="29"/>
    </row>
    <row r="137" spans="1:8" ht="28.5" customHeight="1">
      <c r="A137" s="10"/>
      <c r="B137" s="76" t="s">
        <v>108</v>
      </c>
      <c r="C137" s="65" t="s">
        <v>109</v>
      </c>
      <c r="D137" s="36">
        <f t="shared" si="1"/>
        <v>1659</v>
      </c>
      <c r="E137" s="137">
        <f>E140+E145+E151</f>
        <v>1659</v>
      </c>
      <c r="H137" s="29"/>
    </row>
    <row r="138" spans="1:8" ht="28.5" customHeight="1">
      <c r="A138" s="10"/>
      <c r="B138" s="106" t="s">
        <v>13</v>
      </c>
      <c r="C138" s="117"/>
      <c r="D138" s="108">
        <f t="shared" si="1"/>
        <v>500</v>
      </c>
      <c r="E138" s="138">
        <f>E141</f>
        <v>500</v>
      </c>
      <c r="H138" s="29"/>
    </row>
    <row r="139" spans="1:8" ht="28.5" customHeight="1">
      <c r="A139" s="10"/>
      <c r="B139" s="109" t="s">
        <v>24</v>
      </c>
      <c r="C139" s="117"/>
      <c r="D139" s="108">
        <f t="shared" si="1"/>
        <v>1159</v>
      </c>
      <c r="E139" s="138">
        <f>E143+E146+E152</f>
        <v>1159</v>
      </c>
      <c r="H139" s="29"/>
    </row>
    <row r="140" spans="1:8" ht="28.5" customHeight="1">
      <c r="A140" s="10"/>
      <c r="B140" s="87" t="s">
        <v>110</v>
      </c>
      <c r="C140" s="78" t="s">
        <v>111</v>
      </c>
      <c r="D140" s="39">
        <f t="shared" si="1"/>
        <v>1417</v>
      </c>
      <c r="E140" s="139">
        <f>E141+E143</f>
        <v>1417</v>
      </c>
      <c r="H140" s="29"/>
    </row>
    <row r="141" spans="1:8" ht="28.5" customHeight="1">
      <c r="A141" s="10"/>
      <c r="B141" s="57" t="s">
        <v>13</v>
      </c>
      <c r="C141" s="88"/>
      <c r="D141" s="39">
        <f t="shared" si="1"/>
        <v>500</v>
      </c>
      <c r="E141" s="139">
        <f>E142</f>
        <v>500</v>
      </c>
      <c r="H141" s="29"/>
    </row>
    <row r="142" spans="1:8" ht="28.5" customHeight="1">
      <c r="A142" s="10"/>
      <c r="B142" s="56" t="s">
        <v>34</v>
      </c>
      <c r="C142" s="28">
        <v>20</v>
      </c>
      <c r="D142" s="39">
        <f t="shared" si="1"/>
        <v>500</v>
      </c>
      <c r="E142" s="139">
        <v>500</v>
      </c>
      <c r="H142" s="29"/>
    </row>
    <row r="143" spans="1:8" ht="28.5" customHeight="1">
      <c r="A143" s="10"/>
      <c r="B143" s="70" t="s">
        <v>24</v>
      </c>
      <c r="C143" s="71"/>
      <c r="D143" s="39">
        <f t="shared" ref="D143:D159" si="4">E143</f>
        <v>917</v>
      </c>
      <c r="E143" s="123">
        <f>E144</f>
        <v>917</v>
      </c>
      <c r="H143" s="29"/>
    </row>
    <row r="144" spans="1:8" ht="28.5" customHeight="1">
      <c r="A144" s="10"/>
      <c r="B144" s="72" t="s">
        <v>35</v>
      </c>
      <c r="C144" s="73" t="s">
        <v>36</v>
      </c>
      <c r="D144" s="39">
        <f t="shared" si="4"/>
        <v>917</v>
      </c>
      <c r="E144" s="123">
        <f>3447-4530+2000</f>
        <v>917</v>
      </c>
      <c r="H144" s="29"/>
    </row>
    <row r="145" spans="1:8" ht="54.75" customHeight="1">
      <c r="A145" s="10"/>
      <c r="B145" s="96" t="s">
        <v>112</v>
      </c>
      <c r="C145" s="82" t="s">
        <v>111</v>
      </c>
      <c r="D145" s="39">
        <f t="shared" si="4"/>
        <v>3700</v>
      </c>
      <c r="E145" s="139">
        <f>E146</f>
        <v>3700</v>
      </c>
      <c r="H145" s="29"/>
    </row>
    <row r="146" spans="1:8" ht="28.5" customHeight="1">
      <c r="A146" s="10"/>
      <c r="B146" s="74" t="s">
        <v>24</v>
      </c>
      <c r="C146" s="67"/>
      <c r="D146" s="39">
        <f t="shared" si="4"/>
        <v>3700</v>
      </c>
      <c r="E146" s="132">
        <f>E147</f>
        <v>3700</v>
      </c>
      <c r="H146" s="29"/>
    </row>
    <row r="147" spans="1:8" ht="28.5" customHeight="1">
      <c r="A147" s="10"/>
      <c r="B147" s="69" t="s">
        <v>113</v>
      </c>
      <c r="C147" s="44" t="s">
        <v>114</v>
      </c>
      <c r="D147" s="39">
        <f t="shared" si="4"/>
        <v>3700</v>
      </c>
      <c r="E147" s="132">
        <f>E148+E149+E150</f>
        <v>3700</v>
      </c>
      <c r="H147" s="29"/>
    </row>
    <row r="148" spans="1:8" ht="22.5" customHeight="1">
      <c r="A148" s="10"/>
      <c r="B148" s="75" t="s">
        <v>115</v>
      </c>
      <c r="C148" s="44" t="s">
        <v>116</v>
      </c>
      <c r="D148" s="39">
        <f t="shared" si="4"/>
        <v>400</v>
      </c>
      <c r="E148" s="132">
        <v>400</v>
      </c>
      <c r="H148" s="29"/>
    </row>
    <row r="149" spans="1:8" ht="1.5" hidden="1" customHeight="1">
      <c r="A149" s="10"/>
      <c r="B149" s="75" t="s">
        <v>117</v>
      </c>
      <c r="C149" s="44" t="s">
        <v>118</v>
      </c>
      <c r="D149" s="39">
        <f t="shared" si="4"/>
        <v>0</v>
      </c>
      <c r="E149" s="132"/>
      <c r="H149" s="29"/>
    </row>
    <row r="150" spans="1:8" ht="20.25" customHeight="1">
      <c r="A150" s="10"/>
      <c r="B150" s="75" t="s">
        <v>119</v>
      </c>
      <c r="C150" s="44" t="s">
        <v>120</v>
      </c>
      <c r="D150" s="39">
        <f t="shared" si="4"/>
        <v>3300</v>
      </c>
      <c r="E150" s="132">
        <v>3300</v>
      </c>
      <c r="H150" s="29"/>
    </row>
    <row r="151" spans="1:8" ht="55.5" customHeight="1">
      <c r="A151" s="10"/>
      <c r="B151" s="77" t="s">
        <v>121</v>
      </c>
      <c r="C151" s="78" t="s">
        <v>111</v>
      </c>
      <c r="D151" s="39">
        <f t="shared" si="4"/>
        <v>-3458</v>
      </c>
      <c r="E151" s="139">
        <f>E152</f>
        <v>-3458</v>
      </c>
      <c r="H151" s="29"/>
    </row>
    <row r="152" spans="1:8" ht="22.5" customHeight="1">
      <c r="A152" s="10"/>
      <c r="B152" s="63" t="s">
        <v>24</v>
      </c>
      <c r="C152" s="79"/>
      <c r="D152" s="39">
        <f t="shared" si="4"/>
        <v>-3458</v>
      </c>
      <c r="E152" s="132">
        <f>E153</f>
        <v>-3458</v>
      </c>
      <c r="H152" s="29"/>
    </row>
    <row r="153" spans="1:8" ht="28.5" customHeight="1">
      <c r="A153" s="10"/>
      <c r="B153" s="80" t="s">
        <v>113</v>
      </c>
      <c r="C153" s="79">
        <v>56.48</v>
      </c>
      <c r="D153" s="39">
        <f t="shared" si="4"/>
        <v>-3458</v>
      </c>
      <c r="E153" s="132">
        <f>E154+E155+E156</f>
        <v>-3458</v>
      </c>
      <c r="H153" s="29"/>
    </row>
    <row r="154" spans="1:8" ht="18" customHeight="1">
      <c r="A154" s="10"/>
      <c r="B154" s="63" t="s">
        <v>122</v>
      </c>
      <c r="C154" s="79" t="s">
        <v>116</v>
      </c>
      <c r="D154" s="39">
        <f t="shared" si="4"/>
        <v>150</v>
      </c>
      <c r="E154" s="132">
        <v>150</v>
      </c>
      <c r="H154" s="29"/>
    </row>
    <row r="155" spans="1:8" ht="0.75" customHeight="1">
      <c r="A155" s="10"/>
      <c r="B155" s="63" t="s">
        <v>123</v>
      </c>
      <c r="C155" s="81" t="s">
        <v>118</v>
      </c>
      <c r="D155" s="39">
        <f t="shared" si="4"/>
        <v>0</v>
      </c>
      <c r="E155" s="132"/>
      <c r="H155" s="29"/>
    </row>
    <row r="156" spans="1:8" ht="18" customHeight="1">
      <c r="A156" s="10"/>
      <c r="B156" s="63" t="s">
        <v>119</v>
      </c>
      <c r="C156" s="81" t="s">
        <v>120</v>
      </c>
      <c r="D156" s="39">
        <f t="shared" si="4"/>
        <v>-3608</v>
      </c>
      <c r="E156" s="132">
        <v>-3608</v>
      </c>
      <c r="H156" s="29"/>
    </row>
    <row r="157" spans="1:8" ht="18" customHeight="1">
      <c r="A157" s="10"/>
      <c r="B157" s="101" t="s">
        <v>124</v>
      </c>
      <c r="C157" s="102"/>
      <c r="D157" s="36">
        <f t="shared" si="4"/>
        <v>0</v>
      </c>
      <c r="E157" s="137">
        <f>E15-E25</f>
        <v>0</v>
      </c>
      <c r="H157" s="29"/>
    </row>
    <row r="158" spans="1:8" ht="18" customHeight="1">
      <c r="A158" s="10"/>
      <c r="B158" s="101" t="s">
        <v>125</v>
      </c>
      <c r="C158" s="102"/>
      <c r="D158" s="36">
        <f t="shared" si="4"/>
        <v>0</v>
      </c>
      <c r="E158" s="137">
        <f>E22-E26</f>
        <v>0</v>
      </c>
      <c r="H158" s="29"/>
    </row>
    <row r="159" spans="1:8" ht="22.5" customHeight="1">
      <c r="A159" s="11"/>
      <c r="B159" s="51" t="s">
        <v>126</v>
      </c>
      <c r="C159" s="51"/>
      <c r="D159" s="36">
        <f t="shared" si="4"/>
        <v>0</v>
      </c>
      <c r="E159" s="122">
        <f>E14-E24</f>
        <v>0</v>
      </c>
    </row>
    <row r="160" spans="1:8" ht="22.5" customHeight="1">
      <c r="A160" s="9"/>
      <c r="B160" s="13"/>
      <c r="C160" s="14"/>
      <c r="D160" s="15"/>
      <c r="E160" s="15"/>
    </row>
  </sheetData>
  <mergeCells count="2">
    <mergeCell ref="B8:E8"/>
    <mergeCell ref="B9:E9"/>
  </mergeCells>
  <pageMargins left="0.86614173228346458" right="0.15748031496062992" top="0.27559055118110237" bottom="0.43307086614173229" header="0.15748031496062992" footer="0.27559055118110237"/>
  <pageSetup paperSize="9" scale="85" orientation="portrait" r:id="rId1"/>
  <headerFooter alignWithMargins="0">
    <oddFooter>Page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46e8f-b5f2-4f4d-a1ec-39d4fa8f16aa">
      <Terms xmlns="http://schemas.microsoft.com/office/infopath/2007/PartnerControls"/>
    </lcf76f155ced4ddcb4097134ff3c332f>
    <TaxCatchAll xmlns="03eb710a-7f1e-4376-a079-e7cc7401538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3B906F520104AA2310A23785AD6A1" ma:contentTypeVersion="13" ma:contentTypeDescription="Create a new document." ma:contentTypeScope="" ma:versionID="846fdfcf1bb76d914d9a8e68928938b9">
  <xsd:schema xmlns:xsd="http://www.w3.org/2001/XMLSchema" xmlns:xs="http://www.w3.org/2001/XMLSchema" xmlns:p="http://schemas.microsoft.com/office/2006/metadata/properties" xmlns:ns2="4fd46e8f-b5f2-4f4d-a1ec-39d4fa8f16aa" xmlns:ns3="03eb710a-7f1e-4376-a079-e7cc74015381" targetNamespace="http://schemas.microsoft.com/office/2006/metadata/properties" ma:root="true" ma:fieldsID="b33aa112b78379571824b6456b769b18" ns2:_="" ns3:_="">
    <xsd:import namespace="4fd46e8f-b5f2-4f4d-a1ec-39d4fa8f16aa"/>
    <xsd:import namespace="03eb710a-7f1e-4376-a079-e7cc74015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46e8f-b5f2-4f4d-a1ec-39d4fa8f16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6b229d1-1d00-4462-aada-2c85bfe8d0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b710a-7f1e-4376-a079-e7cc740153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433e031-6b11-42a3-aea4-6a8a3089a7c3}" ma:internalName="TaxCatchAll" ma:showField="CatchAllData" ma:web="03eb710a-7f1e-4376-a079-e7cc740153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3A5A1A-9570-4A6B-A961-B0EFAC57BE3F}"/>
</file>

<file path=customXml/itemProps2.xml><?xml version="1.0" encoding="utf-8"?>
<ds:datastoreItem xmlns:ds="http://schemas.openxmlformats.org/officeDocument/2006/customXml" ds:itemID="{648D5D63-90B1-4A70-86AD-5E5371130420}"/>
</file>

<file path=customXml/itemProps3.xml><?xml version="1.0" encoding="utf-8"?>
<ds:datastoreItem xmlns:ds="http://schemas.openxmlformats.org/officeDocument/2006/customXml" ds:itemID="{7561395B-9391-4DD1-A8E8-77B7323CE2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Consiliul Judetean 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larisa</dc:creator>
  <cp:keywords/>
  <dc:description/>
  <cp:lastModifiedBy/>
  <cp:revision/>
  <dcterms:created xsi:type="dcterms:W3CDTF">2024-04-30T06:51:01Z</dcterms:created>
  <dcterms:modified xsi:type="dcterms:W3CDTF">2026-10-26T11:46:43Z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0x0101007C63B906F520104AA2310A23785AD6A1</vt:lpwstr>
  </property>
  <property fmtid="{D5CDD505-2E9C-101B-9397-08002B2CF9AE}" pid="3" name="MediaServiceImageTags">
    <vt:lpwstr/>
  </property>
</Properties>
</file>