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ALVARE DESKTOP\2026\rectificari 2026\"/>
    </mc:Choice>
  </mc:AlternateContent>
  <xr:revisionPtr revIDLastSave="0" documentId="8_{87BEE174-43E9-4424-B48E-08C088BF05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a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E11" i="2"/>
  <c r="F11" i="2"/>
  <c r="G11" i="2"/>
  <c r="H11" i="2"/>
  <c r="E35" i="2" l="1"/>
  <c r="F35" i="2"/>
  <c r="G35" i="2"/>
  <c r="H35" i="2"/>
  <c r="D35" i="2"/>
  <c r="E16" i="2"/>
  <c r="F16" i="2"/>
  <c r="F15" i="2" s="1"/>
  <c r="G16" i="2"/>
  <c r="G15" i="2" s="1"/>
  <c r="H16" i="2"/>
  <c r="H15" i="2" s="1"/>
  <c r="E93" i="2"/>
  <c r="E22" i="2" s="1"/>
  <c r="E21" i="2" s="1"/>
  <c r="E92" i="2"/>
  <c r="E91" i="2" s="1"/>
  <c r="E90" i="2" s="1"/>
  <c r="E89" i="2" s="1"/>
  <c r="E88" i="2" s="1"/>
  <c r="B98" i="2"/>
  <c r="B114" i="2"/>
  <c r="B115" i="2"/>
  <c r="E84" i="2"/>
  <c r="F91" i="2"/>
  <c r="F90" i="2" s="1"/>
  <c r="F89" i="2" s="1"/>
  <c r="F88" i="2" s="1"/>
  <c r="G91" i="2"/>
  <c r="H91" i="2"/>
  <c r="H90" i="2" s="1"/>
  <c r="H89" i="2" s="1"/>
  <c r="H88" i="2" s="1"/>
  <c r="D91" i="2"/>
  <c r="G90" i="2"/>
  <c r="G89" i="2"/>
  <c r="G88" i="2"/>
  <c r="F85" i="2"/>
  <c r="F84" i="2" s="1"/>
  <c r="G85" i="2"/>
  <c r="G84" i="2" s="1"/>
  <c r="H85" i="2"/>
  <c r="H84" i="2" s="1"/>
  <c r="E85" i="2"/>
  <c r="F79" i="2"/>
  <c r="G79" i="2"/>
  <c r="G78" i="2" s="1"/>
  <c r="H79" i="2"/>
  <c r="H78" i="2" s="1"/>
  <c r="E79" i="2"/>
  <c r="F78" i="2"/>
  <c r="F72" i="2"/>
  <c r="G72" i="2"/>
  <c r="H72" i="2"/>
  <c r="E72" i="2"/>
  <c r="F71" i="2"/>
  <c r="G71" i="2"/>
  <c r="H71" i="2"/>
  <c r="E62" i="2"/>
  <c r="F62" i="2"/>
  <c r="G62" i="2"/>
  <c r="H62" i="2"/>
  <c r="E61" i="2"/>
  <c r="F61" i="2"/>
  <c r="G61" i="2"/>
  <c r="H61" i="2"/>
  <c r="E60" i="2"/>
  <c r="E55" i="2" s="1"/>
  <c r="F60" i="2"/>
  <c r="G60" i="2"/>
  <c r="H60" i="2"/>
  <c r="F55" i="2"/>
  <c r="G55" i="2"/>
  <c r="H55" i="2"/>
  <c r="E49" i="2"/>
  <c r="F49" i="2"/>
  <c r="G49" i="2"/>
  <c r="H49" i="2"/>
  <c r="E41" i="2"/>
  <c r="E40" i="2" s="1"/>
  <c r="F41" i="2"/>
  <c r="F40" i="2" s="1"/>
  <c r="G41" i="2"/>
  <c r="G40" i="2" s="1"/>
  <c r="H41" i="2"/>
  <c r="H40" i="2" s="1"/>
  <c r="E36" i="2"/>
  <c r="E34" i="2" s="1"/>
  <c r="F36" i="2"/>
  <c r="G36" i="2"/>
  <c r="H36" i="2"/>
  <c r="F34" i="2"/>
  <c r="G34" i="2"/>
  <c r="H34" i="2"/>
  <c r="E30" i="2"/>
  <c r="F30" i="2"/>
  <c r="G30" i="2"/>
  <c r="G24" i="2" s="1"/>
  <c r="G23" i="2" s="1"/>
  <c r="H30" i="2"/>
  <c r="H24" i="2" s="1"/>
  <c r="H23" i="2" s="1"/>
  <c r="E28" i="2"/>
  <c r="F28" i="2"/>
  <c r="G28" i="2"/>
  <c r="H28" i="2"/>
  <c r="F22" i="2"/>
  <c r="F21" i="2" s="1"/>
  <c r="F20" i="2" s="1"/>
  <c r="G22" i="2"/>
  <c r="G21" i="2" s="1"/>
  <c r="G20" i="2" s="1"/>
  <c r="H22" i="2"/>
  <c r="H21" i="2" s="1"/>
  <c r="H20" i="2" s="1"/>
  <c r="D22" i="2"/>
  <c r="D21" i="2" s="1"/>
  <c r="D20" i="2" s="1"/>
  <c r="E19" i="2"/>
  <c r="F19" i="2"/>
  <c r="G19" i="2"/>
  <c r="H19" i="2"/>
  <c r="D19" i="2"/>
  <c r="F24" i="2" l="1"/>
  <c r="F23" i="2" s="1"/>
  <c r="H64" i="2"/>
  <c r="G64" i="2"/>
  <c r="F64" i="2"/>
  <c r="C19" i="2"/>
  <c r="E15" i="2"/>
  <c r="H13" i="2"/>
  <c r="H10" i="2" s="1"/>
  <c r="E24" i="2"/>
  <c r="E23" i="2" s="1"/>
  <c r="C22" i="2"/>
  <c r="C21" i="2"/>
  <c r="E20" i="2"/>
  <c r="G13" i="2"/>
  <c r="G10" i="2" s="1"/>
  <c r="F13" i="2"/>
  <c r="F10" i="2" s="1"/>
  <c r="H95" i="2" l="1"/>
  <c r="G95" i="2"/>
  <c r="F95" i="2"/>
  <c r="C20" i="2"/>
  <c r="E13" i="2"/>
  <c r="E10" i="2" s="1"/>
  <c r="D27" i="2" l="1"/>
  <c r="D25" i="2" s="1"/>
  <c r="D32" i="2"/>
  <c r="C32" i="2" s="1"/>
  <c r="C33" i="2"/>
  <c r="C26" i="2"/>
  <c r="C91" i="2"/>
  <c r="C92" i="2"/>
  <c r="C93" i="2"/>
  <c r="C94" i="2"/>
  <c r="B111" i="2"/>
  <c r="D31" i="2" l="1"/>
  <c r="C25" i="2"/>
  <c r="D90" i="2"/>
  <c r="B100" i="2"/>
  <c r="C31" i="2" l="1"/>
  <c r="D30" i="2"/>
  <c r="C30" i="2" s="1"/>
  <c r="C90" i="2"/>
  <c r="D89" i="2"/>
  <c r="D62" i="2"/>
  <c r="D61" i="2" s="1"/>
  <c r="C61" i="2" s="1"/>
  <c r="C12" i="2"/>
  <c r="C17" i="2"/>
  <c r="C18" i="2"/>
  <c r="C27" i="2"/>
  <c r="C29" i="2"/>
  <c r="C37" i="2"/>
  <c r="C38" i="2"/>
  <c r="C39" i="2"/>
  <c r="C48" i="2"/>
  <c r="C51" i="2"/>
  <c r="C54" i="2"/>
  <c r="C56" i="2"/>
  <c r="C57" i="2"/>
  <c r="C58" i="2"/>
  <c r="C59" i="2"/>
  <c r="C63" i="2"/>
  <c r="C65" i="2"/>
  <c r="C66" i="2"/>
  <c r="C67" i="2"/>
  <c r="C68" i="2"/>
  <c r="C69" i="2"/>
  <c r="C70" i="2"/>
  <c r="C71" i="2"/>
  <c r="C72" i="2"/>
  <c r="C73" i="2"/>
  <c r="C74" i="2"/>
  <c r="C75" i="2"/>
  <c r="C79" i="2"/>
  <c r="C80" i="2"/>
  <c r="C81" i="2"/>
  <c r="C84" i="2"/>
  <c r="C85" i="2"/>
  <c r="C86" i="2"/>
  <c r="C87" i="2"/>
  <c r="B104" i="2"/>
  <c r="B103" i="2" s="1"/>
  <c r="B102" i="2" s="1"/>
  <c r="B110" i="2"/>
  <c r="D16" i="2"/>
  <c r="E71" i="2"/>
  <c r="E78" i="2"/>
  <c r="D83" i="2"/>
  <c r="D82" i="2" s="1"/>
  <c r="D78" i="2" s="1"/>
  <c r="C78" i="2" s="1"/>
  <c r="D77" i="2"/>
  <c r="D76" i="2" s="1"/>
  <c r="D71" i="2" s="1"/>
  <c r="D64" i="2" s="1"/>
  <c r="D11" i="2"/>
  <c r="C11" i="2" s="1"/>
  <c r="D14" i="2"/>
  <c r="C14" i="2" s="1"/>
  <c r="C16" i="2" l="1"/>
  <c r="D15" i="2"/>
  <c r="D13" i="2" s="1"/>
  <c r="C89" i="2"/>
  <c r="D88" i="2"/>
  <c r="C88" i="2" s="1"/>
  <c r="C62" i="2"/>
  <c r="C82" i="2"/>
  <c r="C77" i="2"/>
  <c r="C76" i="2"/>
  <c r="D60" i="2"/>
  <c r="E64" i="2"/>
  <c r="E95" i="2" s="1"/>
  <c r="B107" i="2"/>
  <c r="B106" i="2" s="1"/>
  <c r="B105" i="2" s="1"/>
  <c r="C83" i="2"/>
  <c r="D45" i="2"/>
  <c r="C45" i="2" s="1"/>
  <c r="C64" i="2" l="1"/>
  <c r="C60" i="2"/>
  <c r="D55" i="2"/>
  <c r="C55" i="2" s="1"/>
  <c r="C15" i="2" l="1"/>
  <c r="B99" i="2"/>
  <c r="D44" i="2"/>
  <c r="C44" i="2" s="1"/>
  <c r="D52" i="2"/>
  <c r="C52" i="2" s="1"/>
  <c r="D53" i="2"/>
  <c r="C53" i="2" s="1"/>
  <c r="D43" i="2"/>
  <c r="D47" i="2"/>
  <c r="D46" i="2" l="1"/>
  <c r="C46" i="2" s="1"/>
  <c r="C47" i="2"/>
  <c r="D42" i="2"/>
  <c r="C42" i="2" s="1"/>
  <c r="C43" i="2"/>
  <c r="D10" i="2"/>
  <c r="C13" i="2"/>
  <c r="D41" i="2"/>
  <c r="C41" i="2" s="1"/>
  <c r="D40" i="2" l="1"/>
  <c r="C40" i="2" s="1"/>
  <c r="B97" i="2"/>
  <c r="D28" i="2" l="1"/>
  <c r="C28" i="2" l="1"/>
  <c r="D36" i="2"/>
  <c r="C36" i="2" s="1"/>
  <c r="D34" i="2" l="1"/>
  <c r="C35" i="2"/>
  <c r="C10" i="2"/>
  <c r="D50" i="2"/>
  <c r="C50" i="2" s="1"/>
  <c r="C34" i="2" l="1"/>
  <c r="D24" i="2"/>
  <c r="D23" i="2" s="1"/>
  <c r="D49" i="2"/>
  <c r="C49" i="2" s="1"/>
  <c r="C24" i="2" l="1"/>
  <c r="C23" i="2" l="1"/>
  <c r="D95" i="2"/>
  <c r="C95" i="2" s="1"/>
</calcChain>
</file>

<file path=xl/sharedStrings.xml><?xml version="1.0" encoding="utf-8"?>
<sst xmlns="http://schemas.openxmlformats.org/spreadsheetml/2006/main" count="169" uniqueCount="105">
  <si>
    <t>JUDETUL ARGES</t>
  </si>
  <si>
    <t>ANEXA  nr. 1</t>
  </si>
  <si>
    <t xml:space="preserve">DIRECTIA ECONOMICA </t>
  </si>
  <si>
    <t>La HCJ nr.                /               .2026</t>
  </si>
  <si>
    <t xml:space="preserve">SERVICIUL BUGET IMPOZITE TAXE SI VENITURI </t>
  </si>
  <si>
    <t xml:space="preserve">INFLUENTE </t>
  </si>
  <si>
    <t xml:space="preserve"> LA BUGET LOCAL 2026</t>
  </si>
  <si>
    <t xml:space="preserve">mii lei </t>
  </si>
  <si>
    <t>DENUMIRE INDICATORI</t>
  </si>
  <si>
    <t>COD</t>
  </si>
  <si>
    <t>PROPUNERE 2026</t>
  </si>
  <si>
    <t>TRIM III</t>
  </si>
  <si>
    <t>TRIM IV</t>
  </si>
  <si>
    <t>ESTIMARI 2027</t>
  </si>
  <si>
    <t>ESTIMARI 2028</t>
  </si>
  <si>
    <t>ESTIMARI 2029</t>
  </si>
  <si>
    <t>VENITURI - TOTAL</t>
  </si>
  <si>
    <t>SECTIUNEA DE FUNCTIONARE</t>
  </si>
  <si>
    <t>Varsaminte din sectiunea de functionare pentru finantarea sectiunii de dezvoltare a bugetului local(cu semnul minus)</t>
  </si>
  <si>
    <t>37.02.03</t>
  </si>
  <si>
    <t>SECTIUNEA DE DEZVOLTARE</t>
  </si>
  <si>
    <t>Vărsăminte din secţiunea de funcţionare</t>
  </si>
  <si>
    <t>37.02.04</t>
  </si>
  <si>
    <t>SUBVENTII</t>
  </si>
  <si>
    <t xml:space="preserve">Alocari de sume din PNRR aferente componentei imprumuturi </t>
  </si>
  <si>
    <t>42.02.89</t>
  </si>
  <si>
    <t>Fonduri din împrumut rambursabil</t>
  </si>
  <si>
    <t>42.02.89.01</t>
  </si>
  <si>
    <t>Sume aferente TVA</t>
  </si>
  <si>
    <t>42.02.89.03</t>
  </si>
  <si>
    <t>Subvenţii de la bugetul de stat către bugetele locale necesare susţinerii derulării proiectelor finanţate din FEN postaderare, aferente perioadei de programare 2021-2027</t>
  </si>
  <si>
    <t>42.02.93.03</t>
  </si>
  <si>
    <t xml:space="preserve">SUME PRIMITE DE LA UE /ALTI DONATORI IN CONTUL PLATILOR EFECTUATE SI PREFINANTARI </t>
  </si>
  <si>
    <t>45.02</t>
  </si>
  <si>
    <t>Fondul European de Dezvoltare Regională (FEDR), aferent cadrului financiar 2021-2027 ( cod 45.02.48.01 la 45.02.48.03)*)</t>
  </si>
  <si>
    <t>45.02.48</t>
  </si>
  <si>
    <t>Prefinantare</t>
  </si>
  <si>
    <t>45.02.48.03</t>
  </si>
  <si>
    <t>CHELTUIELI TOTAL</t>
  </si>
  <si>
    <t>AUTORITATI PUBLICE SI ACTIUNI EXTERNE</t>
  </si>
  <si>
    <t>51.02.01.03</t>
  </si>
  <si>
    <t>Cheltuieli de personal</t>
  </si>
  <si>
    <t xml:space="preserve">Bunuri si servicii </t>
  </si>
  <si>
    <t xml:space="preserve">Cheltuieli de capital </t>
  </si>
  <si>
    <t>70.</t>
  </si>
  <si>
    <t>Proiect"Laborator de Radioterapie Spitalul Judetean de Urgenta Pitesti"</t>
  </si>
  <si>
    <t>Programe finantate din Fondul European de Dezvoltare Regionala(FEDR), aferente cadrului financiar 2021-2027</t>
  </si>
  <si>
    <t>56.48</t>
  </si>
  <si>
    <t>Cheltuieli neeligibile</t>
  </si>
  <si>
    <t>56.48.03</t>
  </si>
  <si>
    <t>Proiect"Elaborarea Planului de Amenajare a Terioriului Judetean (P.A.T.J.)Arges"</t>
  </si>
  <si>
    <t xml:space="preserve"> Proiecte cu finantare din sumele reprezentand asistenta financiara nerambursabila aferenta PNRR</t>
  </si>
  <si>
    <t>Fonduri europene nerambursabile</t>
  </si>
  <si>
    <t>60.01</t>
  </si>
  <si>
    <t>Finantare publica nationala</t>
  </si>
  <si>
    <t>60.02</t>
  </si>
  <si>
    <t>60.03</t>
  </si>
  <si>
    <t>SANATATE</t>
  </si>
  <si>
    <t>66.02</t>
  </si>
  <si>
    <t xml:space="preserve">SPITALE </t>
  </si>
  <si>
    <t>66.02.06</t>
  </si>
  <si>
    <t xml:space="preserve">Transferuri din bugetele locale pentru finantarea cheltuielilor curente in domeniul sanatatii </t>
  </si>
  <si>
    <t>51.01.46</t>
  </si>
  <si>
    <t>Transferuri de capital - pentru finantarea investitiilor la spitale</t>
  </si>
  <si>
    <t>51.02.12</t>
  </si>
  <si>
    <t>Spitalul de Pneumoftiziologie Leordeni</t>
  </si>
  <si>
    <t>Spitalul Judetean de Urgenta Pitesti</t>
  </si>
  <si>
    <t>66.02.06.01</t>
  </si>
  <si>
    <t>Spitalul de Recuperare si Boli Cronice Valea Iasului</t>
  </si>
  <si>
    <t xml:space="preserve">CULTURA, RECREERE SI RELIGIE </t>
  </si>
  <si>
    <t>67.02</t>
  </si>
  <si>
    <t>BIBLIOTECA JUDETEANA "DINICU GOLESCU" ARGES</t>
  </si>
  <si>
    <t>Cheltuieli cu bunuri si servicii</t>
  </si>
  <si>
    <t>Plati efectuate in anii precedenti si recuperate in anul curent</t>
  </si>
  <si>
    <t>85.01</t>
  </si>
  <si>
    <t xml:space="preserve">CENTRUL "DOINA ARGESULUI" </t>
  </si>
  <si>
    <t>Transferuri catre institutii publice din care:</t>
  </si>
  <si>
    <t>51.01.01</t>
  </si>
  <si>
    <t xml:space="preserve">ASIGURARI SI ASIST. SOCIALA </t>
  </si>
  <si>
    <t xml:space="preserve">DIRECTIA GENERALA DE ASISTENTA SOCIALA SI  PROTECTIA COPILULUI ARGES - Asistenta acordata persoanelor in varsta </t>
  </si>
  <si>
    <t>68.02.04</t>
  </si>
  <si>
    <t>Cheltuieli de capital</t>
  </si>
  <si>
    <t xml:space="preserve">DIRECTIA GENERALA DE ASISTENTA SOCIALA SI  PROTECTIA COPILULUI ARGES - Asistență socială în caz de boli si invalidități </t>
  </si>
  <si>
    <t>68.02.05</t>
  </si>
  <si>
    <t xml:space="preserve">DIRECTIA GENERALA DE ASISTENTA SOCIALA SI PROTECTIA COPILULUI ARGES - Asistență socială pentru familie și copii </t>
  </si>
  <si>
    <t>68.02.06</t>
  </si>
  <si>
    <t>DIRECTIA GENERALA DE ASISTENTA SOCIALA SI  PROTECTIA COPILULUI ARGES - Alte cheltuieli in domeniul asistentei sociale (aparat propriu)</t>
  </si>
  <si>
    <t>68.02.50</t>
  </si>
  <si>
    <t xml:space="preserve">TRANSPORTURI </t>
  </si>
  <si>
    <t>84.02</t>
  </si>
  <si>
    <t>PROIECT "Modernizarea DJ 659:Pitești-Bradu-Suseni-Gliganu de Sus-Bârlogu-Negrași-Mozaceni Lim.Jud.Dâmbovița, km 0+000-58+320; L=58,320 km</t>
  </si>
  <si>
    <t>84.02.03.01</t>
  </si>
  <si>
    <t>Finantare nationala</t>
  </si>
  <si>
    <t>56.48.01</t>
  </si>
  <si>
    <t>Finantare externa nerambursabila</t>
  </si>
  <si>
    <t>56.48.02</t>
  </si>
  <si>
    <t>DEFICIT</t>
  </si>
  <si>
    <t xml:space="preserve">Sume utilizate din excedentul bugetului local </t>
  </si>
  <si>
    <t>TOTAL, din care:</t>
  </si>
  <si>
    <t>Laptop</t>
  </si>
  <si>
    <t>Dotare cu generator electric Laborator de Radioterapie SJU Pitesti</t>
  </si>
  <si>
    <t>Achizitie si montaj centrala termica</t>
  </si>
  <si>
    <t>Achizitie, montare, energizare si PIF Grup Electrogen</t>
  </si>
  <si>
    <t>Achizitie si montaj cabina de paza</t>
  </si>
  <si>
    <t xml:space="preserve">Cheltuieli neeligibile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</si>
</sst>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\-??_);_(@_)"/>
  </numFmts>
  <fonts count="50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sz val="11"/>
      <color rgb="FF006100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  <charset val="238"/>
    </font>
    <font>
      <sz val="12"/>
      <name val="Times New Roman"/>
      <family val="1"/>
    </font>
    <font>
      <b/>
      <u/>
      <sz val="12"/>
      <name val="Times New Roman"/>
      <family val="1"/>
    </font>
    <font>
      <sz val="10"/>
      <name val="Tahoma"/>
      <family val="2"/>
    </font>
    <font>
      <sz val="11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-T&amp;M"/>
      <charset val="238"/>
    </font>
    <font>
      <b/>
      <sz val="11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78">
    <xf numFmtId="0" fontId="0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5" fillId="0" borderId="0"/>
    <xf numFmtId="0" fontId="6" fillId="0" borderId="0"/>
    <xf numFmtId="0" fontId="5" fillId="0" borderId="0"/>
    <xf numFmtId="0" fontId="17" fillId="5" borderId="0" applyNumberFormat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0" fontId="27" fillId="0" borderId="0"/>
    <xf numFmtId="0" fontId="29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15" borderId="0" applyNumberFormat="0" applyBorder="0" applyAlignment="0" applyProtection="0"/>
    <xf numFmtId="0" fontId="31" fillId="18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9" borderId="0" applyNumberFormat="0" applyBorder="0" applyAlignment="0" applyProtection="0"/>
    <xf numFmtId="0" fontId="33" fillId="13" borderId="0" applyNumberFormat="0" applyBorder="0" applyAlignment="0" applyProtection="0"/>
    <xf numFmtId="0" fontId="34" fillId="30" borderId="2" applyNumberFormat="0" applyAlignment="0" applyProtection="0"/>
    <xf numFmtId="0" fontId="35" fillId="31" borderId="3" applyNumberFormat="0" applyAlignment="0" applyProtection="0"/>
    <xf numFmtId="164" fontId="6" fillId="0" borderId="0" applyFill="0" applyBorder="0" applyAlignment="0" applyProtection="0"/>
    <xf numFmtId="0" fontId="36" fillId="0" borderId="0" applyNumberFormat="0" applyFill="0" applyBorder="0" applyAlignment="0" applyProtection="0"/>
    <xf numFmtId="0" fontId="37" fillId="14" borderId="0" applyNumberFormat="0" applyBorder="0" applyAlignment="0" applyProtection="0"/>
    <xf numFmtId="0" fontId="38" fillId="0" borderId="4" applyNumberFormat="0" applyFill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2" applyNumberFormat="0" applyAlignment="0" applyProtection="0"/>
    <xf numFmtId="0" fontId="30" fillId="11" borderId="1" applyNumberFormat="0" applyAlignment="0" applyProtection="0"/>
    <xf numFmtId="0" fontId="42" fillId="0" borderId="7" applyNumberFormat="0" applyFill="0" applyAlignment="0" applyProtection="0"/>
    <xf numFmtId="0" fontId="43" fillId="32" borderId="0" applyNumberFormat="0" applyBorder="0" applyAlignment="0" applyProtection="0"/>
    <xf numFmtId="0" fontId="6" fillId="0" borderId="0"/>
    <xf numFmtId="0" fontId="48" fillId="0" borderId="0"/>
    <xf numFmtId="0" fontId="6" fillId="33" borderId="8" applyNumberFormat="0" applyAlignment="0" applyProtection="0"/>
    <xf numFmtId="0" fontId="44" fillId="30" borderId="9" applyNumberFormat="0" applyAlignment="0" applyProtection="0"/>
    <xf numFmtId="0" fontId="45" fillId="0" borderId="0" applyNumberFormat="0" applyFill="0" applyBorder="0" applyAlignment="0" applyProtection="0"/>
    <xf numFmtId="0" fontId="46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1">
    <xf numFmtId="0" fontId="0" fillId="0" borderId="0" xfId="0"/>
    <xf numFmtId="4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" fontId="10" fillId="2" borderId="0" xfId="0" applyNumberFormat="1" applyFont="1" applyFill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5" fillId="2" borderId="11" xfId="76" applyFont="1" applyFill="1" applyBorder="1" applyAlignment="1">
      <alignment vertical="top" wrapText="1"/>
    </xf>
    <xf numFmtId="0" fontId="25" fillId="2" borderId="11" xfId="1" applyFont="1" applyFill="1" applyBorder="1" applyAlignment="1">
      <alignment wrapText="1"/>
    </xf>
    <xf numFmtId="4" fontId="25" fillId="2" borderId="12" xfId="1" applyNumberFormat="1" applyFont="1" applyFill="1" applyBorder="1" applyAlignment="1">
      <alignment wrapText="1"/>
    </xf>
    <xf numFmtId="4" fontId="18" fillId="2" borderId="12" xfId="0" applyNumberFormat="1" applyFont="1" applyFill="1" applyBorder="1" applyAlignment="1">
      <alignment vertical="center"/>
    </xf>
    <xf numFmtId="0" fontId="19" fillId="2" borderId="12" xfId="0" applyFont="1" applyFill="1" applyBorder="1" applyAlignment="1">
      <alignment vertical="center"/>
    </xf>
    <xf numFmtId="0" fontId="16" fillId="2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19" fillId="0" borderId="12" xfId="0" applyFont="1" applyBorder="1" applyAlignment="1">
      <alignment vertical="center" wrapText="1"/>
    </xf>
    <xf numFmtId="0" fontId="16" fillId="0" borderId="12" xfId="17" applyFont="1" applyBorder="1" applyAlignment="1">
      <alignment horizontal="center" vertical="center"/>
    </xf>
    <xf numFmtId="0" fontId="7" fillId="9" borderId="12" xfId="0" applyFont="1" applyFill="1" applyBorder="1" applyAlignment="1">
      <alignment wrapText="1"/>
    </xf>
    <xf numFmtId="0" fontId="16" fillId="9" borderId="12" xfId="0" applyFont="1" applyFill="1" applyBorder="1" applyAlignment="1">
      <alignment horizontal="center" wrapText="1"/>
    </xf>
    <xf numFmtId="0" fontId="13" fillId="9" borderId="12" xfId="17" applyFont="1" applyFill="1" applyBorder="1" applyAlignment="1">
      <alignment horizontal="center" vertical="center"/>
    </xf>
    <xf numFmtId="0" fontId="28" fillId="2" borderId="12" xfId="17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vertical="center"/>
    </xf>
    <xf numFmtId="0" fontId="7" fillId="6" borderId="12" xfId="0" applyFont="1" applyFill="1" applyBorder="1" applyAlignment="1">
      <alignment vertical="center" wrapText="1"/>
    </xf>
    <xf numFmtId="4" fontId="16" fillId="0" borderId="12" xfId="0" applyNumberFormat="1" applyFont="1" applyBorder="1" applyAlignment="1">
      <alignment vertical="center"/>
    </xf>
    <xf numFmtId="4" fontId="16" fillId="2" borderId="12" xfId="74" applyNumberFormat="1" applyFont="1" applyFill="1" applyBorder="1" applyAlignment="1">
      <alignment wrapText="1"/>
    </xf>
    <xf numFmtId="4" fontId="16" fillId="3" borderId="12" xfId="0" applyNumberFormat="1" applyFont="1" applyFill="1" applyBorder="1" applyAlignment="1">
      <alignment vertical="center"/>
    </xf>
    <xf numFmtId="4" fontId="19" fillId="2" borderId="12" xfId="0" applyNumberFormat="1" applyFont="1" applyFill="1" applyBorder="1" applyAlignment="1">
      <alignment vertical="center"/>
    </xf>
    <xf numFmtId="4" fontId="16" fillId="2" borderId="12" xfId="0" applyNumberFormat="1" applyFont="1" applyFill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6" fillId="0" borderId="12" xfId="0" applyFont="1" applyBorder="1" applyAlignment="1">
      <alignment horizontal="center" vertical="center"/>
    </xf>
    <xf numFmtId="4" fontId="18" fillId="4" borderId="12" xfId="0" applyNumberFormat="1" applyFont="1" applyFill="1" applyBorder="1" applyAlignment="1">
      <alignment vertical="center"/>
    </xf>
    <xf numFmtId="4" fontId="16" fillId="4" borderId="12" xfId="0" applyNumberFormat="1" applyFont="1" applyFill="1" applyBorder="1" applyAlignment="1">
      <alignment vertical="center"/>
    </xf>
    <xf numFmtId="4" fontId="26" fillId="4" borderId="12" xfId="0" applyNumberFormat="1" applyFont="1" applyFill="1" applyBorder="1" applyAlignment="1">
      <alignment vertical="center"/>
    </xf>
    <xf numFmtId="4" fontId="6" fillId="0" borderId="12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24" fillId="0" borderId="11" xfId="0" applyFont="1" applyBorder="1" applyAlignment="1">
      <alignment horizontal="center" vertical="center" wrapText="1"/>
    </xf>
    <xf numFmtId="0" fontId="7" fillId="4" borderId="12" xfId="0" applyFont="1" applyFill="1" applyBorder="1" applyAlignment="1">
      <alignment vertical="center"/>
    </xf>
    <xf numFmtId="0" fontId="13" fillId="4" borderId="12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vertical="center"/>
    </xf>
    <xf numFmtId="0" fontId="13" fillId="7" borderId="12" xfId="0" applyFont="1" applyFill="1" applyBorder="1" applyAlignment="1">
      <alignment horizontal="center" vertical="center"/>
    </xf>
    <xf numFmtId="4" fontId="18" fillId="7" borderId="12" xfId="0" applyNumberFormat="1" applyFont="1" applyFill="1" applyBorder="1" applyAlignment="1">
      <alignment vertical="center"/>
    </xf>
    <xf numFmtId="0" fontId="11" fillId="0" borderId="12" xfId="0" applyFont="1" applyBorder="1" applyAlignment="1">
      <alignment wrapText="1"/>
    </xf>
    <xf numFmtId="0" fontId="11" fillId="0" borderId="12" xfId="0" applyFont="1" applyBorder="1" applyAlignment="1">
      <alignment horizontal="center"/>
    </xf>
    <xf numFmtId="0" fontId="13" fillId="7" borderId="12" xfId="0" applyFont="1" applyFill="1" applyBorder="1" applyAlignment="1">
      <alignment vertical="center" wrapText="1"/>
    </xf>
    <xf numFmtId="0" fontId="16" fillId="7" borderId="12" xfId="0" applyFont="1" applyFill="1" applyBorder="1" applyAlignment="1">
      <alignment horizontal="center"/>
    </xf>
    <xf numFmtId="0" fontId="11" fillId="0" borderId="12" xfId="0" applyFont="1" applyBorder="1"/>
    <xf numFmtId="0" fontId="7" fillId="9" borderId="12" xfId="0" applyFont="1" applyFill="1" applyBorder="1"/>
    <xf numFmtId="0" fontId="16" fillId="9" borderId="12" xfId="0" applyFont="1" applyFill="1" applyBorder="1" applyAlignment="1">
      <alignment horizontal="center"/>
    </xf>
    <xf numFmtId="4" fontId="18" fillId="9" borderId="12" xfId="0" applyNumberFormat="1" applyFont="1" applyFill="1" applyBorder="1" applyAlignment="1">
      <alignment vertical="center"/>
    </xf>
    <xf numFmtId="0" fontId="24" fillId="2" borderId="12" xfId="0" applyFont="1" applyFill="1" applyBorder="1" applyAlignment="1">
      <alignment wrapText="1"/>
    </xf>
    <xf numFmtId="0" fontId="24" fillId="2" borderId="12" xfId="0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7" fillId="3" borderId="12" xfId="0" applyFont="1" applyFill="1" applyBorder="1" applyAlignment="1">
      <alignment horizontal="left" vertical="center"/>
    </xf>
    <xf numFmtId="0" fontId="13" fillId="3" borderId="12" xfId="0" applyFont="1" applyFill="1" applyBorder="1" applyAlignment="1">
      <alignment horizontal="center" vertical="center"/>
    </xf>
    <xf numFmtId="4" fontId="18" fillId="3" borderId="12" xfId="0" applyNumberFormat="1" applyFont="1" applyFill="1" applyBorder="1" applyAlignment="1">
      <alignment vertical="center"/>
    </xf>
    <xf numFmtId="4" fontId="22" fillId="3" borderId="12" xfId="0" applyNumberFormat="1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13" fillId="2" borderId="12" xfId="0" applyFont="1" applyFill="1" applyBorder="1" applyAlignment="1">
      <alignment horizontal="center" vertical="center"/>
    </xf>
    <xf numFmtId="0" fontId="19" fillId="0" borderId="12" xfId="10" applyFont="1" applyFill="1" applyBorder="1" applyAlignment="1">
      <alignment horizontal="left" vertical="center" wrapText="1"/>
    </xf>
    <xf numFmtId="2" fontId="16" fillId="0" borderId="12" xfId="10" applyNumberFormat="1" applyFont="1" applyFill="1" applyBorder="1" applyAlignment="1">
      <alignment horizontal="center" vertical="center" wrapText="1"/>
    </xf>
    <xf numFmtId="4" fontId="25" fillId="0" borderId="12" xfId="0" applyNumberFormat="1" applyFont="1" applyBorder="1" applyAlignment="1">
      <alignment vertical="center"/>
    </xf>
    <xf numFmtId="0" fontId="7" fillId="6" borderId="12" xfId="0" applyFont="1" applyFill="1" applyBorder="1" applyAlignment="1">
      <alignment horizontal="left" vertical="center" wrapText="1"/>
    </xf>
    <xf numFmtId="0" fontId="13" fillId="6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9" fillId="2" borderId="12" xfId="0" applyFont="1" applyFill="1" applyBorder="1" applyAlignment="1">
      <alignment vertical="center" wrapText="1"/>
    </xf>
    <xf numFmtId="0" fontId="24" fillId="35" borderId="12" xfId="0" applyFont="1" applyFill="1" applyBorder="1" applyAlignment="1">
      <alignment horizontal="left" wrapText="1"/>
    </xf>
    <xf numFmtId="0" fontId="13" fillId="35" borderId="12" xfId="0" applyFont="1" applyFill="1" applyBorder="1" applyAlignment="1">
      <alignment horizontal="center" vertical="center"/>
    </xf>
    <xf numFmtId="4" fontId="18" fillId="35" borderId="12" xfId="0" applyNumberFormat="1" applyFont="1" applyFill="1" applyBorder="1" applyAlignment="1">
      <alignment vertical="center"/>
    </xf>
    <xf numFmtId="0" fontId="24" fillId="2" borderId="12" xfId="0" applyFont="1" applyFill="1" applyBorder="1" applyAlignment="1">
      <alignment horizontal="left" wrapText="1"/>
    </xf>
    <xf numFmtId="0" fontId="11" fillId="2" borderId="12" xfId="0" applyFont="1" applyFill="1" applyBorder="1" applyAlignment="1">
      <alignment horizontal="center"/>
    </xf>
    <xf numFmtId="4" fontId="18" fillId="0" borderId="12" xfId="0" applyNumberFormat="1" applyFont="1" applyBorder="1" applyAlignment="1">
      <alignment vertical="center"/>
    </xf>
    <xf numFmtId="4" fontId="25" fillId="2" borderId="12" xfId="0" applyNumberFormat="1" applyFont="1" applyFill="1" applyBorder="1" applyAlignment="1">
      <alignment vertical="center"/>
    </xf>
    <xf numFmtId="0" fontId="7" fillId="3" borderId="12" xfId="0" applyFont="1" applyFill="1" applyBorder="1"/>
    <xf numFmtId="0" fontId="7" fillId="3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left" vertical="center"/>
    </xf>
    <xf numFmtId="0" fontId="22" fillId="0" borderId="12" xfId="0" applyFont="1" applyBorder="1" applyAlignment="1">
      <alignment vertical="center"/>
    </xf>
    <xf numFmtId="0" fontId="16" fillId="0" borderId="12" xfId="0" applyFont="1" applyBorder="1" applyAlignment="1">
      <alignment horizontal="center"/>
    </xf>
    <xf numFmtId="0" fontId="13" fillId="2" borderId="12" xfId="0" applyFont="1" applyFill="1" applyBorder="1"/>
    <xf numFmtId="0" fontId="13" fillId="8" borderId="12" xfId="0" applyFont="1" applyFill="1" applyBorder="1" applyAlignment="1">
      <alignment vertical="center" wrapText="1"/>
    </xf>
    <xf numFmtId="0" fontId="13" fillId="8" borderId="12" xfId="0" applyFont="1" applyFill="1" applyBorder="1" applyAlignment="1">
      <alignment horizontal="center" vertical="center"/>
    </xf>
    <xf numFmtId="4" fontId="25" fillId="8" borderId="12" xfId="0" applyNumberFormat="1" applyFont="1" applyFill="1" applyBorder="1" applyAlignment="1">
      <alignment vertical="center"/>
    </xf>
    <xf numFmtId="0" fontId="19" fillId="0" borderId="12" xfId="0" applyFont="1" applyBorder="1" applyAlignment="1">
      <alignment wrapText="1"/>
    </xf>
    <xf numFmtId="0" fontId="7" fillId="35" borderId="12" xfId="0" applyFont="1" applyFill="1" applyBorder="1"/>
    <xf numFmtId="0" fontId="13" fillId="35" borderId="12" xfId="0" applyFont="1" applyFill="1" applyBorder="1" applyAlignment="1">
      <alignment horizontal="center"/>
    </xf>
    <xf numFmtId="0" fontId="7" fillId="0" borderId="12" xfId="0" applyFont="1" applyBorder="1" applyAlignment="1">
      <alignment vertical="center"/>
    </xf>
    <xf numFmtId="0" fontId="18" fillId="8" borderId="12" xfId="0" applyFont="1" applyFill="1" applyBorder="1" applyAlignment="1">
      <alignment wrapText="1"/>
    </xf>
    <xf numFmtId="0" fontId="13" fillId="8" borderId="12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/>
    </xf>
    <xf numFmtId="4" fontId="22" fillId="3" borderId="12" xfId="0" applyNumberFormat="1" applyFont="1" applyFill="1" applyBorder="1"/>
    <xf numFmtId="0" fontId="49" fillId="35" borderId="12" xfId="18" applyFont="1" applyFill="1" applyBorder="1" applyAlignment="1">
      <alignment horizontal="left" vertical="center" wrapText="1"/>
    </xf>
    <xf numFmtId="0" fontId="49" fillId="35" borderId="12" xfId="18" applyFont="1" applyFill="1" applyBorder="1" applyAlignment="1">
      <alignment horizontal="center" vertical="center"/>
    </xf>
    <xf numFmtId="4" fontId="49" fillId="35" borderId="12" xfId="18" applyNumberFormat="1" applyFont="1" applyFill="1" applyBorder="1" applyAlignment="1">
      <alignment horizontal="right" vertical="center"/>
    </xf>
    <xf numFmtId="0" fontId="22" fillId="0" borderId="12" xfId="0" applyFont="1" applyBorder="1"/>
    <xf numFmtId="0" fontId="23" fillId="0" borderId="12" xfId="0" applyFont="1" applyBorder="1" applyAlignment="1">
      <alignment horizontal="center"/>
    </xf>
    <xf numFmtId="4" fontId="22" fillId="2" borderId="12" xfId="0" applyNumberFormat="1" applyFont="1" applyFill="1" applyBorder="1"/>
    <xf numFmtId="0" fontId="23" fillId="0" borderId="12" xfId="0" applyFont="1" applyBorder="1"/>
    <xf numFmtId="4" fontId="23" fillId="2" borderId="12" xfId="0" applyNumberFormat="1" applyFont="1" applyFill="1" applyBorder="1"/>
    <xf numFmtId="4" fontId="6" fillId="0" borderId="12" xfId="0" applyNumberFormat="1" applyFont="1" applyBorder="1"/>
    <xf numFmtId="0" fontId="23" fillId="0" borderId="12" xfId="0" applyFont="1" applyBorder="1" applyAlignment="1">
      <alignment horizontal="left" wrapText="1"/>
    </xf>
    <xf numFmtId="4" fontId="23" fillId="35" borderId="12" xfId="0" applyNumberFormat="1" applyFont="1" applyFill="1" applyBorder="1"/>
    <xf numFmtId="0" fontId="22" fillId="3" borderId="12" xfId="0" applyFont="1" applyFill="1" applyBorder="1" applyAlignment="1">
      <alignment horizontal="center" vertical="center"/>
    </xf>
    <xf numFmtId="0" fontId="49" fillId="34" borderId="12" xfId="18" applyFont="1" applyFill="1" applyBorder="1" applyAlignment="1">
      <alignment vertical="center" wrapText="1"/>
    </xf>
    <xf numFmtId="0" fontId="49" fillId="34" borderId="12" xfId="18" applyFont="1" applyFill="1" applyBorder="1" applyAlignment="1">
      <alignment horizontal="center" vertical="center"/>
    </xf>
    <xf numFmtId="4" fontId="18" fillId="34" borderId="12" xfId="0" applyNumberFormat="1" applyFont="1" applyFill="1" applyBorder="1" applyAlignment="1">
      <alignment vertical="center"/>
    </xf>
    <xf numFmtId="4" fontId="49" fillId="34" borderId="12" xfId="0" applyNumberFormat="1" applyFont="1" applyFill="1" applyBorder="1"/>
    <xf numFmtId="0" fontId="22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vertical="center"/>
    </xf>
    <xf numFmtId="0" fontId="23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vertical="center" wrapText="1"/>
    </xf>
    <xf numFmtId="4" fontId="23" fillId="0" borderId="12" xfId="0" applyNumberFormat="1" applyFont="1" applyBorder="1"/>
    <xf numFmtId="4" fontId="22" fillId="34" borderId="12" xfId="0" applyNumberFormat="1" applyFont="1" applyFill="1" applyBorder="1"/>
    <xf numFmtId="4" fontId="23" fillId="3" borderId="12" xfId="0" applyNumberFormat="1" applyFont="1" applyFill="1" applyBorder="1"/>
    <xf numFmtId="0" fontId="6" fillId="0" borderId="13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2" fontId="7" fillId="3" borderId="12" xfId="0" applyNumberFormat="1" applyFont="1" applyFill="1" applyBorder="1" applyAlignment="1">
      <alignment vertical="center"/>
    </xf>
    <xf numFmtId="2" fontId="13" fillId="3" borderId="12" xfId="0" applyNumberFormat="1" applyFont="1" applyFill="1" applyBorder="1" applyAlignment="1">
      <alignment vertical="center"/>
    </xf>
    <xf numFmtId="2" fontId="7" fillId="2" borderId="12" xfId="0" applyNumberFormat="1" applyFont="1" applyFill="1" applyBorder="1" applyAlignment="1">
      <alignment vertical="center"/>
    </xf>
    <xf numFmtId="2" fontId="13" fillId="2" borderId="12" xfId="0" applyNumberFormat="1" applyFont="1" applyFill="1" applyBorder="1" applyAlignment="1">
      <alignment vertical="center"/>
    </xf>
    <xf numFmtId="2" fontId="7" fillId="3" borderId="12" xfId="0" applyNumberFormat="1" applyFont="1" applyFill="1" applyBorder="1" applyAlignment="1">
      <alignment horizontal="left" vertical="center"/>
    </xf>
    <xf numFmtId="2" fontId="23" fillId="0" borderId="12" xfId="0" applyNumberFormat="1" applyFont="1" applyBorder="1" applyAlignment="1">
      <alignment vertical="center"/>
    </xf>
    <xf numFmtId="2" fontId="16" fillId="0" borderId="12" xfId="0" applyNumberFormat="1" applyFont="1" applyBorder="1" applyAlignment="1">
      <alignment vertical="center"/>
    </xf>
    <xf numFmtId="2" fontId="6" fillId="0" borderId="12" xfId="0" applyNumberFormat="1" applyFont="1" applyBorder="1" applyAlignment="1">
      <alignment vertical="center"/>
    </xf>
    <xf numFmtId="2" fontId="7" fillId="3" borderId="12" xfId="0" applyNumberFormat="1" applyFont="1" applyFill="1" applyBorder="1"/>
    <xf numFmtId="2" fontId="16" fillId="3" borderId="12" xfId="0" applyNumberFormat="1" applyFont="1" applyFill="1" applyBorder="1" applyAlignment="1">
      <alignment vertical="center"/>
    </xf>
    <xf numFmtId="2" fontId="7" fillId="35" borderId="12" xfId="0" applyNumberFormat="1" applyFont="1" applyFill="1" applyBorder="1"/>
    <xf numFmtId="2" fontId="22" fillId="3" borderId="12" xfId="0" applyNumberFormat="1" applyFont="1" applyFill="1" applyBorder="1" applyAlignment="1">
      <alignment horizontal="center" vertical="center"/>
    </xf>
    <xf numFmtId="2" fontId="49" fillId="34" borderId="12" xfId="18" applyNumberFormat="1" applyFont="1" applyFill="1" applyBorder="1" applyAlignment="1">
      <alignment vertical="center" wrapText="1"/>
    </xf>
  </cellXfs>
  <cellStyles count="78">
    <cellStyle name="20% - Accent1 2" xfId="27" xr:uid="{39D38F50-207B-4654-BC72-AC2D1B6F7481}"/>
    <cellStyle name="20% - Accent2 2" xfId="28" xr:uid="{C3474C59-6792-43D2-A9A7-1144F1AEF3B9}"/>
    <cellStyle name="20% - Accent3 2" xfId="29" xr:uid="{911A3BF8-8358-44CF-86E9-2D4468F465FB}"/>
    <cellStyle name="20% - Accent4 2" xfId="30" xr:uid="{584D2063-7CEF-490F-A3F4-856C75091682}"/>
    <cellStyle name="20% - Accent5 2" xfId="31" xr:uid="{10C8949A-3CEF-4853-B1AA-E626B479ECD9}"/>
    <cellStyle name="20% - Accent6 2" xfId="32" xr:uid="{4D163C3A-FD7C-4756-9ED2-23B28F87737D}"/>
    <cellStyle name="40% - Accent1 2" xfId="33" xr:uid="{055E3AEB-0605-4327-975B-0C469AF9BC80}"/>
    <cellStyle name="40% - Accent2 2" xfId="34" xr:uid="{93B2B24F-60D2-46E0-959E-5343924DB48D}"/>
    <cellStyle name="40% - Accent3 2" xfId="35" xr:uid="{FCE1880B-02B5-4CBF-81D8-1602620BFD5E}"/>
    <cellStyle name="40% - Accent4 2" xfId="36" xr:uid="{88B68E32-BBC6-460B-98F3-0E1197034DA9}"/>
    <cellStyle name="40% - Accent5 2" xfId="37" xr:uid="{0ED9A591-2C6B-4D2F-B285-657F7FC38DEB}"/>
    <cellStyle name="40% - Accent6 2" xfId="38" xr:uid="{3DE7E567-4773-4C57-B1A7-FCD769A1E302}"/>
    <cellStyle name="60% - Accent1 2" xfId="39" xr:uid="{96D9A257-214E-4955-9FD6-DF8557AC27E8}"/>
    <cellStyle name="60% - Accent2 2" xfId="40" xr:uid="{255AC410-88CE-4C51-B704-6FD45EBCDD59}"/>
    <cellStyle name="60% - Accent3 2" xfId="41" xr:uid="{FDF85D29-8AA3-4977-BCA1-4826CF0E391A}"/>
    <cellStyle name="60% - Accent4 2" xfId="42" xr:uid="{B613FFCB-1F2D-417A-9265-9CC04C427166}"/>
    <cellStyle name="60% - Accent5 2" xfId="43" xr:uid="{E2FFB6CE-CDA8-48A2-B6EE-00DDEAB297EC}"/>
    <cellStyle name="60% - Accent6 2" xfId="44" xr:uid="{556C76EF-0EBA-4B13-A108-AE07600CF525}"/>
    <cellStyle name="Accent1 2" xfId="45" xr:uid="{EACC35D6-077D-4291-8E65-E5EA02A8DA95}"/>
    <cellStyle name="Accent2 2" xfId="46" xr:uid="{067B1843-C183-47E5-9366-9F04090C408D}"/>
    <cellStyle name="Accent3 2" xfId="47" xr:uid="{1A00BB85-C623-4AA8-8C88-BC5DC5A4BAA4}"/>
    <cellStyle name="Accent4 2" xfId="48" xr:uid="{A004641D-F89D-47A1-BA8D-0643AA04FAC0}"/>
    <cellStyle name="Accent5 2" xfId="49" xr:uid="{99E0E6F6-3BAA-4EDC-9CCA-BB6FC29D248E}"/>
    <cellStyle name="Accent6 2" xfId="50" xr:uid="{971AF05B-9000-4C75-B80D-610D6174F8BE}"/>
    <cellStyle name="Bad 2" xfId="51" xr:uid="{CD8F123F-73AA-4AF6-BBD0-0E70CE6F9183}"/>
    <cellStyle name="Bun" xfId="10" builtinId="26"/>
    <cellStyle name="Calculation 2" xfId="52" xr:uid="{EC544646-3A2D-40D3-A088-C41447840ED0}"/>
    <cellStyle name="Check Cell 2" xfId="53" xr:uid="{47FD3A22-F7D7-4586-949F-2C47CA1D1CD4}"/>
    <cellStyle name="Comma 2" xfId="16" xr:uid="{C0843274-DE97-42D5-A7E8-4174EA4789D8}"/>
    <cellStyle name="Comma 2 2" xfId="54" xr:uid="{B5DB53A0-9359-46C1-98E8-143D6C78865E}"/>
    <cellStyle name="Eronat" xfId="18" builtinId="27"/>
    <cellStyle name="Explanatory Text 2" xfId="55" xr:uid="{6362E9BE-21AA-4DF6-8D71-EEED6B6A7021}"/>
    <cellStyle name="Good 2" xfId="56" xr:uid="{EA8B373A-E53E-4544-A5E2-814EB6C2F152}"/>
    <cellStyle name="Heading 1 2" xfId="57" xr:uid="{1ACE06C6-8932-41BC-8B69-9D0E6670FDCE}"/>
    <cellStyle name="Heading 2 2" xfId="58" xr:uid="{B87C756E-6196-4252-BA5E-4DDB366E15FD}"/>
    <cellStyle name="Heading 3 2" xfId="59" xr:uid="{DD205A3B-E684-49E3-920D-D20601AB8820}"/>
    <cellStyle name="Heading 4 2" xfId="60" xr:uid="{B84A76C3-4B4A-4376-87AF-FB8AAFA46FC2}"/>
    <cellStyle name="Input 2" xfId="62" xr:uid="{A1872AB4-50F2-4ADD-9FDE-40521AA00D01}"/>
    <cellStyle name="Input 3" xfId="61" xr:uid="{ADE3E4CA-1BE5-4951-8DED-BBFCBCEFC48D}"/>
    <cellStyle name="Linked Cell 2" xfId="63" xr:uid="{E2D5D263-7569-463B-A6C1-DB1AB70D1351}"/>
    <cellStyle name="Neutral 2" xfId="64" xr:uid="{023934D9-DCF7-4F00-8538-5CB6CC6B8575}"/>
    <cellStyle name="Normal" xfId="0" builtinId="0"/>
    <cellStyle name="Normal 10" xfId="11" xr:uid="{AF5C4C3F-6CEF-4822-AA69-747AC979B2D3}"/>
    <cellStyle name="Normal 10 2" xfId="74" xr:uid="{5FE431AD-0E7C-4942-9D40-154D9E68CC07}"/>
    <cellStyle name="Normal 2" xfId="6" xr:uid="{00000000-0005-0000-0000-000002000000}"/>
    <cellStyle name="Normal 2 2" xfId="65" xr:uid="{3AC87E32-9BAA-4339-A08B-D51FA94BD95B}"/>
    <cellStyle name="Normal 3" xfId="7" xr:uid="{00000000-0005-0000-0000-000003000000}"/>
    <cellStyle name="Normal 3 2" xfId="66" xr:uid="{27082D15-B904-4F91-905B-0E5DE4A42152}"/>
    <cellStyle name="Normal 3 2 2" xfId="8" xr:uid="{00000000-0005-0000-0000-000004000000}"/>
    <cellStyle name="Normal 3 2 2 2" xfId="1" xr:uid="{00000000-0005-0000-0000-000005000000}"/>
    <cellStyle name="Normal 4" xfId="4" xr:uid="{00000000-0005-0000-0000-000006000000}"/>
    <cellStyle name="Normal 5" xfId="9" xr:uid="{00000000-0005-0000-0000-000007000000}"/>
    <cellStyle name="Normal 5 2" xfId="15" xr:uid="{D3976A33-A1B5-4EAD-84C5-C6E5B5E5DA46}"/>
    <cellStyle name="Normal 5 2 2" xfId="26" xr:uid="{44552B3C-FF90-44E9-A634-0C325AD7708C}"/>
    <cellStyle name="Normal 5 3" xfId="22" xr:uid="{D3415020-EEFD-40FA-A599-741C13E6653C}"/>
    <cellStyle name="Normal 5 3 2" xfId="77" xr:uid="{575B9515-34BC-4353-B7B2-4BA49A3412E8}"/>
    <cellStyle name="Normal 5 4" xfId="2" xr:uid="{00000000-0005-0000-0000-000008000000}"/>
    <cellStyle name="Normal 5 4 2" xfId="12" xr:uid="{16578B0C-7282-40C4-8F8D-1889FEA489FA}"/>
    <cellStyle name="Normal 5 4 2 2" xfId="23" xr:uid="{7ADA1804-2CA3-4DDC-9BE0-950E47B49E41}"/>
    <cellStyle name="Normal 5 4 3" xfId="19" xr:uid="{C733ECF1-0AE7-434B-809A-ECD211C61580}"/>
    <cellStyle name="Normal 5 4 4" xfId="73" xr:uid="{C83B8139-205F-4F49-8515-270D1B6EB41E}"/>
    <cellStyle name="Normal 5 4 4 2 2" xfId="5" xr:uid="{00000000-0005-0000-0000-000009000000}"/>
    <cellStyle name="Normal 5 4 4 2 2 2" xfId="14" xr:uid="{DA2F6A9E-77FC-45B5-B8E7-EFE2DCB1A727}"/>
    <cellStyle name="Normal 5 4 4 2 2 2 2" xfId="25" xr:uid="{7FBE118A-CCF8-4119-A8F7-112233D7A695}"/>
    <cellStyle name="Normal 5 4 4 2 2 3" xfId="21" xr:uid="{FC34D23F-5973-4196-A60C-F4C9CB5C590C}"/>
    <cellStyle name="Normal 5 4 7 2 2" xfId="76" xr:uid="{AFCB2695-2A2C-489C-B9F5-047F7E5A3A29}"/>
    <cellStyle name="Normal 6" xfId="72" xr:uid="{8D43FC6E-0688-4A39-AF00-23EFC7BD9818}"/>
    <cellStyle name="Normal 7 2 2" xfId="3" xr:uid="{00000000-0005-0000-0000-00000A000000}"/>
    <cellStyle name="Normal 7 2 2 2" xfId="13" xr:uid="{452F0E18-CDE9-4B9B-9B6E-AB2D2CF6EE52}"/>
    <cellStyle name="Normal 7 2 2 2 2" xfId="24" xr:uid="{2531EF42-733B-4205-8149-6EDDF956BAB5}"/>
    <cellStyle name="Normal 7 2 2 3" xfId="20" xr:uid="{CADE05B7-75B5-4BA1-B8CD-0DDD78938AB0}"/>
    <cellStyle name="Normal 7 2 2 4" xfId="75" xr:uid="{814CDE88-6D7B-4ACF-83AC-586CAA31A9D9}"/>
    <cellStyle name="Normal_Machete buget 99" xfId="17" xr:uid="{52378572-C1C9-4B4B-A13F-F7191BC19795}"/>
    <cellStyle name="Note 2" xfId="67" xr:uid="{47AAE2D4-661C-4370-A61E-AD0DB226AD96}"/>
    <cellStyle name="Output 2" xfId="68" xr:uid="{C766156D-D7BC-4F0A-8D9D-36F5F8029D21}"/>
    <cellStyle name="Title 2" xfId="69" xr:uid="{5C914329-8BC3-4985-B6F9-C6B3AA829248}"/>
    <cellStyle name="Total 2" xfId="70" xr:uid="{B4F85FA7-7D33-48CD-A529-AD97DAE9FEB1}"/>
    <cellStyle name="Warning Text 2" xfId="71" xr:uid="{0931E318-1DA4-402A-AC1B-D9010E156B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"/>
  <sheetViews>
    <sheetView tabSelected="1" topLeftCell="A3" zoomScale="98" zoomScaleNormal="98" workbookViewId="0">
      <selection activeCell="D13" sqref="D13"/>
    </sheetView>
  </sheetViews>
  <sheetFormatPr defaultColWidth="9.140625" defaultRowHeight="12.75"/>
  <cols>
    <col min="1" max="1" width="58.85546875" style="5" customWidth="1"/>
    <col min="2" max="2" width="10.28515625" style="4" customWidth="1"/>
    <col min="3" max="3" width="16.7109375" style="5" customWidth="1"/>
    <col min="4" max="4" width="11.42578125" style="5" customWidth="1"/>
    <col min="5" max="5" width="10.5703125" style="5" customWidth="1"/>
    <col min="6" max="6" width="15.28515625" style="5" customWidth="1"/>
    <col min="7" max="7" width="15.85546875" style="5" customWidth="1"/>
    <col min="8" max="8" width="15.140625" style="5" customWidth="1"/>
    <col min="9" max="16384" width="9.140625" style="5"/>
  </cols>
  <sheetData>
    <row r="1" spans="1:8" s="3" customFormat="1" ht="15.75">
      <c r="A1" s="1" t="s">
        <v>0</v>
      </c>
      <c r="F1" s="2"/>
      <c r="G1" s="122" t="s">
        <v>1</v>
      </c>
      <c r="H1" s="122"/>
    </row>
    <row r="2" spans="1:8" ht="15.75">
      <c r="A2" s="2" t="s">
        <v>2</v>
      </c>
      <c r="F2" s="124" t="s">
        <v>3</v>
      </c>
      <c r="G2" s="124"/>
      <c r="H2" s="124"/>
    </row>
    <row r="3" spans="1:8" ht="18" customHeight="1">
      <c r="A3" s="1" t="s">
        <v>4</v>
      </c>
      <c r="B3" s="6"/>
    </row>
    <row r="4" spans="1:8" ht="18" customHeight="1">
      <c r="A4" s="1"/>
      <c r="B4" s="6"/>
    </row>
    <row r="5" spans="1:8" ht="18" customHeight="1">
      <c r="A5" s="123" t="s">
        <v>5</v>
      </c>
      <c r="B5" s="123"/>
      <c r="C5" s="123"/>
      <c r="D5" s="123"/>
    </row>
    <row r="6" spans="1:8" ht="18" customHeight="1">
      <c r="A6" s="123" t="s">
        <v>6</v>
      </c>
      <c r="B6" s="123"/>
      <c r="C6" s="123"/>
      <c r="D6" s="123"/>
    </row>
    <row r="7" spans="1:8" ht="18" customHeight="1">
      <c r="A7" s="7"/>
      <c r="B7" s="8"/>
      <c r="C7" s="9"/>
      <c r="D7" s="9"/>
    </row>
    <row r="8" spans="1:8" ht="11.25" customHeight="1">
      <c r="A8" s="10"/>
      <c r="B8" s="11"/>
      <c r="H8" s="12" t="s">
        <v>7</v>
      </c>
    </row>
    <row r="9" spans="1:8" ht="63.75" customHeight="1">
      <c r="A9" s="125" t="s">
        <v>8</v>
      </c>
      <c r="B9" s="126" t="s">
        <v>9</v>
      </c>
      <c r="C9" s="126" t="s">
        <v>10</v>
      </c>
      <c r="D9" s="127" t="s">
        <v>11</v>
      </c>
      <c r="E9" s="43" t="s">
        <v>12</v>
      </c>
      <c r="F9" s="42" t="s">
        <v>13</v>
      </c>
      <c r="G9" s="42" t="s">
        <v>14</v>
      </c>
      <c r="H9" s="42" t="s">
        <v>15</v>
      </c>
    </row>
    <row r="10" spans="1:8" ht="21.75" customHeight="1">
      <c r="A10" s="44" t="s">
        <v>16</v>
      </c>
      <c r="B10" s="45"/>
      <c r="C10" s="38">
        <f>D10+E10</f>
        <v>48032</v>
      </c>
      <c r="D10" s="38">
        <f>D11+D13</f>
        <v>12</v>
      </c>
      <c r="E10" s="38">
        <f t="shared" ref="E10:H10" si="0">E11+E13</f>
        <v>48020</v>
      </c>
      <c r="F10" s="38">
        <f t="shared" si="0"/>
        <v>-24600</v>
      </c>
      <c r="G10" s="38">
        <f t="shared" si="0"/>
        <v>-19500</v>
      </c>
      <c r="H10" s="38">
        <f t="shared" si="0"/>
        <v>-3920</v>
      </c>
    </row>
    <row r="11" spans="1:8" ht="21.75" customHeight="1">
      <c r="A11" s="46" t="s">
        <v>17</v>
      </c>
      <c r="B11" s="47"/>
      <c r="C11" s="19">
        <f t="shared" ref="C11:C82" si="1">D11+E11</f>
        <v>-4097.1000000000004</v>
      </c>
      <c r="D11" s="48">
        <f>D12</f>
        <v>-4097.1000000000004</v>
      </c>
      <c r="E11" s="48">
        <f t="shared" ref="E11:H11" si="2">E12</f>
        <v>0</v>
      </c>
      <c r="F11" s="48">
        <f t="shared" si="2"/>
        <v>0</v>
      </c>
      <c r="G11" s="48">
        <f t="shared" si="2"/>
        <v>0</v>
      </c>
      <c r="H11" s="48">
        <f t="shared" si="2"/>
        <v>0</v>
      </c>
    </row>
    <row r="12" spans="1:8" ht="25.5" customHeight="1">
      <c r="A12" s="49" t="s">
        <v>18</v>
      </c>
      <c r="B12" s="50" t="s">
        <v>19</v>
      </c>
      <c r="C12" s="19">
        <f t="shared" si="1"/>
        <v>-4097.1000000000004</v>
      </c>
      <c r="D12" s="19">
        <f>-4000-97.1</f>
        <v>-4097.1000000000004</v>
      </c>
      <c r="E12" s="19">
        <v>0</v>
      </c>
      <c r="F12" s="19">
        <v>0</v>
      </c>
      <c r="G12" s="19">
        <v>0</v>
      </c>
      <c r="H12" s="19">
        <v>0</v>
      </c>
    </row>
    <row r="13" spans="1:8" ht="21.75" customHeight="1">
      <c r="A13" s="51" t="s">
        <v>20</v>
      </c>
      <c r="B13" s="52"/>
      <c r="C13" s="48">
        <f t="shared" si="1"/>
        <v>52129.1</v>
      </c>
      <c r="D13" s="48">
        <f>D15+D14+D20</f>
        <v>4109.1000000000004</v>
      </c>
      <c r="E13" s="48">
        <f t="shared" ref="E13:H13" si="3">E15+E14+E20</f>
        <v>48020</v>
      </c>
      <c r="F13" s="48">
        <f t="shared" si="3"/>
        <v>-24600</v>
      </c>
      <c r="G13" s="48">
        <f t="shared" si="3"/>
        <v>-19500</v>
      </c>
      <c r="H13" s="48">
        <f t="shared" si="3"/>
        <v>-3920</v>
      </c>
    </row>
    <row r="14" spans="1:8" ht="21.75" customHeight="1">
      <c r="A14" s="53" t="s">
        <v>21</v>
      </c>
      <c r="B14" s="50" t="s">
        <v>22</v>
      </c>
      <c r="C14" s="19">
        <f t="shared" si="1"/>
        <v>4097.1000000000004</v>
      </c>
      <c r="D14" s="19">
        <f>-D12</f>
        <v>4097.1000000000004</v>
      </c>
      <c r="E14" s="19">
        <v>0</v>
      </c>
      <c r="F14" s="19">
        <v>0</v>
      </c>
      <c r="G14" s="19">
        <v>0</v>
      </c>
      <c r="H14" s="19">
        <v>0</v>
      </c>
    </row>
    <row r="15" spans="1:8" ht="21.75" customHeight="1">
      <c r="A15" s="54" t="s">
        <v>23</v>
      </c>
      <c r="B15" s="55">
        <v>42</v>
      </c>
      <c r="C15" s="56">
        <f t="shared" si="1"/>
        <v>6382</v>
      </c>
      <c r="D15" s="56">
        <f>D16+D19</f>
        <v>12</v>
      </c>
      <c r="E15" s="56">
        <f t="shared" ref="E15:H15" si="4">E16+E19</f>
        <v>6370</v>
      </c>
      <c r="F15" s="56">
        <f t="shared" si="4"/>
        <v>-3850</v>
      </c>
      <c r="G15" s="56">
        <f t="shared" si="4"/>
        <v>-2000</v>
      </c>
      <c r="H15" s="56">
        <f t="shared" si="4"/>
        <v>-520</v>
      </c>
    </row>
    <row r="16" spans="1:8" ht="23.25" customHeight="1">
      <c r="A16" s="57" t="s">
        <v>24</v>
      </c>
      <c r="B16" s="58" t="s">
        <v>25</v>
      </c>
      <c r="C16" s="19">
        <f t="shared" si="1"/>
        <v>12</v>
      </c>
      <c r="D16" s="19">
        <f>D17+D18</f>
        <v>12</v>
      </c>
      <c r="E16" s="19">
        <f t="shared" ref="E16:H16" si="5">E17+E18</f>
        <v>0</v>
      </c>
      <c r="F16" s="19">
        <f t="shared" si="5"/>
        <v>0</v>
      </c>
      <c r="G16" s="19">
        <f t="shared" si="5"/>
        <v>0</v>
      </c>
      <c r="H16" s="19">
        <f t="shared" si="5"/>
        <v>0</v>
      </c>
    </row>
    <row r="17" spans="1:8" ht="24.75" customHeight="1">
      <c r="A17" s="121" t="s">
        <v>26</v>
      </c>
      <c r="B17" s="59" t="s">
        <v>27</v>
      </c>
      <c r="C17" s="34">
        <f t="shared" si="1"/>
        <v>2</v>
      </c>
      <c r="D17" s="34">
        <v>2</v>
      </c>
      <c r="E17" s="34">
        <v>0</v>
      </c>
      <c r="F17" s="34">
        <v>0</v>
      </c>
      <c r="G17" s="34">
        <v>0</v>
      </c>
      <c r="H17" s="34">
        <v>0</v>
      </c>
    </row>
    <row r="18" spans="1:8" ht="18.75" customHeight="1">
      <c r="A18" s="49" t="s">
        <v>28</v>
      </c>
      <c r="B18" s="59" t="s">
        <v>29</v>
      </c>
      <c r="C18" s="34">
        <f t="shared" si="1"/>
        <v>10</v>
      </c>
      <c r="D18" s="34">
        <v>10</v>
      </c>
      <c r="E18" s="34">
        <v>0</v>
      </c>
      <c r="F18" s="34">
        <v>0</v>
      </c>
      <c r="G18" s="34">
        <v>0</v>
      </c>
      <c r="H18" s="34">
        <v>0</v>
      </c>
    </row>
    <row r="19" spans="1:8" ht="51" customHeight="1">
      <c r="A19" s="23" t="s">
        <v>30</v>
      </c>
      <c r="B19" s="24" t="s">
        <v>31</v>
      </c>
      <c r="C19" s="34">
        <f t="shared" si="1"/>
        <v>6370</v>
      </c>
      <c r="D19" s="34">
        <f>D92</f>
        <v>0</v>
      </c>
      <c r="E19" s="34">
        <f t="shared" ref="E19:H19" si="6">E92</f>
        <v>6370</v>
      </c>
      <c r="F19" s="34">
        <f t="shared" si="6"/>
        <v>-3850</v>
      </c>
      <c r="G19" s="34">
        <f t="shared" si="6"/>
        <v>-2000</v>
      </c>
      <c r="H19" s="34">
        <f t="shared" si="6"/>
        <v>-520</v>
      </c>
    </row>
    <row r="20" spans="1:8" ht="42" customHeight="1">
      <c r="A20" s="25" t="s">
        <v>32</v>
      </c>
      <c r="B20" s="26" t="s">
        <v>33</v>
      </c>
      <c r="C20" s="19">
        <f t="shared" si="1"/>
        <v>41650</v>
      </c>
      <c r="D20" s="19">
        <f>D21</f>
        <v>0</v>
      </c>
      <c r="E20" s="19">
        <f t="shared" ref="E20:H21" si="7">E21</f>
        <v>41650</v>
      </c>
      <c r="F20" s="19">
        <f t="shared" si="7"/>
        <v>-20750</v>
      </c>
      <c r="G20" s="19">
        <f t="shared" si="7"/>
        <v>-17500</v>
      </c>
      <c r="H20" s="19">
        <f t="shared" si="7"/>
        <v>-3400</v>
      </c>
    </row>
    <row r="21" spans="1:8" ht="54" customHeight="1">
      <c r="A21" s="25" t="s">
        <v>34</v>
      </c>
      <c r="B21" s="27" t="s">
        <v>35</v>
      </c>
      <c r="C21" s="34">
        <f t="shared" si="1"/>
        <v>41650</v>
      </c>
      <c r="D21" s="34">
        <f>D22</f>
        <v>0</v>
      </c>
      <c r="E21" s="34">
        <f t="shared" si="7"/>
        <v>41650</v>
      </c>
      <c r="F21" s="34">
        <f t="shared" si="7"/>
        <v>-20750</v>
      </c>
      <c r="G21" s="34">
        <f t="shared" si="7"/>
        <v>-17500</v>
      </c>
      <c r="H21" s="34">
        <f t="shared" si="7"/>
        <v>-3400</v>
      </c>
    </row>
    <row r="22" spans="1:8" ht="18.75" customHeight="1">
      <c r="A22" s="20" t="s">
        <v>36</v>
      </c>
      <c r="B22" s="28" t="s">
        <v>37</v>
      </c>
      <c r="C22" s="34">
        <f t="shared" si="1"/>
        <v>41650</v>
      </c>
      <c r="D22" s="34">
        <f>D93</f>
        <v>0</v>
      </c>
      <c r="E22" s="34">
        <f t="shared" ref="E22:H22" si="8">E93</f>
        <v>41650</v>
      </c>
      <c r="F22" s="34">
        <f t="shared" si="8"/>
        <v>-20750</v>
      </c>
      <c r="G22" s="34">
        <f t="shared" si="8"/>
        <v>-17500</v>
      </c>
      <c r="H22" s="34">
        <f t="shared" si="8"/>
        <v>-3400</v>
      </c>
    </row>
    <row r="23" spans="1:8" ht="22.5" customHeight="1">
      <c r="A23" s="44" t="s">
        <v>38</v>
      </c>
      <c r="B23" s="45"/>
      <c r="C23" s="38">
        <f t="shared" si="1"/>
        <v>49469</v>
      </c>
      <c r="D23" s="38">
        <f>D24+D40+D55+D64+D88</f>
        <v>1449</v>
      </c>
      <c r="E23" s="38">
        <f t="shared" ref="E23:H23" si="9">E24+E40+E55+E64+E88</f>
        <v>48020</v>
      </c>
      <c r="F23" s="38">
        <f t="shared" si="9"/>
        <v>-24600</v>
      </c>
      <c r="G23" s="38">
        <f t="shared" si="9"/>
        <v>-19500</v>
      </c>
      <c r="H23" s="38">
        <f t="shared" si="9"/>
        <v>-3920</v>
      </c>
    </row>
    <row r="24" spans="1:8" ht="22.5" customHeight="1">
      <c r="A24" s="60" t="s">
        <v>39</v>
      </c>
      <c r="B24" s="61" t="s">
        <v>40</v>
      </c>
      <c r="C24" s="62">
        <f t="shared" si="1"/>
        <v>-2180</v>
      </c>
      <c r="D24" s="63">
        <f>D28+D34+D25+D30</f>
        <v>-2180</v>
      </c>
      <c r="E24" s="63">
        <f t="shared" ref="E24:H24" si="10">E28+E34+E25+E30</f>
        <v>0</v>
      </c>
      <c r="F24" s="63">
        <f t="shared" si="10"/>
        <v>0</v>
      </c>
      <c r="G24" s="63">
        <f t="shared" si="10"/>
        <v>0</v>
      </c>
      <c r="H24" s="63">
        <f t="shared" si="10"/>
        <v>0</v>
      </c>
    </row>
    <row r="25" spans="1:8" ht="24.75" customHeight="1">
      <c r="A25" s="64" t="s">
        <v>17</v>
      </c>
      <c r="B25" s="65"/>
      <c r="C25" s="34">
        <f>D25+E25</f>
        <v>-4200</v>
      </c>
      <c r="D25" s="35">
        <f>D27+D26</f>
        <v>-4200</v>
      </c>
      <c r="E25" s="34">
        <v>0</v>
      </c>
      <c r="F25" s="34">
        <v>0</v>
      </c>
      <c r="G25" s="34">
        <v>0</v>
      </c>
      <c r="H25" s="34">
        <v>0</v>
      </c>
    </row>
    <row r="26" spans="1:8" ht="24.75" customHeight="1">
      <c r="A26" s="20" t="s">
        <v>41</v>
      </c>
      <c r="B26" s="21">
        <v>10</v>
      </c>
      <c r="C26" s="34">
        <f t="shared" si="1"/>
        <v>-1000</v>
      </c>
      <c r="D26" s="35">
        <v>-1000</v>
      </c>
      <c r="E26" s="34">
        <v>0</v>
      </c>
      <c r="F26" s="34">
        <v>0</v>
      </c>
      <c r="G26" s="34">
        <v>0</v>
      </c>
      <c r="H26" s="34">
        <v>0</v>
      </c>
    </row>
    <row r="27" spans="1:8" ht="24.75" customHeight="1">
      <c r="A27" s="20" t="s">
        <v>42</v>
      </c>
      <c r="B27" s="21">
        <v>20</v>
      </c>
      <c r="C27" s="34">
        <f t="shared" si="1"/>
        <v>-3200</v>
      </c>
      <c r="D27" s="35">
        <f>-200-3000</f>
        <v>-3200</v>
      </c>
      <c r="E27" s="34">
        <v>0</v>
      </c>
      <c r="F27" s="34">
        <v>0</v>
      </c>
      <c r="G27" s="34">
        <v>0</v>
      </c>
      <c r="H27" s="34">
        <v>0</v>
      </c>
    </row>
    <row r="28" spans="1:8" ht="22.5" customHeight="1">
      <c r="A28" s="64" t="s">
        <v>20</v>
      </c>
      <c r="B28" s="21"/>
      <c r="C28" s="19">
        <f t="shared" si="1"/>
        <v>8</v>
      </c>
      <c r="D28" s="19">
        <f>D29</f>
        <v>8</v>
      </c>
      <c r="E28" s="19">
        <f t="shared" ref="E28:H28" si="11">E29</f>
        <v>0</v>
      </c>
      <c r="F28" s="19">
        <f t="shared" si="11"/>
        <v>0</v>
      </c>
      <c r="G28" s="19">
        <f t="shared" si="11"/>
        <v>0</v>
      </c>
      <c r="H28" s="19">
        <f t="shared" si="11"/>
        <v>0</v>
      </c>
    </row>
    <row r="29" spans="1:8" ht="22.5" customHeight="1">
      <c r="A29" s="66" t="s">
        <v>43</v>
      </c>
      <c r="B29" s="67" t="s">
        <v>44</v>
      </c>
      <c r="C29" s="19">
        <f t="shared" si="1"/>
        <v>8</v>
      </c>
      <c r="D29" s="68">
        <v>8</v>
      </c>
      <c r="E29" s="68">
        <v>0</v>
      </c>
      <c r="F29" s="68">
        <v>0</v>
      </c>
      <c r="G29" s="68">
        <v>0</v>
      </c>
      <c r="H29" s="68">
        <v>0</v>
      </c>
    </row>
    <row r="30" spans="1:8" ht="33" customHeight="1">
      <c r="A30" s="69" t="s">
        <v>45</v>
      </c>
      <c r="B30" s="70" t="s">
        <v>40</v>
      </c>
      <c r="C30" s="19">
        <f t="shared" si="1"/>
        <v>2000</v>
      </c>
      <c r="D30" s="68">
        <f>D31</f>
        <v>2000</v>
      </c>
      <c r="E30" s="68">
        <f t="shared" ref="E30:H30" si="12">E31</f>
        <v>0</v>
      </c>
      <c r="F30" s="68">
        <f t="shared" si="12"/>
        <v>0</v>
      </c>
      <c r="G30" s="68">
        <f t="shared" si="12"/>
        <v>0</v>
      </c>
      <c r="H30" s="68">
        <f t="shared" si="12"/>
        <v>0</v>
      </c>
    </row>
    <row r="31" spans="1:8" ht="22.5" customHeight="1">
      <c r="A31" s="64" t="s">
        <v>20</v>
      </c>
      <c r="B31" s="71"/>
      <c r="C31" s="19">
        <f t="shared" si="1"/>
        <v>2000</v>
      </c>
      <c r="D31" s="68">
        <f>D32</f>
        <v>2000</v>
      </c>
      <c r="E31" s="68">
        <v>0</v>
      </c>
      <c r="F31" s="68">
        <v>0</v>
      </c>
      <c r="G31" s="68">
        <v>0</v>
      </c>
      <c r="H31" s="68">
        <v>0</v>
      </c>
    </row>
    <row r="32" spans="1:8" ht="30" customHeight="1">
      <c r="A32" s="72" t="s">
        <v>46</v>
      </c>
      <c r="B32" s="21" t="s">
        <v>47</v>
      </c>
      <c r="C32" s="34">
        <f t="shared" si="1"/>
        <v>2000</v>
      </c>
      <c r="D32" s="68">
        <f>D33</f>
        <v>2000</v>
      </c>
      <c r="E32" s="68">
        <v>0</v>
      </c>
      <c r="F32" s="68">
        <v>0</v>
      </c>
      <c r="G32" s="68">
        <v>0</v>
      </c>
      <c r="H32" s="68">
        <v>0</v>
      </c>
    </row>
    <row r="33" spans="1:8" ht="22.5" customHeight="1">
      <c r="A33" s="20" t="s">
        <v>48</v>
      </c>
      <c r="B33" s="21" t="s">
        <v>49</v>
      </c>
      <c r="C33" s="34">
        <f t="shared" si="1"/>
        <v>2000</v>
      </c>
      <c r="D33" s="68">
        <v>2000</v>
      </c>
      <c r="E33" s="68">
        <v>0</v>
      </c>
      <c r="F33" s="68">
        <v>0</v>
      </c>
      <c r="G33" s="68">
        <v>0</v>
      </c>
      <c r="H33" s="68">
        <v>0</v>
      </c>
    </row>
    <row r="34" spans="1:8" ht="31.9" customHeight="1">
      <c r="A34" s="73" t="s">
        <v>50</v>
      </c>
      <c r="B34" s="74" t="s">
        <v>40</v>
      </c>
      <c r="C34" s="75">
        <f t="shared" si="1"/>
        <v>12</v>
      </c>
      <c r="D34" s="75">
        <f>D35</f>
        <v>12</v>
      </c>
      <c r="E34" s="75">
        <f t="shared" ref="E34:H36" si="13">E35</f>
        <v>0</v>
      </c>
      <c r="F34" s="75">
        <f t="shared" si="13"/>
        <v>0</v>
      </c>
      <c r="G34" s="75">
        <f t="shared" si="13"/>
        <v>0</v>
      </c>
      <c r="H34" s="75">
        <f t="shared" si="13"/>
        <v>0</v>
      </c>
    </row>
    <row r="35" spans="1:8" ht="31.9" customHeight="1">
      <c r="A35" s="64" t="s">
        <v>20</v>
      </c>
      <c r="B35" s="65"/>
      <c r="C35" s="19">
        <f t="shared" si="1"/>
        <v>12</v>
      </c>
      <c r="D35" s="19">
        <f>D36+D39</f>
        <v>12</v>
      </c>
      <c r="E35" s="19">
        <f t="shared" ref="E35:H35" si="14">E36+E39</f>
        <v>0</v>
      </c>
      <c r="F35" s="19">
        <f t="shared" si="14"/>
        <v>0</v>
      </c>
      <c r="G35" s="19">
        <f t="shared" si="14"/>
        <v>0</v>
      </c>
      <c r="H35" s="19">
        <f t="shared" si="14"/>
        <v>0</v>
      </c>
    </row>
    <row r="36" spans="1:8" ht="31.9" customHeight="1">
      <c r="A36" s="76" t="s">
        <v>51</v>
      </c>
      <c r="B36" s="77">
        <v>60</v>
      </c>
      <c r="C36" s="19">
        <f t="shared" si="1"/>
        <v>2</v>
      </c>
      <c r="D36" s="78">
        <f>D37</f>
        <v>2</v>
      </c>
      <c r="E36" s="78">
        <f t="shared" si="13"/>
        <v>0</v>
      </c>
      <c r="F36" s="78">
        <f t="shared" si="13"/>
        <v>0</v>
      </c>
      <c r="G36" s="78">
        <f t="shared" si="13"/>
        <v>0</v>
      </c>
      <c r="H36" s="78">
        <f t="shared" si="13"/>
        <v>0</v>
      </c>
    </row>
    <row r="37" spans="1:8" ht="30.75" customHeight="1">
      <c r="A37" s="53" t="s">
        <v>52</v>
      </c>
      <c r="B37" s="50" t="s">
        <v>53</v>
      </c>
      <c r="C37" s="19">
        <f t="shared" si="1"/>
        <v>2</v>
      </c>
      <c r="D37" s="19">
        <v>2</v>
      </c>
      <c r="E37" s="34">
        <v>0</v>
      </c>
      <c r="F37" s="34">
        <v>0</v>
      </c>
      <c r="G37" s="34">
        <v>0</v>
      </c>
      <c r="H37" s="34">
        <v>0</v>
      </c>
    </row>
    <row r="38" spans="1:8" ht="18" hidden="1" customHeight="1">
      <c r="A38" s="53" t="s">
        <v>54</v>
      </c>
      <c r="B38" s="50" t="s">
        <v>55</v>
      </c>
      <c r="C38" s="19">
        <f t="shared" si="1"/>
        <v>0</v>
      </c>
      <c r="D38" s="79"/>
      <c r="E38" s="79"/>
      <c r="F38" s="41"/>
      <c r="G38" s="41"/>
      <c r="H38" s="41"/>
    </row>
    <row r="39" spans="1:8" ht="22.5" customHeight="1">
      <c r="A39" s="53" t="s">
        <v>28</v>
      </c>
      <c r="B39" s="50" t="s">
        <v>56</v>
      </c>
      <c r="C39" s="19">
        <f t="shared" si="1"/>
        <v>10</v>
      </c>
      <c r="D39" s="19">
        <v>10</v>
      </c>
      <c r="E39" s="34">
        <v>0</v>
      </c>
      <c r="F39" s="34">
        <v>0</v>
      </c>
      <c r="G39" s="34">
        <v>0</v>
      </c>
      <c r="H39" s="34">
        <v>0</v>
      </c>
    </row>
    <row r="40" spans="1:8" ht="22.5" customHeight="1">
      <c r="A40" s="80" t="s">
        <v>57</v>
      </c>
      <c r="B40" s="81" t="s">
        <v>58</v>
      </c>
      <c r="C40" s="62">
        <f t="shared" si="1"/>
        <v>170</v>
      </c>
      <c r="D40" s="62">
        <f>D41</f>
        <v>170</v>
      </c>
      <c r="E40" s="62">
        <f t="shared" ref="E40:H40" si="15">E41</f>
        <v>0</v>
      </c>
      <c r="F40" s="62">
        <f t="shared" si="15"/>
        <v>0</v>
      </c>
      <c r="G40" s="62">
        <f t="shared" si="15"/>
        <v>0</v>
      </c>
      <c r="H40" s="62">
        <f t="shared" si="15"/>
        <v>0</v>
      </c>
    </row>
    <row r="41" spans="1:8" ht="22.5" customHeight="1">
      <c r="A41" s="82" t="s">
        <v>59</v>
      </c>
      <c r="B41" s="71" t="s">
        <v>60</v>
      </c>
      <c r="C41" s="19">
        <f t="shared" si="1"/>
        <v>170</v>
      </c>
      <c r="D41" s="78">
        <f>D42+D44</f>
        <v>170</v>
      </c>
      <c r="E41" s="78">
        <f t="shared" ref="E41:H41" si="16">E42+E44</f>
        <v>0</v>
      </c>
      <c r="F41" s="78">
        <f t="shared" si="16"/>
        <v>0</v>
      </c>
      <c r="G41" s="78">
        <f t="shared" si="16"/>
        <v>0</v>
      </c>
      <c r="H41" s="78">
        <f t="shared" si="16"/>
        <v>0</v>
      </c>
    </row>
    <row r="42" spans="1:8" ht="0.75" customHeight="1">
      <c r="A42" s="83" t="s">
        <v>17</v>
      </c>
      <c r="B42" s="71"/>
      <c r="C42" s="19">
        <f t="shared" si="1"/>
        <v>0</v>
      </c>
      <c r="D42" s="78">
        <f>D43</f>
        <v>0</v>
      </c>
      <c r="E42" s="78"/>
      <c r="F42" s="41"/>
      <c r="G42" s="41"/>
      <c r="H42" s="41"/>
    </row>
    <row r="43" spans="1:8" ht="30.75" hidden="1" customHeight="1">
      <c r="A43" s="49" t="s">
        <v>61</v>
      </c>
      <c r="B43" s="84" t="s">
        <v>62</v>
      </c>
      <c r="C43" s="19">
        <f t="shared" si="1"/>
        <v>0</v>
      </c>
      <c r="D43" s="78">
        <f>D48</f>
        <v>0</v>
      </c>
      <c r="E43" s="78"/>
      <c r="F43" s="41"/>
      <c r="G43" s="41"/>
      <c r="H43" s="41"/>
    </row>
    <row r="44" spans="1:8" ht="19.899999999999999" customHeight="1">
      <c r="A44" s="85" t="s">
        <v>20</v>
      </c>
      <c r="B44" s="71"/>
      <c r="C44" s="19">
        <f t="shared" si="1"/>
        <v>170</v>
      </c>
      <c r="D44" s="78">
        <f>D45</f>
        <v>170</v>
      </c>
      <c r="E44" s="78">
        <v>0</v>
      </c>
      <c r="F44" s="78">
        <v>0</v>
      </c>
      <c r="G44" s="78">
        <v>0</v>
      </c>
      <c r="H44" s="78">
        <v>0</v>
      </c>
    </row>
    <row r="45" spans="1:8" ht="33" customHeight="1">
      <c r="A45" s="23" t="s">
        <v>63</v>
      </c>
      <c r="B45" s="37" t="s">
        <v>64</v>
      </c>
      <c r="C45" s="19">
        <f t="shared" si="1"/>
        <v>170</v>
      </c>
      <c r="D45" s="68">
        <f>D54+D51</f>
        <v>170</v>
      </c>
      <c r="E45" s="68">
        <v>0</v>
      </c>
      <c r="F45" s="68">
        <v>0</v>
      </c>
      <c r="G45" s="68">
        <v>0</v>
      </c>
      <c r="H45" s="68">
        <v>0</v>
      </c>
    </row>
    <row r="46" spans="1:8" ht="0.75" customHeight="1">
      <c r="A46" s="86" t="s">
        <v>65</v>
      </c>
      <c r="B46" s="87" t="s">
        <v>60</v>
      </c>
      <c r="C46" s="19">
        <f t="shared" si="1"/>
        <v>0</v>
      </c>
      <c r="D46" s="88">
        <f>D47</f>
        <v>0</v>
      </c>
      <c r="E46" s="88"/>
      <c r="F46" s="41"/>
      <c r="G46" s="41"/>
      <c r="H46" s="41"/>
    </row>
    <row r="47" spans="1:8" ht="22.5" hidden="1" customHeight="1">
      <c r="A47" s="83" t="s">
        <v>17</v>
      </c>
      <c r="B47" s="37"/>
      <c r="C47" s="19">
        <f t="shared" si="1"/>
        <v>0</v>
      </c>
      <c r="D47" s="68">
        <f>D48</f>
        <v>0</v>
      </c>
      <c r="E47" s="68"/>
      <c r="F47" s="41"/>
      <c r="G47" s="41"/>
      <c r="H47" s="41"/>
    </row>
    <row r="48" spans="1:8" ht="33" hidden="1" customHeight="1">
      <c r="A48" s="89" t="s">
        <v>61</v>
      </c>
      <c r="B48" s="84" t="s">
        <v>62</v>
      </c>
      <c r="C48" s="19">
        <f t="shared" si="1"/>
        <v>0</v>
      </c>
      <c r="D48" s="68"/>
      <c r="E48" s="68"/>
      <c r="F48" s="41"/>
      <c r="G48" s="41"/>
      <c r="H48" s="41"/>
    </row>
    <row r="49" spans="1:8" ht="22.5" customHeight="1">
      <c r="A49" s="90" t="s">
        <v>66</v>
      </c>
      <c r="B49" s="91" t="s">
        <v>67</v>
      </c>
      <c r="C49" s="75">
        <f t="shared" si="1"/>
        <v>170</v>
      </c>
      <c r="D49" s="75">
        <f>D50</f>
        <v>170</v>
      </c>
      <c r="E49" s="75">
        <f t="shared" ref="E49:H49" si="17">E50</f>
        <v>0</v>
      </c>
      <c r="F49" s="75">
        <f t="shared" si="17"/>
        <v>0</v>
      </c>
      <c r="G49" s="75">
        <f t="shared" si="17"/>
        <v>0</v>
      </c>
      <c r="H49" s="75">
        <f t="shared" si="17"/>
        <v>0</v>
      </c>
    </row>
    <row r="50" spans="1:8" ht="22.5" customHeight="1">
      <c r="A50" s="92" t="s">
        <v>20</v>
      </c>
      <c r="B50" s="37"/>
      <c r="C50" s="19">
        <f t="shared" si="1"/>
        <v>170</v>
      </c>
      <c r="D50" s="19">
        <f>D51</f>
        <v>170</v>
      </c>
      <c r="E50" s="19">
        <v>0</v>
      </c>
      <c r="F50" s="19">
        <v>0</v>
      </c>
      <c r="G50" s="19">
        <v>0</v>
      </c>
      <c r="H50" s="19">
        <v>0</v>
      </c>
    </row>
    <row r="51" spans="1:8" ht="31.5" customHeight="1">
      <c r="A51" s="23" t="s">
        <v>63</v>
      </c>
      <c r="B51" s="37" t="s">
        <v>64</v>
      </c>
      <c r="C51" s="19">
        <f t="shared" si="1"/>
        <v>170</v>
      </c>
      <c r="D51" s="79">
        <v>170</v>
      </c>
      <c r="E51" s="79">
        <v>0</v>
      </c>
      <c r="F51" s="79">
        <v>0</v>
      </c>
      <c r="G51" s="79">
        <v>0</v>
      </c>
      <c r="H51" s="79">
        <v>0</v>
      </c>
    </row>
    <row r="52" spans="1:8" ht="1.5" hidden="1" customHeight="1">
      <c r="A52" s="93" t="s">
        <v>68</v>
      </c>
      <c r="B52" s="94" t="s">
        <v>67</v>
      </c>
      <c r="C52" s="19">
        <f t="shared" si="1"/>
        <v>0</v>
      </c>
      <c r="D52" s="88">
        <f>D54</f>
        <v>0</v>
      </c>
      <c r="E52" s="88"/>
      <c r="F52" s="41"/>
      <c r="G52" s="41"/>
      <c r="H52" s="41"/>
    </row>
    <row r="53" spans="1:8" ht="21.75" hidden="1" customHeight="1">
      <c r="A53" s="92" t="s">
        <v>20</v>
      </c>
      <c r="B53" s="37"/>
      <c r="C53" s="19">
        <f t="shared" si="1"/>
        <v>0</v>
      </c>
      <c r="D53" s="79">
        <f>D54</f>
        <v>0</v>
      </c>
      <c r="E53" s="79"/>
      <c r="F53" s="41"/>
      <c r="G53" s="41"/>
      <c r="H53" s="41"/>
    </row>
    <row r="54" spans="1:8" ht="33" hidden="1" customHeight="1">
      <c r="A54" s="23" t="s">
        <v>63</v>
      </c>
      <c r="B54" s="37" t="s">
        <v>64</v>
      </c>
      <c r="C54" s="19">
        <f t="shared" si="1"/>
        <v>0</v>
      </c>
      <c r="D54" s="79"/>
      <c r="E54" s="79"/>
      <c r="F54" s="41"/>
      <c r="G54" s="41"/>
      <c r="H54" s="41"/>
    </row>
    <row r="55" spans="1:8" ht="24.75" customHeight="1">
      <c r="A55" s="95" t="s">
        <v>69</v>
      </c>
      <c r="B55" s="96" t="s">
        <v>70</v>
      </c>
      <c r="C55" s="62">
        <f t="shared" si="1"/>
        <v>200</v>
      </c>
      <c r="D55" s="97">
        <f>D56+D60</f>
        <v>200</v>
      </c>
      <c r="E55" s="97">
        <f t="shared" ref="E55:H55" si="18">E56+E60</f>
        <v>0</v>
      </c>
      <c r="F55" s="97">
        <f t="shared" si="18"/>
        <v>0</v>
      </c>
      <c r="G55" s="97">
        <f t="shared" si="18"/>
        <v>0</v>
      </c>
      <c r="H55" s="97">
        <f t="shared" si="18"/>
        <v>0</v>
      </c>
    </row>
    <row r="56" spans="1:8" ht="33" customHeight="1">
      <c r="A56" s="98" t="s">
        <v>71</v>
      </c>
      <c r="B56" s="99" t="s">
        <v>70</v>
      </c>
      <c r="C56" s="75">
        <f t="shared" si="1"/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</row>
    <row r="57" spans="1:8" ht="33" customHeight="1">
      <c r="A57" s="101" t="s">
        <v>17</v>
      </c>
      <c r="B57" s="102"/>
      <c r="C57" s="19">
        <f t="shared" si="1"/>
        <v>0</v>
      </c>
      <c r="D57" s="103">
        <v>0</v>
      </c>
      <c r="E57" s="103">
        <v>0</v>
      </c>
      <c r="F57" s="103">
        <v>0</v>
      </c>
      <c r="G57" s="103">
        <v>0</v>
      </c>
      <c r="H57" s="103">
        <v>0</v>
      </c>
    </row>
    <row r="58" spans="1:8" ht="33" customHeight="1">
      <c r="A58" s="104" t="s">
        <v>72</v>
      </c>
      <c r="B58" s="102">
        <v>20</v>
      </c>
      <c r="C58" s="19">
        <f t="shared" si="1"/>
        <v>7.1</v>
      </c>
      <c r="D58" s="105">
        <v>7.1</v>
      </c>
      <c r="E58" s="106">
        <v>0</v>
      </c>
      <c r="F58" s="106">
        <v>0</v>
      </c>
      <c r="G58" s="106">
        <v>0</v>
      </c>
      <c r="H58" s="106">
        <v>0</v>
      </c>
    </row>
    <row r="59" spans="1:8" ht="33" customHeight="1">
      <c r="A59" s="107" t="s">
        <v>73</v>
      </c>
      <c r="B59" s="102" t="s">
        <v>74</v>
      </c>
      <c r="C59" s="19">
        <f t="shared" si="1"/>
        <v>-7.1</v>
      </c>
      <c r="D59" s="105">
        <v>-7.1</v>
      </c>
      <c r="E59" s="106">
        <v>0</v>
      </c>
      <c r="F59" s="106">
        <v>0</v>
      </c>
      <c r="G59" s="106">
        <v>0</v>
      </c>
      <c r="H59" s="106">
        <v>0</v>
      </c>
    </row>
    <row r="60" spans="1:8" ht="33" customHeight="1">
      <c r="A60" s="98" t="s">
        <v>75</v>
      </c>
      <c r="B60" s="99" t="s">
        <v>70</v>
      </c>
      <c r="C60" s="75">
        <f t="shared" si="1"/>
        <v>200</v>
      </c>
      <c r="D60" s="108">
        <f>D61</f>
        <v>200</v>
      </c>
      <c r="E60" s="108">
        <f t="shared" ref="E60:H62" si="19">E61</f>
        <v>0</v>
      </c>
      <c r="F60" s="108">
        <f t="shared" si="19"/>
        <v>0</v>
      </c>
      <c r="G60" s="108">
        <f t="shared" si="19"/>
        <v>0</v>
      </c>
      <c r="H60" s="108">
        <f t="shared" si="19"/>
        <v>0</v>
      </c>
    </row>
    <row r="61" spans="1:8" ht="23.25" customHeight="1">
      <c r="A61" s="101" t="s">
        <v>17</v>
      </c>
      <c r="B61" s="102"/>
      <c r="C61" s="19">
        <f t="shared" si="1"/>
        <v>200</v>
      </c>
      <c r="D61" s="105">
        <f>D62</f>
        <v>200</v>
      </c>
      <c r="E61" s="105">
        <f t="shared" si="19"/>
        <v>0</v>
      </c>
      <c r="F61" s="105">
        <f t="shared" si="19"/>
        <v>0</v>
      </c>
      <c r="G61" s="105">
        <f t="shared" si="19"/>
        <v>0</v>
      </c>
      <c r="H61" s="105">
        <f t="shared" si="19"/>
        <v>0</v>
      </c>
    </row>
    <row r="62" spans="1:8" ht="20.25" customHeight="1">
      <c r="A62" s="104" t="s">
        <v>76</v>
      </c>
      <c r="B62" s="102" t="s">
        <v>77</v>
      </c>
      <c r="C62" s="19">
        <f t="shared" si="1"/>
        <v>200</v>
      </c>
      <c r="D62" s="105">
        <f>D63</f>
        <v>200</v>
      </c>
      <c r="E62" s="105">
        <f t="shared" si="19"/>
        <v>0</v>
      </c>
      <c r="F62" s="105">
        <f t="shared" si="19"/>
        <v>0</v>
      </c>
      <c r="G62" s="105">
        <f t="shared" si="19"/>
        <v>0</v>
      </c>
      <c r="H62" s="105">
        <f t="shared" si="19"/>
        <v>0</v>
      </c>
    </row>
    <row r="63" spans="1:8" ht="27" customHeight="1">
      <c r="A63" s="104" t="s">
        <v>72</v>
      </c>
      <c r="B63" s="102">
        <v>20</v>
      </c>
      <c r="C63" s="19">
        <f t="shared" si="1"/>
        <v>200</v>
      </c>
      <c r="D63" s="105">
        <v>200</v>
      </c>
      <c r="E63" s="106">
        <v>0</v>
      </c>
      <c r="F63" s="106">
        <v>0</v>
      </c>
      <c r="G63" s="106">
        <v>0</v>
      </c>
      <c r="H63" s="106">
        <v>0</v>
      </c>
    </row>
    <row r="64" spans="1:8" ht="33" customHeight="1">
      <c r="A64" s="109" t="s">
        <v>78</v>
      </c>
      <c r="B64" s="109">
        <v>68.02</v>
      </c>
      <c r="C64" s="62">
        <f t="shared" si="1"/>
        <v>259</v>
      </c>
      <c r="D64" s="97">
        <f>D65+D71+D78+D84</f>
        <v>259</v>
      </c>
      <c r="E64" s="97">
        <f>E65+E71+E78+E84</f>
        <v>0</v>
      </c>
      <c r="F64" s="97">
        <f t="shared" ref="F64:H64" si="20">F65+F71+F78+F84</f>
        <v>0</v>
      </c>
      <c r="G64" s="97">
        <f t="shared" si="20"/>
        <v>0</v>
      </c>
      <c r="H64" s="97">
        <f t="shared" si="20"/>
        <v>0</v>
      </c>
    </row>
    <row r="65" spans="1:8" ht="51" customHeight="1">
      <c r="A65" s="110" t="s">
        <v>79</v>
      </c>
      <c r="B65" s="111" t="s">
        <v>80</v>
      </c>
      <c r="C65" s="112">
        <f t="shared" si="1"/>
        <v>-16.28</v>
      </c>
      <c r="D65" s="113">
        <v>-16.28</v>
      </c>
      <c r="E65" s="113">
        <v>0</v>
      </c>
      <c r="F65" s="113">
        <v>0</v>
      </c>
      <c r="G65" s="113">
        <v>0</v>
      </c>
      <c r="H65" s="113">
        <v>0</v>
      </c>
    </row>
    <row r="66" spans="1:8" ht="33" customHeight="1">
      <c r="A66" s="83" t="s">
        <v>17</v>
      </c>
      <c r="B66" s="114"/>
      <c r="C66" s="19">
        <f t="shared" si="1"/>
        <v>-113.38</v>
      </c>
      <c r="D66" s="103">
        <v>-113.38</v>
      </c>
      <c r="E66" s="103">
        <v>0</v>
      </c>
      <c r="F66" s="103">
        <v>0</v>
      </c>
      <c r="G66" s="103">
        <v>0</v>
      </c>
      <c r="H66" s="103">
        <v>0</v>
      </c>
    </row>
    <row r="67" spans="1:8" ht="23.65" customHeight="1">
      <c r="A67" s="115" t="s">
        <v>41</v>
      </c>
      <c r="B67" s="116">
        <v>10</v>
      </c>
      <c r="C67" s="19">
        <f t="shared" si="1"/>
        <v>-97.1</v>
      </c>
      <c r="D67" s="105">
        <v>-97.1</v>
      </c>
      <c r="E67" s="106">
        <v>0</v>
      </c>
      <c r="F67" s="106">
        <v>0</v>
      </c>
      <c r="G67" s="106">
        <v>0</v>
      </c>
      <c r="H67" s="106">
        <v>0</v>
      </c>
    </row>
    <row r="68" spans="1:8" ht="15.75">
      <c r="A68" s="117" t="s">
        <v>73</v>
      </c>
      <c r="B68" s="116" t="s">
        <v>74</v>
      </c>
      <c r="C68" s="19">
        <f t="shared" si="1"/>
        <v>-16.28</v>
      </c>
      <c r="D68" s="118">
        <v>-16.28</v>
      </c>
      <c r="E68" s="106">
        <v>0</v>
      </c>
      <c r="F68" s="106">
        <v>0</v>
      </c>
      <c r="G68" s="106">
        <v>0</v>
      </c>
      <c r="H68" s="106">
        <v>0</v>
      </c>
    </row>
    <row r="69" spans="1:8" ht="23.65" customHeight="1">
      <c r="A69" s="83" t="s">
        <v>20</v>
      </c>
      <c r="B69" s="114"/>
      <c r="C69" s="19">
        <f t="shared" si="1"/>
        <v>97.1</v>
      </c>
      <c r="D69" s="103">
        <v>97.1</v>
      </c>
      <c r="E69" s="103">
        <v>0</v>
      </c>
      <c r="F69" s="103">
        <v>0</v>
      </c>
      <c r="G69" s="103">
        <v>0</v>
      </c>
      <c r="H69" s="103">
        <v>0</v>
      </c>
    </row>
    <row r="70" spans="1:8" ht="23.65" customHeight="1">
      <c r="A70" s="115" t="s">
        <v>81</v>
      </c>
      <c r="B70" s="116">
        <v>70</v>
      </c>
      <c r="C70" s="19">
        <f t="shared" si="1"/>
        <v>97.1</v>
      </c>
      <c r="D70" s="118">
        <v>97.1</v>
      </c>
      <c r="E70" s="106">
        <v>0</v>
      </c>
      <c r="F70" s="106">
        <v>0</v>
      </c>
      <c r="G70" s="106">
        <v>0</v>
      </c>
      <c r="H70" s="106">
        <v>0</v>
      </c>
    </row>
    <row r="71" spans="1:8" ht="47.25" customHeight="1">
      <c r="A71" s="110" t="s">
        <v>82</v>
      </c>
      <c r="B71" s="111" t="s">
        <v>83</v>
      </c>
      <c r="C71" s="112">
        <f t="shared" si="1"/>
        <v>-56.519999999999982</v>
      </c>
      <c r="D71" s="119">
        <f>D72+D76</f>
        <v>173.48000000000002</v>
      </c>
      <c r="E71" s="119">
        <f>E72+E76</f>
        <v>-230</v>
      </c>
      <c r="F71" s="119">
        <f t="shared" ref="F71:H71" si="21">F72+F76</f>
        <v>0</v>
      </c>
      <c r="G71" s="119">
        <f t="shared" si="21"/>
        <v>0</v>
      </c>
      <c r="H71" s="119">
        <f t="shared" si="21"/>
        <v>0</v>
      </c>
    </row>
    <row r="72" spans="1:8" ht="23.65" customHeight="1">
      <c r="A72" s="83" t="s">
        <v>17</v>
      </c>
      <c r="B72" s="114"/>
      <c r="C72" s="19">
        <f t="shared" si="1"/>
        <v>-154.51999999999998</v>
      </c>
      <c r="D72" s="103">
        <v>75.48</v>
      </c>
      <c r="E72" s="103">
        <f>E73+E74</f>
        <v>-230</v>
      </c>
      <c r="F72" s="103">
        <f t="shared" ref="F72:H72" si="22">F73+F74</f>
        <v>0</v>
      </c>
      <c r="G72" s="103">
        <f t="shared" si="22"/>
        <v>0</v>
      </c>
      <c r="H72" s="103">
        <f t="shared" si="22"/>
        <v>0</v>
      </c>
    </row>
    <row r="73" spans="1:8" ht="23.65" customHeight="1">
      <c r="A73" s="115" t="s">
        <v>41</v>
      </c>
      <c r="B73" s="116">
        <v>10</v>
      </c>
      <c r="C73" s="19">
        <f t="shared" si="1"/>
        <v>-500</v>
      </c>
      <c r="D73" s="105">
        <v>0</v>
      </c>
      <c r="E73" s="105">
        <v>-500</v>
      </c>
      <c r="F73" s="41">
        <v>0</v>
      </c>
      <c r="G73" s="41">
        <v>0</v>
      </c>
      <c r="H73" s="41">
        <v>0</v>
      </c>
    </row>
    <row r="74" spans="1:8" ht="23.65" customHeight="1">
      <c r="A74" s="115" t="s">
        <v>72</v>
      </c>
      <c r="B74" s="116">
        <v>20</v>
      </c>
      <c r="C74" s="19">
        <f t="shared" si="1"/>
        <v>427.94</v>
      </c>
      <c r="D74" s="118">
        <v>157.94</v>
      </c>
      <c r="E74" s="106">
        <v>270</v>
      </c>
      <c r="F74" s="41">
        <v>0</v>
      </c>
      <c r="G74" s="41">
        <v>0</v>
      </c>
      <c r="H74" s="41">
        <v>0</v>
      </c>
    </row>
    <row r="75" spans="1:8" ht="31.5" customHeight="1">
      <c r="A75" s="117" t="s">
        <v>73</v>
      </c>
      <c r="B75" s="116" t="s">
        <v>74</v>
      </c>
      <c r="C75" s="19">
        <f t="shared" si="1"/>
        <v>-82.46</v>
      </c>
      <c r="D75" s="118">
        <v>-82.46</v>
      </c>
      <c r="E75" s="106">
        <v>0</v>
      </c>
      <c r="F75" s="106">
        <v>0</v>
      </c>
      <c r="G75" s="106">
        <v>0</v>
      </c>
      <c r="H75" s="106">
        <v>0</v>
      </c>
    </row>
    <row r="76" spans="1:8" ht="23.25" customHeight="1">
      <c r="A76" s="83" t="s">
        <v>20</v>
      </c>
      <c r="B76" s="114"/>
      <c r="C76" s="19">
        <f t="shared" si="1"/>
        <v>98</v>
      </c>
      <c r="D76" s="118">
        <f>D77</f>
        <v>98</v>
      </c>
      <c r="E76" s="106">
        <v>0</v>
      </c>
      <c r="F76" s="106">
        <v>0</v>
      </c>
      <c r="G76" s="106">
        <v>0</v>
      </c>
      <c r="H76" s="106">
        <v>0</v>
      </c>
    </row>
    <row r="77" spans="1:8" ht="20.25" customHeight="1">
      <c r="A77" s="115" t="s">
        <v>81</v>
      </c>
      <c r="B77" s="116">
        <v>70</v>
      </c>
      <c r="C77" s="19">
        <f t="shared" si="1"/>
        <v>98</v>
      </c>
      <c r="D77" s="118">
        <f>41+57</f>
        <v>98</v>
      </c>
      <c r="E77" s="106">
        <v>0</v>
      </c>
      <c r="F77" s="106">
        <v>0</v>
      </c>
      <c r="G77" s="106">
        <v>0</v>
      </c>
      <c r="H77" s="106">
        <v>0</v>
      </c>
    </row>
    <row r="78" spans="1:8" ht="47.25" customHeight="1">
      <c r="A78" s="110" t="s">
        <v>84</v>
      </c>
      <c r="B78" s="111" t="s">
        <v>85</v>
      </c>
      <c r="C78" s="112">
        <f t="shared" si="1"/>
        <v>299.73</v>
      </c>
      <c r="D78" s="119">
        <f>D79+D82</f>
        <v>94.73</v>
      </c>
      <c r="E78" s="119">
        <f>E79+E82</f>
        <v>205</v>
      </c>
      <c r="F78" s="119">
        <f t="shared" ref="F78:H78" si="23">F79+F82</f>
        <v>0</v>
      </c>
      <c r="G78" s="119">
        <f t="shared" si="23"/>
        <v>0</v>
      </c>
      <c r="H78" s="119">
        <f t="shared" si="23"/>
        <v>0</v>
      </c>
    </row>
    <row r="79" spans="1:8" ht="27" customHeight="1">
      <c r="A79" s="83" t="s">
        <v>17</v>
      </c>
      <c r="B79" s="114"/>
      <c r="C79" s="19">
        <f t="shared" si="1"/>
        <v>138.73000000000002</v>
      </c>
      <c r="D79" s="103">
        <v>-66.27</v>
      </c>
      <c r="E79" s="103">
        <f>E80+E81</f>
        <v>205</v>
      </c>
      <c r="F79" s="103">
        <f t="shared" ref="F79:H79" si="24">F80+F81</f>
        <v>0</v>
      </c>
      <c r="G79" s="103">
        <f t="shared" si="24"/>
        <v>0</v>
      </c>
      <c r="H79" s="103">
        <f t="shared" si="24"/>
        <v>0</v>
      </c>
    </row>
    <row r="80" spans="1:8" ht="22.5" customHeight="1">
      <c r="A80" s="115" t="s">
        <v>72</v>
      </c>
      <c r="B80" s="116">
        <v>20</v>
      </c>
      <c r="C80" s="19">
        <f t="shared" si="1"/>
        <v>205</v>
      </c>
      <c r="D80" s="105">
        <v>0</v>
      </c>
      <c r="E80" s="105">
        <v>205</v>
      </c>
      <c r="F80" s="41">
        <v>0</v>
      </c>
      <c r="G80" s="41">
        <v>0</v>
      </c>
      <c r="H80" s="41">
        <v>0</v>
      </c>
    </row>
    <row r="81" spans="1:8" ht="24" customHeight="1">
      <c r="A81" s="117" t="s">
        <v>73</v>
      </c>
      <c r="B81" s="116" t="s">
        <v>74</v>
      </c>
      <c r="C81" s="19">
        <f t="shared" si="1"/>
        <v>-66.27</v>
      </c>
      <c r="D81" s="118">
        <v>-66.27</v>
      </c>
      <c r="E81" s="106">
        <v>0</v>
      </c>
      <c r="F81" s="106">
        <v>0</v>
      </c>
      <c r="G81" s="106">
        <v>0</v>
      </c>
      <c r="H81" s="106">
        <v>0</v>
      </c>
    </row>
    <row r="82" spans="1:8" ht="24" customHeight="1">
      <c r="A82" s="83" t="s">
        <v>20</v>
      </c>
      <c r="B82" s="114"/>
      <c r="C82" s="19">
        <f t="shared" si="1"/>
        <v>161</v>
      </c>
      <c r="D82" s="118">
        <f>D83</f>
        <v>161</v>
      </c>
      <c r="E82" s="106">
        <v>0</v>
      </c>
      <c r="F82" s="106">
        <v>0</v>
      </c>
      <c r="G82" s="106">
        <v>0</v>
      </c>
      <c r="H82" s="106">
        <v>0</v>
      </c>
    </row>
    <row r="83" spans="1:8" ht="24" customHeight="1">
      <c r="A83" s="115" t="s">
        <v>81</v>
      </c>
      <c r="B83" s="116">
        <v>70</v>
      </c>
      <c r="C83" s="19">
        <f t="shared" ref="C83:C95" si="25">D83+E83</f>
        <v>161</v>
      </c>
      <c r="D83" s="118">
        <f>145+16</f>
        <v>161</v>
      </c>
      <c r="E83" s="106">
        <v>0</v>
      </c>
      <c r="F83" s="106">
        <v>0</v>
      </c>
      <c r="G83" s="106">
        <v>0</v>
      </c>
      <c r="H83" s="106">
        <v>0</v>
      </c>
    </row>
    <row r="84" spans="1:8" ht="46.5" customHeight="1">
      <c r="A84" s="110" t="s">
        <v>86</v>
      </c>
      <c r="B84" s="111" t="s">
        <v>87</v>
      </c>
      <c r="C84" s="112">
        <f t="shared" si="25"/>
        <v>32.07</v>
      </c>
      <c r="D84" s="119">
        <v>7.07</v>
      </c>
      <c r="E84" s="119">
        <f>E85</f>
        <v>25</v>
      </c>
      <c r="F84" s="119">
        <f t="shared" ref="F84:H84" si="26">F85</f>
        <v>0</v>
      </c>
      <c r="G84" s="119">
        <f t="shared" si="26"/>
        <v>0</v>
      </c>
      <c r="H84" s="119">
        <f t="shared" si="26"/>
        <v>0</v>
      </c>
    </row>
    <row r="85" spans="1:8" ht="24" customHeight="1">
      <c r="A85" s="83" t="s">
        <v>17</v>
      </c>
      <c r="B85" s="114"/>
      <c r="C85" s="19">
        <f t="shared" si="25"/>
        <v>32.07</v>
      </c>
      <c r="D85" s="103">
        <v>7.07</v>
      </c>
      <c r="E85" s="103">
        <f>E86+E87</f>
        <v>25</v>
      </c>
      <c r="F85" s="103">
        <f t="shared" ref="F85:H85" si="27">F86+F87</f>
        <v>0</v>
      </c>
      <c r="G85" s="103">
        <f t="shared" si="27"/>
        <v>0</v>
      </c>
      <c r="H85" s="103">
        <f t="shared" si="27"/>
        <v>0</v>
      </c>
    </row>
    <row r="86" spans="1:8" ht="24" customHeight="1">
      <c r="A86" s="115" t="s">
        <v>72</v>
      </c>
      <c r="B86" s="116">
        <v>20</v>
      </c>
      <c r="C86" s="19">
        <f t="shared" si="25"/>
        <v>49.3</v>
      </c>
      <c r="D86" s="105">
        <v>24.3</v>
      </c>
      <c r="E86" s="106">
        <v>25</v>
      </c>
      <c r="F86" s="41">
        <v>0</v>
      </c>
      <c r="G86" s="41">
        <v>0</v>
      </c>
      <c r="H86" s="41">
        <v>0</v>
      </c>
    </row>
    <row r="87" spans="1:8" ht="24" customHeight="1">
      <c r="A87" s="117" t="s">
        <v>73</v>
      </c>
      <c r="B87" s="116" t="s">
        <v>74</v>
      </c>
      <c r="C87" s="19">
        <f t="shared" si="25"/>
        <v>-17.23</v>
      </c>
      <c r="D87" s="118">
        <v>-17.23</v>
      </c>
      <c r="E87" s="106">
        <v>0</v>
      </c>
      <c r="F87" s="41">
        <v>0</v>
      </c>
      <c r="G87" s="41">
        <v>0</v>
      </c>
      <c r="H87" s="41">
        <v>0</v>
      </c>
    </row>
    <row r="88" spans="1:8" ht="24" customHeight="1">
      <c r="A88" s="29" t="s">
        <v>88</v>
      </c>
      <c r="B88" s="61" t="s">
        <v>89</v>
      </c>
      <c r="C88" s="62">
        <f t="shared" si="25"/>
        <v>51020</v>
      </c>
      <c r="D88" s="120">
        <f>D89</f>
        <v>3000</v>
      </c>
      <c r="E88" s="120">
        <f t="shared" ref="E88:H90" si="28">E89</f>
        <v>48020</v>
      </c>
      <c r="F88" s="120">
        <f t="shared" si="28"/>
        <v>-24600</v>
      </c>
      <c r="G88" s="120">
        <f t="shared" si="28"/>
        <v>-19500</v>
      </c>
      <c r="H88" s="120">
        <f t="shared" si="28"/>
        <v>-3920</v>
      </c>
    </row>
    <row r="89" spans="1:8" ht="45" customHeight="1">
      <c r="A89" s="30" t="s">
        <v>90</v>
      </c>
      <c r="B89" s="70" t="s">
        <v>91</v>
      </c>
      <c r="C89" s="19">
        <f t="shared" si="25"/>
        <v>51020</v>
      </c>
      <c r="D89" s="118">
        <f>D90</f>
        <v>3000</v>
      </c>
      <c r="E89" s="118">
        <f t="shared" si="28"/>
        <v>48020</v>
      </c>
      <c r="F89" s="118">
        <f t="shared" si="28"/>
        <v>-24600</v>
      </c>
      <c r="G89" s="118">
        <f t="shared" si="28"/>
        <v>-19500</v>
      </c>
      <c r="H89" s="118">
        <f t="shared" si="28"/>
        <v>-3920</v>
      </c>
    </row>
    <row r="90" spans="1:8" ht="24" customHeight="1">
      <c r="A90" s="92" t="s">
        <v>20</v>
      </c>
      <c r="B90" s="71"/>
      <c r="C90" s="19">
        <f t="shared" si="25"/>
        <v>51020</v>
      </c>
      <c r="D90" s="118">
        <f>D91</f>
        <v>3000</v>
      </c>
      <c r="E90" s="118">
        <f t="shared" si="28"/>
        <v>48020</v>
      </c>
      <c r="F90" s="118">
        <f t="shared" si="28"/>
        <v>-24600</v>
      </c>
      <c r="G90" s="118">
        <f t="shared" si="28"/>
        <v>-19500</v>
      </c>
      <c r="H90" s="118">
        <f t="shared" si="28"/>
        <v>-3920</v>
      </c>
    </row>
    <row r="91" spans="1:8" ht="28.5" customHeight="1">
      <c r="A91" s="23" t="s">
        <v>46</v>
      </c>
      <c r="B91" s="37" t="s">
        <v>47</v>
      </c>
      <c r="C91" s="19">
        <f t="shared" si="25"/>
        <v>51020</v>
      </c>
      <c r="D91" s="118">
        <f>D94+D92+D93</f>
        <v>3000</v>
      </c>
      <c r="E91" s="118">
        <f t="shared" ref="E91:H91" si="29">E94+E92+E93</f>
        <v>48020</v>
      </c>
      <c r="F91" s="118">
        <f t="shared" si="29"/>
        <v>-24600</v>
      </c>
      <c r="G91" s="118">
        <f t="shared" si="29"/>
        <v>-19500</v>
      </c>
      <c r="H91" s="118">
        <f t="shared" si="29"/>
        <v>-3920</v>
      </c>
    </row>
    <row r="92" spans="1:8" ht="24" customHeight="1">
      <c r="A92" s="36" t="s">
        <v>92</v>
      </c>
      <c r="B92" s="37" t="s">
        <v>93</v>
      </c>
      <c r="C92" s="19">
        <f t="shared" si="25"/>
        <v>6370</v>
      </c>
      <c r="D92" s="118">
        <v>0</v>
      </c>
      <c r="E92" s="106">
        <f>-F92-G92-H92</f>
        <v>6370</v>
      </c>
      <c r="F92" s="41">
        <v>-3850</v>
      </c>
      <c r="G92" s="41">
        <v>-2000</v>
      </c>
      <c r="H92" s="41">
        <v>-520</v>
      </c>
    </row>
    <row r="93" spans="1:8" ht="24" customHeight="1">
      <c r="A93" s="36" t="s">
        <v>94</v>
      </c>
      <c r="B93" s="37" t="s">
        <v>95</v>
      </c>
      <c r="C93" s="19">
        <f t="shared" si="25"/>
        <v>41650</v>
      </c>
      <c r="D93" s="118">
        <v>0</v>
      </c>
      <c r="E93" s="106">
        <f>-F93-G93-H93</f>
        <v>41650</v>
      </c>
      <c r="F93" s="41">
        <v>-20750</v>
      </c>
      <c r="G93" s="41">
        <v>-17500</v>
      </c>
      <c r="H93" s="41">
        <v>-3400</v>
      </c>
    </row>
    <row r="94" spans="1:8" ht="22.5" customHeight="1">
      <c r="A94" s="36" t="s">
        <v>48</v>
      </c>
      <c r="B94" s="37" t="s">
        <v>49</v>
      </c>
      <c r="C94" s="19">
        <f t="shared" si="25"/>
        <v>3000</v>
      </c>
      <c r="D94" s="35">
        <v>3000</v>
      </c>
      <c r="E94" s="34">
        <v>0</v>
      </c>
      <c r="F94" s="34">
        <v>0</v>
      </c>
      <c r="G94" s="34">
        <v>0</v>
      </c>
      <c r="H94" s="34">
        <v>0</v>
      </c>
    </row>
    <row r="95" spans="1:8" ht="22.5" customHeight="1">
      <c r="A95" s="36" t="s">
        <v>96</v>
      </c>
      <c r="B95" s="37"/>
      <c r="C95" s="38">
        <f t="shared" si="25"/>
        <v>-1437</v>
      </c>
      <c r="D95" s="39">
        <f>D10-D23</f>
        <v>-1437</v>
      </c>
      <c r="E95" s="40">
        <f>E10-E23</f>
        <v>0</v>
      </c>
      <c r="F95" s="40">
        <f t="shared" ref="F95:H95" si="30">F10-F23</f>
        <v>0</v>
      </c>
      <c r="G95" s="40">
        <f t="shared" si="30"/>
        <v>0</v>
      </c>
      <c r="H95" s="40">
        <f t="shared" si="30"/>
        <v>0</v>
      </c>
    </row>
    <row r="96" spans="1:8" ht="22.5" customHeight="1">
      <c r="A96" s="13"/>
      <c r="B96" s="14"/>
      <c r="C96" s="15"/>
      <c r="D96" s="15"/>
    </row>
    <row r="97" spans="1:4" ht="21" customHeight="1">
      <c r="A97" s="128" t="s">
        <v>97</v>
      </c>
      <c r="B97" s="129">
        <f>B98</f>
        <v>1437</v>
      </c>
      <c r="C97" s="15"/>
      <c r="D97" s="15"/>
    </row>
    <row r="98" spans="1:4" ht="20.25" customHeight="1">
      <c r="A98" s="130" t="s">
        <v>98</v>
      </c>
      <c r="B98" s="131">
        <f>B99+B102+B105+B114</f>
        <v>1437</v>
      </c>
      <c r="C98" s="15"/>
      <c r="D98" s="15"/>
    </row>
    <row r="99" spans="1:4" ht="18.75" customHeight="1">
      <c r="A99" s="132" t="s">
        <v>39</v>
      </c>
      <c r="B99" s="129">
        <f>B100</f>
        <v>8</v>
      </c>
      <c r="C99" s="15"/>
      <c r="D99" s="15"/>
    </row>
    <row r="100" spans="1:4" ht="25.5" customHeight="1">
      <c r="A100" s="133" t="s">
        <v>81</v>
      </c>
      <c r="B100" s="134">
        <f>B101</f>
        <v>8</v>
      </c>
    </row>
    <row r="101" spans="1:4" ht="18.75" customHeight="1">
      <c r="A101" s="135" t="s">
        <v>99</v>
      </c>
      <c r="B101" s="134">
        <v>8</v>
      </c>
    </row>
    <row r="102" spans="1:4" ht="24" customHeight="1">
      <c r="A102" s="136" t="s">
        <v>57</v>
      </c>
      <c r="B102" s="137">
        <f>B103</f>
        <v>170</v>
      </c>
    </row>
    <row r="103" spans="1:4" ht="15.75">
      <c r="A103" s="138" t="s">
        <v>66</v>
      </c>
      <c r="B103" s="134">
        <f>B104</f>
        <v>170</v>
      </c>
    </row>
    <row r="104" spans="1:4" ht="31.5">
      <c r="A104" s="16" t="s">
        <v>100</v>
      </c>
      <c r="B104" s="134">
        <f>D51</f>
        <v>170</v>
      </c>
    </row>
    <row r="105" spans="1:4" ht="15">
      <c r="A105" s="139" t="s">
        <v>78</v>
      </c>
      <c r="B105" s="137">
        <f>B106+B110</f>
        <v>259</v>
      </c>
    </row>
    <row r="106" spans="1:4" ht="46.5" customHeight="1">
      <c r="A106" s="140" t="s">
        <v>82</v>
      </c>
      <c r="B106" s="134">
        <f>B107</f>
        <v>98</v>
      </c>
    </row>
    <row r="107" spans="1:4" ht="23.25" customHeight="1">
      <c r="A107" s="133" t="s">
        <v>81</v>
      </c>
      <c r="B107" s="134">
        <f>D77</f>
        <v>98</v>
      </c>
    </row>
    <row r="108" spans="1:4" ht="15.75">
      <c r="A108" s="17" t="s">
        <v>101</v>
      </c>
      <c r="B108" s="32">
        <v>41</v>
      </c>
    </row>
    <row r="109" spans="1:4" ht="15.75">
      <c r="A109" s="17" t="s">
        <v>102</v>
      </c>
      <c r="B109" s="32">
        <v>57</v>
      </c>
    </row>
    <row r="110" spans="1:4" ht="48" customHeight="1">
      <c r="A110" s="140" t="s">
        <v>84</v>
      </c>
      <c r="B110" s="134">
        <f>B111</f>
        <v>161</v>
      </c>
    </row>
    <row r="111" spans="1:4" ht="24.75" customHeight="1">
      <c r="A111" s="133" t="s">
        <v>81</v>
      </c>
      <c r="B111" s="134">
        <f>B113+B112</f>
        <v>161</v>
      </c>
    </row>
    <row r="112" spans="1:4" ht="18.75" customHeight="1">
      <c r="A112" s="17" t="s">
        <v>101</v>
      </c>
      <c r="B112" s="32">
        <v>145</v>
      </c>
    </row>
    <row r="113" spans="1:2" ht="15.75">
      <c r="A113" s="18" t="s">
        <v>103</v>
      </c>
      <c r="B113" s="32">
        <v>16</v>
      </c>
    </row>
    <row r="114" spans="1:2" ht="15.75">
      <c r="A114" s="29" t="s">
        <v>88</v>
      </c>
      <c r="B114" s="33">
        <f>B115</f>
        <v>1000</v>
      </c>
    </row>
    <row r="115" spans="1:2" ht="47.25">
      <c r="A115" s="30" t="s">
        <v>90</v>
      </c>
      <c r="B115" s="31">
        <f>B116</f>
        <v>1000</v>
      </c>
    </row>
    <row r="116" spans="1:2" ht="15">
      <c r="A116" s="22" t="s">
        <v>104</v>
      </c>
      <c r="B116" s="31">
        <v>1000</v>
      </c>
    </row>
  </sheetData>
  <mergeCells count="4">
    <mergeCell ref="G1:H1"/>
    <mergeCell ref="A5:D5"/>
    <mergeCell ref="A6:D6"/>
    <mergeCell ref="F2:H2"/>
  </mergeCells>
  <pageMargins left="0.86614173228346458" right="0.15748031496062992" top="0.27559055118110237" bottom="0.43307086614173229" header="0.15748031496062992" footer="0.27559055118110237"/>
  <pageSetup paperSize="9" scale="85" orientation="landscape" r:id="rId1"/>
  <headerFooter alignWithMargins="0"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972FB3-A61D-4B0C-AC1D-A26CA9F3C7A5}"/>
</file>

<file path=customXml/itemProps2.xml><?xml version="1.0" encoding="utf-8"?>
<ds:datastoreItem xmlns:ds="http://schemas.openxmlformats.org/officeDocument/2006/customXml" ds:itemID="{D1278EE9-1523-433B-879B-109995284660}"/>
</file>

<file path=customXml/itemProps3.xml><?xml version="1.0" encoding="utf-8"?>
<ds:datastoreItem xmlns:ds="http://schemas.openxmlformats.org/officeDocument/2006/customXml" ds:itemID="{DE997EF7-5527-4D09-8DFA-09F03529CF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Consiliul Judetean 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larisa</dc:creator>
  <cp:keywords/>
  <dc:description/>
  <cp:lastModifiedBy/>
  <cp:revision/>
  <dcterms:created xsi:type="dcterms:W3CDTF">2024-04-30T06:51:01Z</dcterms:created>
  <dcterms:modified xsi:type="dcterms:W3CDTF">2026-09-22T07:43:44Z</dcterms:modified>
  <cp:category/>
  <cp:contentStatus/>
</cp:coreProperties>
</file>