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EXTRA DE INDATA 07.08.2026/HOTARARI/H.C.J nr.297 din 07.08.2026/"/>
    </mc:Choice>
  </mc:AlternateContent>
  <xr:revisionPtr revIDLastSave="4" documentId="13_ncr:1_{511B154A-10AF-401D-B84C-E8ED12B332B2}" xr6:coauthVersionLast="47" xr6:coauthVersionMax="47" xr10:uidLastSave="{4699B73E-5232-4E63-BB20-06843773554E}"/>
  <bookViews>
    <workbookView xWindow="-110" yWindow="-110" windowWidth="38620" windowHeight="21100" xr2:uid="{00000000-000D-0000-FFFF-FFFF00000000}"/>
  </bookViews>
  <sheets>
    <sheet name="DRUM EXPRES TOTAL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J14" i="4" s="1"/>
  <c r="E13" i="4"/>
  <c r="F13" i="4" s="1"/>
  <c r="H13" i="4" s="1"/>
  <c r="E12" i="4"/>
  <c r="F12" i="4" s="1"/>
  <c r="H12" i="4" s="1"/>
  <c r="D11" i="4"/>
  <c r="D10" i="4"/>
  <c r="F10" i="4" s="1"/>
  <c r="H10" i="4" s="1"/>
  <c r="D9" i="4"/>
  <c r="F9" i="4" s="1"/>
  <c r="H9" i="4" s="1"/>
  <c r="F8" i="4"/>
  <c r="H8" i="4" s="1"/>
  <c r="F7" i="4"/>
  <c r="H7" i="4" s="1"/>
  <c r="C27" i="4"/>
  <c r="J27" i="4" s="1"/>
  <c r="E26" i="4"/>
  <c r="F26" i="4" s="1"/>
  <c r="H26" i="4" s="1"/>
  <c r="E25" i="4"/>
  <c r="F25" i="4" s="1"/>
  <c r="H25" i="4" s="1"/>
  <c r="D24" i="4"/>
  <c r="F24" i="4" s="1"/>
  <c r="G21" i="4"/>
  <c r="C21" i="4"/>
  <c r="J21" i="4" s="1"/>
  <c r="D20" i="4"/>
  <c r="F20" i="4" s="1"/>
  <c r="H20" i="4" s="1"/>
  <c r="D19" i="4"/>
  <c r="F18" i="4"/>
  <c r="H18" i="4" s="1"/>
  <c r="F17" i="4"/>
  <c r="E14" i="4" l="1"/>
  <c r="D21" i="4"/>
  <c r="K21" i="4" s="1"/>
  <c r="D14" i="4"/>
  <c r="F11" i="4"/>
  <c r="F14" i="4" s="1"/>
  <c r="I14" i="4" s="1"/>
  <c r="D27" i="4"/>
  <c r="G24" i="4"/>
  <c r="G27" i="4" s="1"/>
  <c r="F27" i="4"/>
  <c r="I27" i="4" s="1"/>
  <c r="E27" i="4"/>
  <c r="H17" i="4"/>
  <c r="F19" i="4"/>
  <c r="H19" i="4" s="1"/>
  <c r="K27" i="4" l="1"/>
  <c r="K14" i="4"/>
  <c r="G11" i="4"/>
  <c r="G14" i="4" s="1"/>
  <c r="H24" i="4"/>
  <c r="H27" i="4" s="1"/>
  <c r="H21" i="4"/>
  <c r="F21" i="4"/>
  <c r="I21" i="4" s="1"/>
  <c r="H11" i="4" l="1"/>
  <c r="H14" i="4" s="1"/>
</calcChain>
</file>

<file path=xl/sharedStrings.xml><?xml version="1.0" encoding="utf-8"?>
<sst xmlns="http://schemas.openxmlformats.org/spreadsheetml/2006/main" count="63" uniqueCount="30">
  <si>
    <t>PARTENER 1</t>
  </si>
  <si>
    <t>Descrierea activitatilor derulate/rezultate</t>
  </si>
  <si>
    <t>Valoare cu TVA</t>
  </si>
  <si>
    <t>Valoare fara TVA</t>
  </si>
  <si>
    <t>CNAIR</t>
  </si>
  <si>
    <t>Realizarea Evaluarii de impact asupra sigurantei rutiere</t>
  </si>
  <si>
    <t>Realizarea auditului de siguranta rutiera etapa 1-faza SF</t>
  </si>
  <si>
    <t>Taxe si avize</t>
  </si>
  <si>
    <t>Proiectare pentru fazele AMC1 si AMC2 faza1</t>
  </si>
  <si>
    <t>tva 19%</t>
  </si>
  <si>
    <t>lei</t>
  </si>
  <si>
    <t>TOTAL</t>
  </si>
  <si>
    <t>PARTENER 2</t>
  </si>
  <si>
    <t>tva 21%</t>
  </si>
  <si>
    <t>Decontat 31.12.2025</t>
  </si>
  <si>
    <t>Rest de decontat la 01.01.2026</t>
  </si>
  <si>
    <t>Elaborare SF</t>
  </si>
  <si>
    <t xml:space="preserve"> CJ ARGES</t>
  </si>
  <si>
    <t>SF DX A1 PITESTI MIOVENI</t>
  </si>
  <si>
    <t>Cerere de finantare Cod SMIS 319838 depusa de CNAIR in parteneriat cu UAT Judetul Arges pe Programul Transport 2021-2027</t>
  </si>
  <si>
    <t>Costuri CNAIR DX A1 PITESTI MIOVENI</t>
  </si>
  <si>
    <t>Costuri CJ ARGES DX A1 PITESTI MIOVENI</t>
  </si>
  <si>
    <t>Contributie 2%, total</t>
  </si>
  <si>
    <t>Contributie 2% (tva), neeligibil</t>
  </si>
  <si>
    <t>Contributie 2% (baza), eligibil</t>
  </si>
  <si>
    <t>Costuri totale proiect (partener 1 &amp;partener2)</t>
  </si>
  <si>
    <t>Costuri Proiect:"Elaborare Studiu de Fezabilitate pentru obiectivul de investitii "Drum expres A1 - Pitesti - Mioveni"</t>
  </si>
  <si>
    <t>-lei-</t>
  </si>
  <si>
    <t>Anexa la H.C.J nr.297/07.08.2026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</si>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</sst>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"/>
      <charset val="238"/>
    </font>
    <font>
      <b/>
      <sz val="11"/>
      <name val="Calibri "/>
      <charset val="238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 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" fontId="2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4" fontId="2" fillId="0" borderId="5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0" fontId="5" fillId="0" borderId="0" xfId="0" applyFont="1"/>
    <xf numFmtId="4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3" fillId="0" borderId="14" xfId="0" applyFont="1" applyBorder="1"/>
    <xf numFmtId="0" fontId="2" fillId="0" borderId="0" xfId="0" applyFont="1" applyAlignment="1">
      <alignment horizontal="center"/>
    </xf>
    <xf numFmtId="0" fontId="2" fillId="0" borderId="14" xfId="0" applyFont="1" applyBorder="1"/>
    <xf numFmtId="4" fontId="5" fillId="0" borderId="11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15" xfId="0" applyNumberFormat="1" applyFont="1" applyBorder="1"/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wrapText="1"/>
    </xf>
    <xf numFmtId="4" fontId="5" fillId="0" borderId="16" xfId="0" applyNumberFormat="1" applyFont="1" applyBorder="1" applyAlignment="1">
      <alignment wrapText="1"/>
    </xf>
    <xf numFmtId="0" fontId="4" fillId="0" borderId="1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4" fontId="2" fillId="0" borderId="2" xfId="0" applyNumberFormat="1" applyFont="1" applyBorder="1"/>
    <xf numFmtId="4" fontId="2" fillId="0" borderId="23" xfId="0" applyNumberFormat="1" applyFont="1" applyBorder="1"/>
    <xf numFmtId="4" fontId="5" fillId="0" borderId="2" xfId="0" applyNumberFormat="1" applyFont="1" applyBorder="1" applyAlignment="1">
      <alignment wrapText="1"/>
    </xf>
    <xf numFmtId="4" fontId="5" fillId="0" borderId="21" xfId="0" applyNumberFormat="1" applyFont="1" applyBorder="1" applyAlignment="1">
      <alignment wrapText="1"/>
    </xf>
    <xf numFmtId="0" fontId="6" fillId="2" borderId="17" xfId="0" applyFont="1" applyFill="1" applyBorder="1"/>
    <xf numFmtId="4" fontId="6" fillId="2" borderId="18" xfId="0" applyNumberFormat="1" applyFont="1" applyFill="1" applyBorder="1"/>
    <xf numFmtId="4" fontId="6" fillId="2" borderId="19" xfId="0" applyNumberFormat="1" applyFont="1" applyFill="1" applyBorder="1"/>
    <xf numFmtId="4" fontId="6" fillId="2" borderId="18" xfId="0" applyNumberFormat="1" applyFont="1" applyFill="1" applyBorder="1" applyAlignment="1">
      <alignment wrapText="1"/>
    </xf>
    <xf numFmtId="4" fontId="6" fillId="2" borderId="20" xfId="0" applyNumberFormat="1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6" fillId="2" borderId="6" xfId="0" applyFont="1" applyFill="1" applyBorder="1"/>
    <xf numFmtId="4" fontId="6" fillId="2" borderId="7" xfId="0" applyNumberFormat="1" applyFont="1" applyFill="1" applyBorder="1"/>
    <xf numFmtId="4" fontId="6" fillId="2" borderId="8" xfId="0" applyNumberFormat="1" applyFont="1" applyFill="1" applyBorder="1"/>
    <xf numFmtId="4" fontId="6" fillId="2" borderId="7" xfId="0" applyNumberFormat="1" applyFont="1" applyFill="1" applyBorder="1" applyAlignment="1">
      <alignment wrapText="1"/>
    </xf>
    <xf numFmtId="4" fontId="6" fillId="2" borderId="9" xfId="0" applyNumberFormat="1" applyFont="1" applyFill="1" applyBorder="1" applyAlignment="1">
      <alignment wrapText="1"/>
    </xf>
    <xf numFmtId="0" fontId="3" fillId="2" borderId="17" xfId="0" applyFont="1" applyFill="1" applyBorder="1"/>
    <xf numFmtId="0" fontId="8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5CDB-1514-49FD-B8CF-C0C36EF8A98E}">
  <dimension ref="A1:K36"/>
  <sheetViews>
    <sheetView tabSelected="1" workbookViewId="0">
      <selection activeCell="M6" sqref="M6"/>
    </sheetView>
  </sheetViews>
  <sheetFormatPr defaultColWidth="9.1796875" defaultRowHeight="14.5"/>
  <cols>
    <col min="1" max="1" width="14.54296875" style="3" customWidth="1"/>
    <col min="2" max="2" width="32.26953125" style="3" customWidth="1"/>
    <col min="3" max="3" width="14.7265625" style="3" customWidth="1"/>
    <col min="4" max="4" width="10.453125" style="3" customWidth="1"/>
    <col min="5" max="5" width="11.7265625" style="3" customWidth="1"/>
    <col min="6" max="6" width="14.1796875" style="3" customWidth="1"/>
    <col min="7" max="7" width="11" style="3" customWidth="1"/>
    <col min="8" max="8" width="13.1796875" style="3" customWidth="1"/>
    <col min="9" max="9" width="11.453125" style="3" customWidth="1"/>
    <col min="10" max="10" width="11.54296875" style="3" customWidth="1"/>
    <col min="11" max="11" width="11" style="3" customWidth="1"/>
    <col min="12" max="12" width="13.26953125" style="3" customWidth="1"/>
    <col min="13" max="16384" width="9.1796875" style="3"/>
  </cols>
  <sheetData>
    <row r="1" spans="1:11">
      <c r="B1" s="3" t="s">
        <v>28</v>
      </c>
    </row>
    <row r="2" spans="1:11" ht="18">
      <c r="A2" s="63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8">
      <c r="A3" s="61" t="s">
        <v>29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4" t="s">
        <v>19</v>
      </c>
      <c r="B4" s="4"/>
      <c r="C4" s="4"/>
      <c r="D4" s="4"/>
      <c r="E4" s="4"/>
      <c r="F4" s="5"/>
      <c r="G4" s="5"/>
      <c r="H4" s="5"/>
    </row>
    <row r="5" spans="1:11" ht="15" thickBot="1">
      <c r="A5" s="4"/>
      <c r="B5" s="4"/>
      <c r="C5" s="4"/>
      <c r="D5" s="4"/>
      <c r="E5" s="4"/>
      <c r="F5" s="5"/>
      <c r="G5" s="5"/>
      <c r="H5" s="5"/>
      <c r="K5" s="62" t="s">
        <v>27</v>
      </c>
    </row>
    <row r="6" spans="1:11" s="16" customFormat="1" ht="58.5" thickBot="1">
      <c r="A6" s="54" t="s">
        <v>25</v>
      </c>
      <c r="B6" s="27" t="s">
        <v>1</v>
      </c>
      <c r="C6" s="27" t="s">
        <v>3</v>
      </c>
      <c r="D6" s="27" t="s">
        <v>9</v>
      </c>
      <c r="E6" s="27" t="s">
        <v>13</v>
      </c>
      <c r="F6" s="27" t="s">
        <v>2</v>
      </c>
      <c r="G6" s="27" t="s">
        <v>14</v>
      </c>
      <c r="H6" s="28" t="s">
        <v>15</v>
      </c>
      <c r="I6" s="27" t="s">
        <v>22</v>
      </c>
      <c r="J6" s="27" t="s">
        <v>24</v>
      </c>
      <c r="K6" s="29" t="s">
        <v>23</v>
      </c>
    </row>
    <row r="7" spans="1:11" ht="28.5">
      <c r="A7" s="68" t="s">
        <v>18</v>
      </c>
      <c r="B7" s="22" t="s">
        <v>5</v>
      </c>
      <c r="C7" s="23">
        <v>21640</v>
      </c>
      <c r="D7" s="23">
        <v>0</v>
      </c>
      <c r="E7" s="23">
        <v>0</v>
      </c>
      <c r="F7" s="23">
        <f>C7+D7</f>
        <v>21640</v>
      </c>
      <c r="G7" s="23">
        <v>21640</v>
      </c>
      <c r="H7" s="24">
        <f>F7-G7</f>
        <v>0</v>
      </c>
      <c r="I7" s="25"/>
      <c r="J7" s="25"/>
      <c r="K7" s="26"/>
    </row>
    <row r="8" spans="1:11" ht="27.75" customHeight="1">
      <c r="A8" s="69"/>
      <c r="B8" s="9" t="s">
        <v>6</v>
      </c>
      <c r="C8" s="1">
        <v>45270</v>
      </c>
      <c r="D8" s="1">
        <v>0</v>
      </c>
      <c r="E8" s="1">
        <v>0</v>
      </c>
      <c r="F8" s="1">
        <f t="shared" ref="F8:F10" si="0">C8+D8</f>
        <v>45270</v>
      </c>
      <c r="G8" s="1">
        <v>33000</v>
      </c>
      <c r="H8" s="7">
        <f t="shared" ref="H8:H10" si="1">F8-G8</f>
        <v>12270</v>
      </c>
      <c r="I8" s="8"/>
      <c r="J8" s="8"/>
      <c r="K8" s="17"/>
    </row>
    <row r="9" spans="1:11">
      <c r="A9" s="69"/>
      <c r="B9" s="10" t="s">
        <v>7</v>
      </c>
      <c r="C9" s="1">
        <v>6307.94</v>
      </c>
      <c r="D9" s="1">
        <f>ROUND(C9*19%,2)</f>
        <v>1198.51</v>
      </c>
      <c r="E9" s="1">
        <v>0</v>
      </c>
      <c r="F9" s="1">
        <f t="shared" si="0"/>
        <v>7506.45</v>
      </c>
      <c r="G9" s="1">
        <v>7506.45</v>
      </c>
      <c r="H9" s="7">
        <f t="shared" si="1"/>
        <v>0</v>
      </c>
      <c r="I9" s="8"/>
      <c r="J9" s="8"/>
      <c r="K9" s="17"/>
    </row>
    <row r="10" spans="1:11" ht="30.75" customHeight="1">
      <c r="A10" s="69"/>
      <c r="B10" s="6" t="s">
        <v>8</v>
      </c>
      <c r="C10" s="1">
        <v>75617.490000000005</v>
      </c>
      <c r="D10" s="1">
        <f>ROUND(C10*19%,2)</f>
        <v>14367.32</v>
      </c>
      <c r="E10" s="1">
        <v>0</v>
      </c>
      <c r="F10" s="1">
        <f t="shared" si="0"/>
        <v>89984.81</v>
      </c>
      <c r="G10" s="1">
        <v>89984.81</v>
      </c>
      <c r="H10" s="7">
        <f t="shared" si="1"/>
        <v>0</v>
      </c>
      <c r="I10" s="8"/>
      <c r="J10" s="8"/>
      <c r="K10" s="17"/>
    </row>
    <row r="11" spans="1:11">
      <c r="A11" s="66" t="s">
        <v>17</v>
      </c>
      <c r="B11" s="11" t="s">
        <v>7</v>
      </c>
      <c r="C11" s="1">
        <v>76944.820000000007</v>
      </c>
      <c r="D11" s="1">
        <f>ROUND(C11*19%,2)</f>
        <v>14619.52</v>
      </c>
      <c r="E11" s="1">
        <v>0</v>
      </c>
      <c r="F11" s="1">
        <f>C11+D11</f>
        <v>91564.340000000011</v>
      </c>
      <c r="G11" s="1">
        <f>F11</f>
        <v>91564.340000000011</v>
      </c>
      <c r="H11" s="7">
        <f>F11-G11</f>
        <v>0</v>
      </c>
      <c r="I11" s="8"/>
      <c r="J11" s="8"/>
      <c r="K11" s="17"/>
    </row>
    <row r="12" spans="1:11">
      <c r="A12" s="66"/>
      <c r="B12" s="11" t="s">
        <v>7</v>
      </c>
      <c r="C12" s="1">
        <v>23055.179999999993</v>
      </c>
      <c r="D12" s="1">
        <v>0</v>
      </c>
      <c r="E12" s="1">
        <f>ROUND(C12*21%,2)</f>
        <v>4841.59</v>
      </c>
      <c r="F12" s="1">
        <f>C12+E12</f>
        <v>27896.769999999993</v>
      </c>
      <c r="G12" s="1">
        <v>0</v>
      </c>
      <c r="H12" s="7">
        <f t="shared" ref="H12:H13" si="2">F12-G12</f>
        <v>27896.769999999993</v>
      </c>
      <c r="I12" s="8"/>
      <c r="J12" s="8"/>
      <c r="K12" s="17"/>
    </row>
    <row r="13" spans="1:11" ht="15" thickBot="1">
      <c r="A13" s="66"/>
      <c r="B13" s="41" t="s">
        <v>16</v>
      </c>
      <c r="C13" s="42">
        <v>2770807.82</v>
      </c>
      <c r="D13" s="42">
        <v>0</v>
      </c>
      <c r="E13" s="42">
        <f>C13*21%</f>
        <v>581869.64219999989</v>
      </c>
      <c r="F13" s="42">
        <f>C13+E13</f>
        <v>3352677.4622</v>
      </c>
      <c r="G13" s="42">
        <v>0</v>
      </c>
      <c r="H13" s="43">
        <f t="shared" si="2"/>
        <v>3352677.4622</v>
      </c>
      <c r="I13" s="30"/>
      <c r="J13" s="30"/>
      <c r="K13" s="31"/>
    </row>
    <row r="14" spans="1:11" ht="16" thickBot="1">
      <c r="A14" s="70"/>
      <c r="B14" s="46" t="s">
        <v>11</v>
      </c>
      <c r="C14" s="47">
        <f>SUM(C7:C13)</f>
        <v>3019643.25</v>
      </c>
      <c r="D14" s="47">
        <f t="shared" ref="D14:H14" si="3">SUM(D7:D13)</f>
        <v>30185.35</v>
      </c>
      <c r="E14" s="47">
        <f t="shared" si="3"/>
        <v>586711.23219999985</v>
      </c>
      <c r="F14" s="47">
        <f t="shared" si="3"/>
        <v>3636539.8322000001</v>
      </c>
      <c r="G14" s="47">
        <f t="shared" si="3"/>
        <v>243695.60000000003</v>
      </c>
      <c r="H14" s="48">
        <f t="shared" si="3"/>
        <v>3392844.2322</v>
      </c>
      <c r="I14" s="49">
        <f>ROUND(F14*0.02,2)</f>
        <v>72730.8</v>
      </c>
      <c r="J14" s="49">
        <f>ROUND(C14*0.02,2)</f>
        <v>60392.87</v>
      </c>
      <c r="K14" s="50">
        <f>ROUND((D14+E14)*0.02,2)</f>
        <v>12337.93</v>
      </c>
    </row>
    <row r="15" spans="1:11" ht="15" thickBot="1">
      <c r="A15" s="18" t="s">
        <v>20</v>
      </c>
      <c r="B15" s="4"/>
      <c r="C15" s="5"/>
      <c r="D15" s="5"/>
      <c r="E15" s="5"/>
      <c r="F15" s="19" t="s">
        <v>10</v>
      </c>
      <c r="G15" s="5"/>
      <c r="H15" s="5"/>
      <c r="I15" s="52"/>
      <c r="J15" s="52"/>
      <c r="K15" s="53"/>
    </row>
    <row r="16" spans="1:11" s="15" customFormat="1" ht="41.25" customHeight="1" thickBot="1">
      <c r="A16" s="32" t="s">
        <v>0</v>
      </c>
      <c r="B16" s="33" t="s">
        <v>1</v>
      </c>
      <c r="C16" s="34" t="s">
        <v>3</v>
      </c>
      <c r="D16" s="34" t="s">
        <v>9</v>
      </c>
      <c r="E16" s="34" t="s">
        <v>13</v>
      </c>
      <c r="F16" s="34" t="s">
        <v>2</v>
      </c>
      <c r="G16" s="27" t="s">
        <v>14</v>
      </c>
      <c r="H16" s="28" t="s">
        <v>15</v>
      </c>
      <c r="I16" s="27" t="s">
        <v>22</v>
      </c>
      <c r="J16" s="27" t="s">
        <v>24</v>
      </c>
      <c r="K16" s="29" t="s">
        <v>23</v>
      </c>
    </row>
    <row r="17" spans="1:11" ht="28.5">
      <c r="A17" s="64" t="s">
        <v>4</v>
      </c>
      <c r="B17" s="22" t="s">
        <v>5</v>
      </c>
      <c r="C17" s="23">
        <v>21640</v>
      </c>
      <c r="D17" s="23">
        <v>0</v>
      </c>
      <c r="E17" s="23">
        <v>0</v>
      </c>
      <c r="F17" s="23">
        <f>C17+D17</f>
        <v>21640</v>
      </c>
      <c r="G17" s="23">
        <v>21640</v>
      </c>
      <c r="H17" s="24">
        <f>F17-G17</f>
        <v>0</v>
      </c>
      <c r="I17" s="25"/>
      <c r="J17" s="25"/>
      <c r="K17" s="26"/>
    </row>
    <row r="18" spans="1:11" ht="31.5" customHeight="1">
      <c r="A18" s="64"/>
      <c r="B18" s="9" t="s">
        <v>6</v>
      </c>
      <c r="C18" s="1">
        <v>45270</v>
      </c>
      <c r="D18" s="1">
        <v>0</v>
      </c>
      <c r="E18" s="1">
        <v>0</v>
      </c>
      <c r="F18" s="1">
        <f t="shared" ref="F18:F20" si="4">C18+D18</f>
        <v>45270</v>
      </c>
      <c r="G18" s="1">
        <v>33000</v>
      </c>
      <c r="H18" s="7">
        <f t="shared" ref="H18:H20" si="5">F18-G18</f>
        <v>12270</v>
      </c>
      <c r="I18" s="8"/>
      <c r="J18" s="8"/>
      <c r="K18" s="17"/>
    </row>
    <row r="19" spans="1:11">
      <c r="A19" s="64"/>
      <c r="B19" s="10" t="s">
        <v>7</v>
      </c>
      <c r="C19" s="1">
        <v>6307.94</v>
      </c>
      <c r="D19" s="1">
        <f>ROUND(C19*19%,2)</f>
        <v>1198.51</v>
      </c>
      <c r="E19" s="1">
        <v>0</v>
      </c>
      <c r="F19" s="1">
        <f t="shared" si="4"/>
        <v>7506.45</v>
      </c>
      <c r="G19" s="1">
        <v>7506.45</v>
      </c>
      <c r="H19" s="7">
        <f t="shared" si="5"/>
        <v>0</v>
      </c>
      <c r="I19" s="8"/>
      <c r="J19" s="8"/>
      <c r="K19" s="17"/>
    </row>
    <row r="20" spans="1:11" ht="31.5" customHeight="1" thickBot="1">
      <c r="A20" s="64"/>
      <c r="B20" s="51" t="s">
        <v>8</v>
      </c>
      <c r="C20" s="42">
        <v>75617.490000000005</v>
      </c>
      <c r="D20" s="42">
        <f>ROUND(C20*19%,2)</f>
        <v>14367.32</v>
      </c>
      <c r="E20" s="42">
        <v>0</v>
      </c>
      <c r="F20" s="42">
        <f t="shared" si="4"/>
        <v>89984.81</v>
      </c>
      <c r="G20" s="42">
        <v>89984.81</v>
      </c>
      <c r="H20" s="43">
        <f t="shared" si="5"/>
        <v>0</v>
      </c>
      <c r="I20" s="30"/>
      <c r="J20" s="30"/>
      <c r="K20" s="31"/>
    </row>
    <row r="21" spans="1:11" ht="15.5">
      <c r="A21" s="65"/>
      <c r="B21" s="55" t="s">
        <v>11</v>
      </c>
      <c r="C21" s="56">
        <f>SUM(C17:C20)</f>
        <v>148835.43</v>
      </c>
      <c r="D21" s="56">
        <f t="shared" ref="D21:H21" si="6">SUM(D17:D20)</f>
        <v>15565.83</v>
      </c>
      <c r="E21" s="56">
        <v>0</v>
      </c>
      <c r="F21" s="56">
        <f t="shared" si="6"/>
        <v>164401.26</v>
      </c>
      <c r="G21" s="56">
        <f t="shared" si="6"/>
        <v>152131.26</v>
      </c>
      <c r="H21" s="57">
        <f t="shared" si="6"/>
        <v>12270</v>
      </c>
      <c r="I21" s="58">
        <f>ROUND(F21*0.02,2)</f>
        <v>3288.03</v>
      </c>
      <c r="J21" s="58">
        <f>ROUND(C21*0.02,2)</f>
        <v>2976.71</v>
      </c>
      <c r="K21" s="59">
        <f>ROUND((D21+E21)*0.02,2)</f>
        <v>311.32</v>
      </c>
    </row>
    <row r="22" spans="1:11" ht="15" thickBot="1">
      <c r="A22" s="18" t="s">
        <v>21</v>
      </c>
      <c r="B22" s="20"/>
      <c r="C22" s="5"/>
      <c r="D22" s="5"/>
      <c r="E22" s="5"/>
      <c r="F22" s="19"/>
      <c r="G22" s="5"/>
      <c r="H22" s="2" t="s">
        <v>10</v>
      </c>
      <c r="I22" s="35"/>
      <c r="J22" s="35"/>
      <c r="K22" s="36"/>
    </row>
    <row r="23" spans="1:11" s="15" customFormat="1" ht="44" thickBot="1">
      <c r="A23" s="32" t="s">
        <v>12</v>
      </c>
      <c r="B23" s="40" t="s">
        <v>1</v>
      </c>
      <c r="C23" s="40" t="s">
        <v>3</v>
      </c>
      <c r="D23" s="34" t="s">
        <v>9</v>
      </c>
      <c r="E23" s="34" t="s">
        <v>13</v>
      </c>
      <c r="F23" s="34" t="s">
        <v>2</v>
      </c>
      <c r="G23" s="27" t="s">
        <v>14</v>
      </c>
      <c r="H23" s="28" t="s">
        <v>15</v>
      </c>
      <c r="I23" s="27" t="s">
        <v>22</v>
      </c>
      <c r="J23" s="27" t="s">
        <v>24</v>
      </c>
      <c r="K23" s="29" t="s">
        <v>23</v>
      </c>
    </row>
    <row r="24" spans="1:11" ht="15" customHeight="1">
      <c r="A24" s="66" t="s">
        <v>17</v>
      </c>
      <c r="B24" s="37" t="s">
        <v>7</v>
      </c>
      <c r="C24" s="23">
        <v>76944.820000000007</v>
      </c>
      <c r="D24" s="23">
        <f>ROUND(C24*19%,2)</f>
        <v>14619.52</v>
      </c>
      <c r="E24" s="23">
        <v>0</v>
      </c>
      <c r="F24" s="23">
        <f>C24+D24</f>
        <v>91564.340000000011</v>
      </c>
      <c r="G24" s="23">
        <f>F24</f>
        <v>91564.340000000011</v>
      </c>
      <c r="H24" s="24">
        <f>F24-G24</f>
        <v>0</v>
      </c>
      <c r="I24" s="38"/>
      <c r="J24" s="38"/>
      <c r="K24" s="39"/>
    </row>
    <row r="25" spans="1:11">
      <c r="A25" s="66"/>
      <c r="B25" s="11" t="s">
        <v>7</v>
      </c>
      <c r="C25" s="1">
        <v>23055.179999999993</v>
      </c>
      <c r="D25" s="1">
        <v>0</v>
      </c>
      <c r="E25" s="1">
        <f>ROUND(C25*21%,2)</f>
        <v>4841.59</v>
      </c>
      <c r="F25" s="1">
        <f>C25+E25</f>
        <v>27896.769999999993</v>
      </c>
      <c r="G25" s="1">
        <v>0</v>
      </c>
      <c r="H25" s="7">
        <f t="shared" ref="H25:H26" si="7">F25-G25</f>
        <v>27896.769999999993</v>
      </c>
      <c r="I25" s="12"/>
      <c r="J25" s="12"/>
      <c r="K25" s="21"/>
    </row>
    <row r="26" spans="1:11" ht="15" thickBot="1">
      <c r="A26" s="66"/>
      <c r="B26" s="41" t="s">
        <v>16</v>
      </c>
      <c r="C26" s="42">
        <v>2770807.82</v>
      </c>
      <c r="D26" s="42">
        <v>0</v>
      </c>
      <c r="E26" s="42">
        <f>C26*21%</f>
        <v>581869.64219999989</v>
      </c>
      <c r="F26" s="42">
        <f>C26+E26</f>
        <v>3352677.4622</v>
      </c>
      <c r="G26" s="42">
        <v>0</v>
      </c>
      <c r="H26" s="43">
        <f t="shared" si="7"/>
        <v>3352677.4622</v>
      </c>
      <c r="I26" s="44"/>
      <c r="J26" s="44"/>
      <c r="K26" s="45"/>
    </row>
    <row r="27" spans="1:11" ht="16" thickBot="1">
      <c r="A27" s="67"/>
      <c r="B27" s="60" t="s">
        <v>11</v>
      </c>
      <c r="C27" s="47">
        <f>SUM(C24:C26)</f>
        <v>2870807.82</v>
      </c>
      <c r="D27" s="47">
        <f t="shared" ref="D27:H27" si="8">SUM(D24:D26)</f>
        <v>14619.52</v>
      </c>
      <c r="E27" s="47">
        <f t="shared" si="8"/>
        <v>586711.23219999985</v>
      </c>
      <c r="F27" s="47">
        <f t="shared" si="8"/>
        <v>3472138.5721999998</v>
      </c>
      <c r="G27" s="47">
        <f t="shared" si="8"/>
        <v>91564.340000000011</v>
      </c>
      <c r="H27" s="48">
        <f t="shared" si="8"/>
        <v>3380574.2322</v>
      </c>
      <c r="I27" s="49">
        <f>ROUND(F27*0.02,2)</f>
        <v>69442.77</v>
      </c>
      <c r="J27" s="49">
        <f>ROUND(C27*0.02,2)</f>
        <v>57416.160000000003</v>
      </c>
      <c r="K27" s="50">
        <f>ROUND((D27+E27)*0.02,2)-0.01</f>
        <v>12026.61</v>
      </c>
    </row>
    <row r="28" spans="1:11">
      <c r="A28" s="13"/>
      <c r="B28" s="13"/>
      <c r="C28" s="13"/>
      <c r="D28" s="13"/>
      <c r="E28" s="13"/>
      <c r="F28" s="13"/>
      <c r="G28" s="13"/>
      <c r="H28" s="13"/>
    </row>
    <row r="29" spans="1:11">
      <c r="A29" s="13"/>
      <c r="B29" s="13"/>
      <c r="C29" s="13"/>
      <c r="D29" s="13"/>
      <c r="E29" s="14"/>
      <c r="F29" s="14"/>
      <c r="G29" s="13"/>
      <c r="H29" s="13"/>
    </row>
    <row r="30" spans="1:11">
      <c r="A30" s="13"/>
      <c r="B30" s="13"/>
      <c r="C30" s="13"/>
      <c r="D30" s="13"/>
      <c r="E30" s="13"/>
      <c r="F30" s="13"/>
      <c r="G30" s="13"/>
      <c r="H30" s="13"/>
    </row>
    <row r="31" spans="1:11">
      <c r="A31" s="13"/>
      <c r="B31" s="13"/>
      <c r="C31" s="13"/>
      <c r="D31" s="13"/>
      <c r="E31" s="13"/>
      <c r="F31" s="13"/>
      <c r="G31" s="13"/>
      <c r="H31" s="13"/>
    </row>
    <row r="32" spans="1:11">
      <c r="A32" s="13"/>
      <c r="B32" s="13"/>
      <c r="C32" s="13"/>
      <c r="D32" s="13"/>
      <c r="E32" s="13"/>
      <c r="F32" s="13"/>
      <c r="G32" s="13"/>
      <c r="H32" s="13"/>
    </row>
    <row r="33" spans="1:8">
      <c r="A33" s="13"/>
      <c r="B33" s="13"/>
      <c r="C33" s="13"/>
      <c r="D33" s="13"/>
      <c r="E33" s="13"/>
      <c r="F33" s="13"/>
      <c r="G33" s="13"/>
      <c r="H33" s="13"/>
    </row>
    <row r="34" spans="1:8">
      <c r="A34" s="13"/>
      <c r="B34" s="13"/>
      <c r="C34" s="13"/>
      <c r="D34" s="13"/>
      <c r="E34" s="13"/>
      <c r="F34" s="13"/>
      <c r="G34" s="13"/>
      <c r="H34" s="13"/>
    </row>
    <row r="35" spans="1:8">
      <c r="A35" s="13"/>
      <c r="B35" s="13"/>
      <c r="C35" s="13"/>
      <c r="D35" s="13"/>
      <c r="E35" s="13"/>
      <c r="F35" s="13"/>
      <c r="G35" s="13"/>
      <c r="H35" s="13"/>
    </row>
    <row r="36" spans="1:8">
      <c r="A36" s="13"/>
      <c r="B36" s="13"/>
      <c r="C36" s="13"/>
      <c r="D36" s="13"/>
      <c r="E36" s="13"/>
      <c r="F36" s="13"/>
      <c r="G36" s="13"/>
      <c r="H36" s="13"/>
    </row>
  </sheetData>
  <mergeCells count="5">
    <mergeCell ref="A2:K2"/>
    <mergeCell ref="A17:A21"/>
    <mergeCell ref="A24:A27"/>
    <mergeCell ref="A7:A10"/>
    <mergeCell ref="A11:A14"/>
  </mergeCells>
  <printOptions horizontalCentered="1" verticalCentered="1"/>
  <pageMargins left="0" right="0" top="0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DRUM EXPRES TOTAL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BRENCEA</dc:creator>
  <cp:lastModifiedBy>Loredana TUCA</cp:lastModifiedBy>
  <cp:lastPrinted>2026-08-06T06:28:06Z</cp:lastPrinted>
  <dcterms:created xsi:type="dcterms:W3CDTF">2015-06-05T18:17:20Z</dcterms:created>
  <dcterms:modified xsi:type="dcterms:W3CDTF">2026-08-10T05:48:59Z</dcterms:modified>
</cp:coreProperties>
</file>