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24226"/>
  <mc:AlternateContent xmlns:mc="http://schemas.openxmlformats.org/markup-compatibility/2006">
    <mc:Choice Requires="x15">
      <x15ac:absPath xmlns:x15ac="http://schemas.microsoft.com/office/spreadsheetml/2010/11/ac" url="https://cjarges-my.sharepoint.com/personal/ileana_cristescu_cjarges_ro/Documents/Desktop/"/>
    </mc:Choice>
  </mc:AlternateContent>
  <xr:revisionPtr revIDLastSave="0" documentId="8_{A4C7FF82-A669-48CC-AF9A-4A1D437A6F49}" xr6:coauthVersionLast="47" xr6:coauthVersionMax="47" xr10:uidLastSave="{00000000-0000-0000-0000-000000000000}"/>
  <bookViews>
    <workbookView xWindow="-120" yWindow="-120" windowWidth="29040" windowHeight="15720" xr2:uid="{1D47AD0B-0E66-4F5C-B238-09BC0FE00A5C}"/>
  </bookViews>
  <sheets>
    <sheet name="25.06.2026" sheetId="4" r:id="rId1"/>
  </sheets>
  <definedNames>
    <definedName name="_xlnm._FilterDatabase" localSheetId="0" hidden="1">'25.06.2026'!$A$6:$BI$311</definedName>
    <definedName name="_xlnm.Print_Titles" localSheetId="0">'25.06.2026'!$6:$8</definedName>
    <definedName name="_xlnm.Print_Area" localSheetId="0">'25.06.2026'!$A$1:$BI$341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32" i="4" l="1"/>
  <c r="E309" i="4"/>
  <c r="E307" i="4"/>
  <c r="E305" i="4"/>
  <c r="E304" i="4"/>
  <c r="E302" i="4"/>
  <c r="E299" i="4"/>
  <c r="E298" i="4"/>
  <c r="E296" i="4"/>
  <c r="E295" i="4"/>
  <c r="E292" i="4"/>
  <c r="E291" i="4"/>
  <c r="E287" i="4"/>
  <c r="E285" i="4"/>
  <c r="E281" i="4"/>
  <c r="E279" i="4"/>
  <c r="E276" i="4"/>
  <c r="E274" i="4"/>
  <c r="E273" i="4"/>
  <c r="E271" i="4"/>
  <c r="E268" i="4"/>
  <c r="E265" i="4"/>
  <c r="E263" i="4"/>
  <c r="E258" i="4"/>
  <c r="E256" i="4"/>
  <c r="E253" i="4"/>
  <c r="E247" i="4"/>
  <c r="E246" i="4"/>
  <c r="E243" i="4"/>
  <c r="E241" i="4"/>
  <c r="E236" i="4"/>
  <c r="E234" i="4"/>
  <c r="E229" i="4"/>
  <c r="E225" i="4"/>
  <c r="E221" i="4"/>
  <c r="E217" i="4"/>
  <c r="E213" i="4"/>
  <c r="E211" i="4"/>
  <c r="E196" i="4"/>
  <c r="E192" i="4"/>
  <c r="E189" i="4"/>
  <c r="E187" i="4"/>
  <c r="E183" i="4"/>
  <c r="E173" i="4"/>
  <c r="E150" i="4"/>
  <c r="E123" i="4"/>
  <c r="E106" i="4"/>
  <c r="E104" i="4"/>
  <c r="E103" i="4"/>
  <c r="E100" i="4"/>
  <c r="E99" i="4"/>
  <c r="E97" i="4"/>
  <c r="E96" i="4"/>
  <c r="E95" i="4"/>
  <c r="E94" i="4"/>
  <c r="E91" i="4"/>
  <c r="E88" i="4"/>
  <c r="E87" i="4"/>
  <c r="E86" i="4"/>
  <c r="E82" i="4"/>
  <c r="E81" i="4"/>
  <c r="E69" i="4"/>
  <c r="E67" i="4"/>
  <c r="E64" i="4"/>
  <c r="E62" i="4"/>
  <c r="E52" i="4"/>
  <c r="E39" i="4"/>
  <c r="E31" i="4"/>
  <c r="E28" i="4"/>
  <c r="E26" i="4"/>
  <c r="E23" i="4"/>
  <c r="E15" i="4"/>
  <c r="D15" i="4"/>
  <c r="E14" i="4"/>
  <c r="E12" i="4"/>
  <c r="E220" i="4" l="1"/>
  <c r="E216" i="4"/>
  <c r="E301" i="4"/>
  <c r="E286" i="4"/>
  <c r="E25" i="4"/>
  <c r="E270" i="4"/>
  <c r="E240" i="4"/>
  <c r="E93" i="4"/>
  <c r="E90" i="4" s="1"/>
  <c r="E66" i="4"/>
  <c r="E63" i="4"/>
  <c r="E51" i="4" s="1"/>
  <c r="E38" i="4"/>
  <c r="E11" i="4" s="1"/>
  <c r="E30" i="4"/>
  <c r="E290" i="4"/>
  <c r="E245" i="4"/>
  <c r="E195" i="4"/>
  <c r="E284" i="4"/>
  <c r="E283" i="4" s="1"/>
  <c r="E122" i="4"/>
  <c r="E22" i="4"/>
  <c r="E219" i="4" l="1"/>
  <c r="E121" i="4"/>
  <c r="E119" i="4" s="1"/>
  <c r="E10" i="4"/>
  <c r="E9" i="4" s="1"/>
</calcChain>
</file>

<file path=xl/sharedStrings.xml><?xml version="1.0" encoding="utf-8"?>
<sst xmlns="http://schemas.openxmlformats.org/spreadsheetml/2006/main" count="547" uniqueCount="291">
  <si>
    <t xml:space="preserve"> JUDETUL ARGES</t>
  </si>
  <si>
    <t>Anexa 1b          la HCJ nr.           / 25.06.2026</t>
  </si>
  <si>
    <t>LISTA pozitiei  "Alte cheltuieli de investitii" defalcata pe categorii de bunuri pe anul 2026</t>
  </si>
  <si>
    <t>mii lei</t>
  </si>
  <si>
    <t>UM</t>
  </si>
  <si>
    <t>Cant.</t>
  </si>
  <si>
    <t>Valoare</t>
  </si>
  <si>
    <t xml:space="preserve">               TOTAL - TITLUL 70 CHELTUIELI DE CAPITAL</t>
  </si>
  <si>
    <t>b. DOTARI INDEPENDENTE</t>
  </si>
  <si>
    <t>AUTORITATI EXECUTIVE</t>
  </si>
  <si>
    <t>51.02</t>
  </si>
  <si>
    <t>Sistem desktop  PC + monitor</t>
  </si>
  <si>
    <t>buc.</t>
  </si>
  <si>
    <t>Sistem desktop  PC fara monitor</t>
  </si>
  <si>
    <t>Licenta Microsoft Windows 11 PRO OEM</t>
  </si>
  <si>
    <t>Imprimanta laser color</t>
  </si>
  <si>
    <t>Imprimanta laser color A3</t>
  </si>
  <si>
    <t>x</t>
  </si>
  <si>
    <t>Aparat foto</t>
  </si>
  <si>
    <t>Kit productie si promovare teren si streaming</t>
  </si>
  <si>
    <t>Kit activitate sala sedinte</t>
  </si>
  <si>
    <t>ALTE SERVICII PUBLICE GENERALE</t>
  </si>
  <si>
    <t>54.02</t>
  </si>
  <si>
    <t>DIRECTIA JUDETEANA PENTRU EVIDENTA PERSOANELOR PITESTI</t>
  </si>
  <si>
    <t>Pachet Licenta Antivirus Microsoft Windows 11 Pro +Licenta Microsoft Windows  Office  2021 Pro Plus</t>
  </si>
  <si>
    <t>ORDINE PUBLICA SI SIGURANTA NATIONALA</t>
  </si>
  <si>
    <t>61.02</t>
  </si>
  <si>
    <t>SERVICIUL PUBLIC JUDETEAN SALVAMONT ARGES</t>
  </si>
  <si>
    <t>Dotare cu mobilier Baza de Salvare  Montana cota 2000 Transfăgărășan</t>
  </si>
  <si>
    <t>INSPECTORATUL PENTRU SITUATII DE URGENTA ARGES</t>
  </si>
  <si>
    <t xml:space="preserve">Cisterna transport apa potabila cu sistem </t>
  </si>
  <si>
    <t>CULTURA, RECREERE SI RELIGIE</t>
  </si>
  <si>
    <t>67.02</t>
  </si>
  <si>
    <t>TEATRUL "AL. DAVILA" PITESTI</t>
  </si>
  <si>
    <t>Sistem iluminat scenă Sala Așchiuță</t>
  </si>
  <si>
    <t>Sistem sonorizare scenă Sala Așchiuță</t>
  </si>
  <si>
    <t>Sistem mecanică scenă Sala Așchiuță</t>
  </si>
  <si>
    <t>Sistem intercom Sala Așchiuță</t>
  </si>
  <si>
    <t>Cărucior pupitre pro</t>
  </si>
  <si>
    <t>Sistem ecran Led -100 mp</t>
  </si>
  <si>
    <t xml:space="preserve">ASISTENTA SOCIALA </t>
  </si>
  <si>
    <t>68.02</t>
  </si>
  <si>
    <t>Unitatea de Asistenta Medico-Sociala Dedulesti</t>
  </si>
  <si>
    <t>Statie clorinare</t>
  </si>
  <si>
    <t>Pat spital electric</t>
  </si>
  <si>
    <t>Masa transport decedati</t>
  </si>
  <si>
    <t>Masa mare sala sedinte</t>
  </si>
  <si>
    <t>Masa tratament</t>
  </si>
  <si>
    <t>Mobila bucatarie echipata</t>
  </si>
  <si>
    <t>Dulap vestiar ingrijitor curatenie</t>
  </si>
  <si>
    <t>Dulap pentru depozitat materiale de curatenie</t>
  </si>
  <si>
    <t>Dula depozitat lenjerii</t>
  </si>
  <si>
    <t>Televizor 65" 164CM</t>
  </si>
  <si>
    <t>Sistem PC</t>
  </si>
  <si>
    <t>c. CHELTUIELI AFERENTE STUDIILOR DE PREFEZABILITATE, FEZABILITATE, A PROIECTELOR SI ALTOR STUDII AFERENTE OBIECTIVELOR DE INVESTITII</t>
  </si>
  <si>
    <t>Studiu si asigurare de asistenta tehnica pentru realizarea Planului de mentinere a calitatii aerului in judetul Arges 2025-2029</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</si>
  <si>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</si>
  <si>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</si>
  <si>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659: PITEȘTI – BRADU – SUSENI – GLIGANU DE SUS – BÂRLOGU – NEGRAȘI – MOZĂCENI – LIM. JUD. DÂMBOVIȚA, KM 0+000-58+320; L=58,320 KM</t>
  </si>
  <si>
    <t>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679: Păduroiu (DN67B) - Lipia – Popești - Lunca Corbului – Pădureți – Ciești - Fâlfani - Cotmeana – Malu - Bârla - Lim. Jud. Olt, km 0+000-48.222; L=47,670 km</t>
  </si>
  <si>
    <t>Prestarea serviciilor de proiectare faza-Studiu de fezabilitate (Tema de proiectare, studii topografice, planuri amplasament vizate O.C.P.I., studii geotehnice verificate A.F., documentații necesare obținerii Certificatelor de Urbanism și a avizelor solicitate prin acestea, studii de soluții, A.T.R.-uri, Studiu de Fezabilitate) si sevicii de audit financiar pentru obiectivul de investitii:"ÎNFIINȚARE PARCURI FOTOVOLTAICE CU CAPACITĂȚI DE STOCARE INTEGRATE PENTRU CONSUMUL PROPRIU AL CONSILIULUI JUDEȚEAN ARGEȘ ȘI AL PARTENERILOR IMPLICAȚI</t>
  </si>
  <si>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color theme="1"/>
        <rFont val="Arial"/>
        <family val="2"/>
        <charset val="238"/>
      </rPr>
      <t>Pavilion central,</t>
    </r>
    <r>
      <rPr>
        <sz val="11"/>
        <color theme="1"/>
        <rFont val="Arial"/>
        <family val="2"/>
        <charset val="238"/>
      </rPr>
      <t xml:space="preserve"> comuna Leordeni, sat Cârciumarești, nr. 106, Județul Argeș</t>
    </r>
  </si>
  <si>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color theme="1"/>
        <rFont val="Arial"/>
        <family val="2"/>
        <charset val="238"/>
      </rPr>
      <t>Pavilion I,</t>
    </r>
    <r>
      <rPr>
        <sz val="11"/>
        <color theme="1"/>
        <rFont val="Arial"/>
        <family val="2"/>
        <charset val="238"/>
      </rPr>
      <t xml:space="preserve"> comuna Leordeni, sat Cârciumarești, nr. 106, Județul Argeș</t>
    </r>
  </si>
  <si>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color theme="1"/>
        <rFont val="Times New Roman"/>
        <family val="1"/>
      </rPr>
      <t>Pavilion II,</t>
    </r>
    <r>
      <rPr>
        <sz val="11"/>
        <color theme="1"/>
        <rFont val="Times New Roman"/>
        <family val="1"/>
      </rPr>
      <t xml:space="preserve"> comuna Leordeni, sat Cârciumarești, nr. 106, Județul Argeș</t>
    </r>
  </si>
  <si>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</si>
  <si>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BIBLIOTECA JUDETEANA " DINICU GOLESCU" PITESTI</t>
  </si>
  <si>
    <t>Servicii de intocmire a documentatiei in vederea obtinerii autorizatiei ISU pentru cladirea publica  Biblioteca Judeteana Arges</t>
  </si>
  <si>
    <t xml:space="preserve">Directia Generala de Asistenta Sociala si Protectia Copilului Arges </t>
  </si>
  <si>
    <t>Expertiza tehnica pentru cerinta esentiala de calitate in constructii securitate la incendiu, CC si CI, in cadrul proiectului Complex de 4 Locuinte Protejate si Centru de Zi, Comuna Ciofrageni , Judetul Arges</t>
  </si>
  <si>
    <t xml:space="preserve">Directia Generala de Asistenta Sociala si Protectia Copilului Arges - CENTRE ADULȚI   </t>
  </si>
  <si>
    <t xml:space="preserve">Proiectare  rețea  IT      </t>
  </si>
  <si>
    <t>Intocmire expertiza tehnica pentru incadrarea in risc seismic C5-LMP Dragolesti</t>
  </si>
  <si>
    <t>Intocmire expertiza tehnica pentru incadrarea in risc seismic aferenta cladirilor C9, C10, C12 - CIA Bascovele</t>
  </si>
  <si>
    <t>Intocmire  documentatie in vederea obtinerii unui punct de vedere /negatie al ISU Arges privind constructiile C11+C12 - CIA Bascovele</t>
  </si>
  <si>
    <t xml:space="preserve">Proiectare stație rezervă apă 10mc         </t>
  </si>
  <si>
    <t xml:space="preserve">Proiectare sistem de securitate Centru de zi și Locuințe Protejate  nr.62,62A, 62B                        </t>
  </si>
  <si>
    <t xml:space="preserve">Proiectare sistem de securitate Centru de zi și Locuințe Protejate nr.65B  -65C                            </t>
  </si>
  <si>
    <t>Expertiza tehnica si intocmire documentatie pentru obtinerea  Avizului de Securitate la Incendiu</t>
  </si>
  <si>
    <t>Intocmire documentatie in vederea obtinerii Autorizatiei de Securitate la Incendiu</t>
  </si>
  <si>
    <t xml:space="preserve">Proiectare sistem de securitate                                       </t>
  </si>
  <si>
    <t xml:space="preserve">Proiectare  hidrant exterior     </t>
  </si>
  <si>
    <t>TRANSPORTURI</t>
  </si>
  <si>
    <t>84.02</t>
  </si>
  <si>
    <t xml:space="preserve"> Elaborare Studiu de Fezabilitate pentru obiectivul de investitii "Drum expres A1 - Pitesti - Mioveni </t>
  </si>
  <si>
    <t>Elaborare documentatii tehnice pentru obtinere Autorizatie de gospodarire a apelor "Pod pe DJ 741 Piteşti-Valea Mare-Făgetu-Mioveni, km 2+060, peste pârâul Valea Mare (Ploscaru), la Ştefăneşti"</t>
  </si>
  <si>
    <t>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</si>
  <si>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21+140, L=6,140 Km, comunele Caldararu si Raca, judetul Arges"</t>
  </si>
  <si>
    <t>d.CHELTUIELI DE EXPERTIZA , PROIECTARE SI DE EXECUTIE PRIVIND CONSOLIDARILE</t>
  </si>
  <si>
    <t>AUTORITATI EXECUTIVE SI LEGISLATIVE</t>
  </si>
  <si>
    <t>Consolidare si reabilitare Spital Judetean de Urgenta Pitesti</t>
  </si>
  <si>
    <t>Consolidare si reabilitare corp C3, apartinand Centrului de Diagnostic si Tratament, Bdl. I.C.Bratianu, nr.62, Municipiul Pitesti, Judetul Arges</t>
  </si>
  <si>
    <t>e. ALTE CHELTUIELI ASIMILATE INVESTITIILOR ( inclusiv reparatii capitale)</t>
  </si>
  <si>
    <t>Sistem de alimentare cu apa "Mancioiu" - captare, inmagazinare si transport apa catre UAT Cuca si UAT Moraresti</t>
  </si>
  <si>
    <t>Reabilitare Bază de Salvare Montană cota 2000 Transfăgărășan, județul Argeș</t>
  </si>
  <si>
    <t xml:space="preserve"> INVATAMANT</t>
  </si>
  <si>
    <t xml:space="preserve"> 65.02</t>
  </si>
  <si>
    <t>Centrul Scolar de Educatie Incluziva "Sfanta Filofteia" Stefanesti</t>
  </si>
  <si>
    <t>Modificari interioare si exterioare, schimbare functie camera hidromasaj, uscatorie in sali de clasa si magazie</t>
  </si>
  <si>
    <t>MUZEUL JUDETEAN ARGES</t>
  </si>
  <si>
    <t>Reamenajare spatii destinate expozitiilor permanente din cadrul Muzeul Judetean Arges</t>
  </si>
  <si>
    <t>Sistem de desfumare la Muzeul Judetean Arges</t>
  </si>
  <si>
    <t xml:space="preserve">Achiziție si montaj rețea  IT   </t>
  </si>
  <si>
    <t xml:space="preserve">Achiziție și montaj stație rezervă apă    </t>
  </si>
  <si>
    <t xml:space="preserve">Izolație fonică a pompei de căldură existentă        </t>
  </si>
  <si>
    <t>Achiziție ușă metalică antifoc</t>
  </si>
  <si>
    <r>
      <t>Achiziție și montaj</t>
    </r>
    <r>
      <rPr>
        <sz val="11"/>
        <color theme="1"/>
        <rFont val="Times New Roman"/>
        <family val="1"/>
      </rPr>
      <t xml:space="preserve"> sistem supraveghere video  Centru de zi și Locuințe Protejate nr. 62,62A, 62B      </t>
    </r>
  </si>
  <si>
    <r>
      <t>Achiziție și montaj</t>
    </r>
    <r>
      <rPr>
        <sz val="11"/>
        <color theme="1"/>
        <rFont val="Times New Roman"/>
        <family val="1"/>
      </rPr>
      <t xml:space="preserve"> sistem de alarmare la efracție  Centru de zi și Locuințe Protejate nr.62,62A, </t>
    </r>
    <r>
      <rPr>
        <sz val="12"/>
        <color theme="1"/>
        <rFont val="Times New Roman"/>
        <family val="1"/>
      </rPr>
      <t xml:space="preserve">62B          </t>
    </r>
  </si>
  <si>
    <r>
      <t>Achiziție și montaj</t>
    </r>
    <r>
      <rPr>
        <sz val="11"/>
        <color theme="1"/>
        <rFont val="Times New Roman"/>
        <family val="1"/>
      </rPr>
      <t xml:space="preserve"> sistem supraveghere video  Centru de zi și Locuințe Protejate nr. 65B  - 65C        </t>
    </r>
  </si>
  <si>
    <r>
      <t>Achiziție și montaj</t>
    </r>
    <r>
      <rPr>
        <sz val="11"/>
        <color theme="1"/>
        <rFont val="Times New Roman"/>
        <family val="1"/>
      </rPr>
      <t xml:space="preserve"> sistem de alarmare la efracție  Centru de zi și Locuințe Protejate  nr. 65B  - 65C        </t>
    </r>
  </si>
  <si>
    <t xml:space="preserve">Achiziție și montaj sistem supraveghere video              </t>
  </si>
  <si>
    <t xml:space="preserve">Achiziție și montaj sistem de alarmare la efracție          </t>
  </si>
  <si>
    <t xml:space="preserve">Achiziție și montaj hidrant exterior                        </t>
  </si>
  <si>
    <t xml:space="preserve">Inlocuit instalatii de apa si apă caldă menajera  din demisol, coloane si legaturi obiecte sanitare        </t>
  </si>
  <si>
    <t xml:space="preserve">Achiziție și montaj balustradă inox                        </t>
  </si>
  <si>
    <t>VENITURI PROPRII</t>
  </si>
  <si>
    <t>a. ACHIZITII IMOBILE</t>
  </si>
  <si>
    <t>SANATATE</t>
  </si>
  <si>
    <t>66.10</t>
  </si>
  <si>
    <t>Spitalul Judetean de Urgenta Pitesti</t>
  </si>
  <si>
    <t>Ecograf ATI (sonda liniara, convexa, phased array)</t>
  </si>
  <si>
    <t>Ventilator pacient</t>
  </si>
  <si>
    <t>Statie centrala de monitorizare</t>
  </si>
  <si>
    <t>Aparat hemodializa acuti</t>
  </si>
  <si>
    <t>Monitor functii vitale</t>
  </si>
  <si>
    <t>Paturi ATI</t>
  </si>
  <si>
    <t>Aparat anestezie</t>
  </si>
  <si>
    <t>Aspirator chirurgical</t>
  </si>
  <si>
    <t>Statie dedurizare apa</t>
  </si>
  <si>
    <t>ELECTROCARDIOGRAF</t>
  </si>
  <si>
    <t>INFUZOMAT</t>
  </si>
  <si>
    <t>INJECTOMAT</t>
  </si>
  <si>
    <t xml:space="preserve">APARAT ECOGRAFIE ABDOMINALA </t>
  </si>
  <si>
    <t>PATURI ELECTRICE CU SALTEA ANTIESCARA</t>
  </si>
  <si>
    <t>PATURI ELECTRICE CU SALTEA NORMALA</t>
  </si>
  <si>
    <t>TARGA TRANSPORT PACIENTI</t>
  </si>
  <si>
    <t>CANAPEA DE EXAMINARE ELECTRICĂ</t>
  </si>
  <si>
    <t>FOTOLII CHIMIOTERAPIE</t>
  </si>
  <si>
    <t>TROLIU TRATAMENTE</t>
  </si>
  <si>
    <t xml:space="preserve">ECHIPAMENT PENTRU INCALTARE AUTOMATA BOTOSEI </t>
  </si>
  <si>
    <t>DULAP CU BLAT DE LUCRU</t>
  </si>
  <si>
    <t>GARDEROBA SALA DE ASTEPTARE</t>
  </si>
  <si>
    <t>MOBILER OFICIU ALIMENTAR</t>
  </si>
  <si>
    <t>Masa examinare ginecologica</t>
  </si>
  <si>
    <t>Sistem de naso-laringoscopie flexibila reutilizabila cu monitor si carucior de endoscopie</t>
  </si>
  <si>
    <t>EKG</t>
  </si>
  <si>
    <t>Spitalul de Pediatrie Pitesti</t>
  </si>
  <si>
    <t>Analizor automat de hematologie</t>
  </si>
  <si>
    <t>Analizor automat pentru coagulare</t>
  </si>
  <si>
    <t xml:space="preserve">Centrifuga de laborator cu capacitate de 28 probe </t>
  </si>
  <si>
    <t>Masa de operatie echipata pentru ortopedie cu sistem de incalzire a pacientului si sistem tourniquet</t>
  </si>
  <si>
    <t>Sistem electrochirurgical cu sigilare vasculara si argon</t>
  </si>
  <si>
    <t>Aparat radiofrecventa 4 MHZ</t>
  </si>
  <si>
    <t>Ecograf</t>
  </si>
  <si>
    <t xml:space="preserve">Pompa Infuzomat </t>
  </si>
  <si>
    <t xml:space="preserve">Sistem de radiografie panoramica digitala dentar </t>
  </si>
  <si>
    <t>Frigider medicamente 97 l</t>
  </si>
  <si>
    <t>Frigider depozitare medicamente 420 l</t>
  </si>
  <si>
    <t xml:space="preserve">Masina profesionala de spalat rufe pe abur </t>
  </si>
  <si>
    <t xml:space="preserve">Presa pneumatica de calcat rufe cu abur </t>
  </si>
  <si>
    <t xml:space="preserve">Calandru profesional cu abur </t>
  </si>
  <si>
    <t>Analizor de urini</t>
  </si>
  <si>
    <t xml:space="preserve">Aspirator chirurgical mobil </t>
  </si>
  <si>
    <t>Fierăstrău profesional electric ortopedic cu aspirație</t>
  </si>
  <si>
    <t xml:space="preserve">Lampă de operație cu 2 cupole și pregătire camera </t>
  </si>
  <si>
    <t>Monitor funcții vitale</t>
  </si>
  <si>
    <t xml:space="preserve">Monitor funcții vitale cu modul de transport </t>
  </si>
  <si>
    <t xml:space="preserve">Monitor funcții vitale cu modul multimasuratori </t>
  </si>
  <si>
    <t xml:space="preserve">Stație centrală de monitorizare cu 12 licențe </t>
  </si>
  <si>
    <t>Spitalul de Boli Cronice si Geriatrie Stefanesti</t>
  </si>
  <si>
    <t>Aparat cu 2 canale laser, US si support pentru aparat</t>
  </si>
  <si>
    <t xml:space="preserve">Paturi spital rabatabile, cu gratar </t>
  </si>
  <si>
    <t>Concentrator oxigen</t>
  </si>
  <si>
    <t>Frigider de morga 3  locuri</t>
  </si>
  <si>
    <t xml:space="preserve">Combina electroterapie </t>
  </si>
  <si>
    <t>Carucior tratament</t>
  </si>
  <si>
    <t>Echipament firewall cu minim protectii de tipul firewall,  IPS, application control, filtrare web, antivirus, antispam</t>
  </si>
  <si>
    <t>Licenta permanenta pentru platforma de gestionare a bazelor de date tip Sql Server 2025</t>
  </si>
  <si>
    <t>Licenta permanenta pentru pachet aplicatii de birou tip Office 2024</t>
  </si>
  <si>
    <t>Spitalul de Recuperare Bradet</t>
  </si>
  <si>
    <t>Cada hidroterapie</t>
  </si>
  <si>
    <t>Aparat teste sanitatie pentru maini</t>
  </si>
  <si>
    <t>Masina de curatat cartofi</t>
  </si>
  <si>
    <t>Spitalul Orasenesc "Regele Carol I" Costesti</t>
  </si>
  <si>
    <t>Agitator trombocite</t>
  </si>
  <si>
    <t>Spitalul de Recuperare si Boli Cronice Valea Iasului</t>
  </si>
  <si>
    <t>Combina Fizioterapie : Electroterapie 2 canale, Ultrasunete 1 canal, Laser 1 canal cu sonda tip dus</t>
  </si>
  <si>
    <t>Automatizare tablou electric pentru protectie pompa submersibila</t>
  </si>
  <si>
    <t>SPITALUL DE PNEUMOFTIZIOLOGIE LEORDENI</t>
  </si>
  <si>
    <t xml:space="preserve">Achizitie sistem APAP, CPAP,BIPAP cu modul de pulsoximetrie </t>
  </si>
  <si>
    <t xml:space="preserve">Uscator rufe electric profesional </t>
  </si>
  <si>
    <t>67.10</t>
  </si>
  <si>
    <t>Muzeul Judetean Arges</t>
  </si>
  <si>
    <t>ROTOPERCUTOR</t>
  </si>
  <si>
    <t xml:space="preserve">Dispenser automat pt botosei expozitii  </t>
  </si>
  <si>
    <t>LICENTA MICROSOFT WINDOWS 11</t>
  </si>
  <si>
    <t xml:space="preserve">LICENTA MICROSOFT OFFICE PROFESSIONAL PLUS </t>
  </si>
  <si>
    <t>LICENTA Bris CAD arheologie</t>
  </si>
  <si>
    <t>HARTA TACTILA</t>
  </si>
  <si>
    <t>Unitate de control trimble arheologie</t>
  </si>
  <si>
    <t>Bazin cu ultrasunete</t>
  </si>
  <si>
    <t>Licenta Photoshop</t>
  </si>
  <si>
    <t xml:space="preserve">LICENTA Win pro </t>
  </si>
  <si>
    <t>Spectrometru performant</t>
  </si>
  <si>
    <t xml:space="preserve">Microscop performant </t>
  </si>
  <si>
    <t>Laptop</t>
  </si>
  <si>
    <t>Aer conditionat</t>
  </si>
  <si>
    <t>MUZEUL VITICULTURII SI POMICULTURII GOLESTI</t>
  </si>
  <si>
    <t>Panou de informare</t>
  </si>
  <si>
    <t>CENTRUL "DOINA ARGESULUI"</t>
  </si>
  <si>
    <t>Microfon voce</t>
  </si>
  <si>
    <t>Stagebox</t>
  </si>
  <si>
    <t>Unitatea de Asistenta Medico-Sociala Calinesti</t>
  </si>
  <si>
    <t>Uscator rufe profesional</t>
  </si>
  <si>
    <t xml:space="preserve">SANATATE </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</si>
  <si>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</si>
  <si>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</si>
  <si>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ELABORARE DOCUMENTATIE TEHNICA PENTRU OBTINEREA AUTORIZATIEI DE SECURITATE LA INCENDIU PENTRU CORP CLADIRE NOU</t>
  </si>
  <si>
    <t xml:space="preserve">Elaborare expertiza tehnica instalatii electrice  </t>
  </si>
  <si>
    <t xml:space="preserve">Elaborare expertiza tehnica instalatii sanitare </t>
  </si>
  <si>
    <t xml:space="preserve">Elaborare expertiza tehnica instalatii termice </t>
  </si>
  <si>
    <t xml:space="preserve">Elaborare studiu de fezabilitate pentru sistem canalizare </t>
  </si>
  <si>
    <t>Elaborare studiu de fezabilitate pentru sistem canalizare la Spitalul de Pneumoftiziologie Leordeni</t>
  </si>
  <si>
    <t>Intrare în legalitate și autorizare PSI a extinderii Spitalului Orășenesc "Regele Carol I"( Cabinet Medical)</t>
  </si>
  <si>
    <t>Spitalul de Boli Cronice Calinesti</t>
  </si>
  <si>
    <t>Proiectare retele apa, canalizare menajera si retele termice in subsolul Spitalului de Boli Cronice Calinesti</t>
  </si>
  <si>
    <t>Proiect, avize, autorizatii si asistenta tehnica amenajare parc agrement</t>
  </si>
  <si>
    <t xml:space="preserve"> Documentatii in vederea obtinerii autorizatiei de  securitate la incendiu</t>
  </si>
  <si>
    <t>Proiect, Avize, autorizatii si asistenta tehnica “Lucrari de construire in vederea conformarii imobilului la cerinta esentiala de calitate "Securitate la incendiu"</t>
  </si>
  <si>
    <t xml:space="preserve">Cheltulieli pentru proiectare si asistenta tehnica pentru obiectivul de investitii: Consolidarea si modernizarea imobilului situat in str.Domnita Balasa, nr.19, apartinand  Teatrului Davila Pitesti, denumita Sala Aschiuță, judetul Arges   </t>
  </si>
  <si>
    <t>d.CHELTUIELI DE EXPERTIZA, PROIECTARE SI DE EXECUTIE PRIVIND CONSOLIDARILE</t>
  </si>
  <si>
    <t>Reabilitare si reparatii pasaj subteran de legatura si canivou-sediul central al Spitalului Judetean de Urgenta Pitesti</t>
  </si>
  <si>
    <t>STATIE DE APA DIALIZA</t>
  </si>
  <si>
    <t> REABILITARE SECTIE A.T.I. DE LA SJUP</t>
  </si>
  <si>
    <t>Alimentare cu energie electrica spor de putere de la 20kw la 330kw, Spital de Urgenta Pitesti  Laborator de Radioterapie I.C. Bratianu, Pitesti</t>
  </si>
  <si>
    <t xml:space="preserve">Bransament si instalatie de utilizare gaze Laborator Radioterapie I.C. Bratianu, nr.56 </t>
  </si>
  <si>
    <t>SPITALUL DE BOLI CRONICE SI GERIATRIE STEFANESTI</t>
  </si>
  <si>
    <t xml:space="preserve">Bazin de apa potabila 25mc suprateran cu statie de clorinare </t>
  </si>
  <si>
    <t>Container metalic cu doua compartimente pentru depozitare (3x4m)</t>
  </si>
  <si>
    <t>Lucrari de construire in vederea conformarii imobilului la cerinta esentiala de calitate "Securitate la incendiu"</t>
  </si>
  <si>
    <t>Servicii proiectare si executie lucrari modernizare sectia Chirurgie etaj 2</t>
  </si>
  <si>
    <t xml:space="preserve">Lucrari modernizare terasa </t>
  </si>
  <si>
    <t>Lucrari modernizare instalatie recuperare condens si traseu abur centrala termica</t>
  </si>
  <si>
    <t>Lucrări de reparații capitale secția ATI" la Spitalul de Pediatrie Pitești</t>
  </si>
  <si>
    <t>Punere in functiune si racordare PTAB 20 KV</t>
  </si>
  <si>
    <t>Spitalul de Psihiatrie "Sf.Maria" Vedea</t>
  </si>
  <si>
    <t xml:space="preserve"> Extindere spital pentru Terapie ocupațională si recuperare in sistem Ambulatoriu, Spital de Psihiatrie „Sf. Maria""</t>
  </si>
  <si>
    <t>Amenajare parcare la Spitalul de Psihiatrie „Sfânta Maria"Vedea</t>
  </si>
  <si>
    <t xml:space="preserve">Furnizare sistem alertare-butoane de panica - destinat sigurantei pacientului </t>
  </si>
  <si>
    <t>Bazin chimic laborator</t>
  </si>
  <si>
    <t>ASIGURARI SI ASISTENTA SOCIALA</t>
  </si>
  <si>
    <t>68.10</t>
  </si>
  <si>
    <t>UNITATEA DE ASISTENTA MEDICO SOCIALA SUICI</t>
  </si>
  <si>
    <t>Reabilitare, Modernizare și Extindere Pavilion D+P+1E</t>
  </si>
  <si>
    <t>Achizitie si montare butoane de panica pentru pacienti</t>
  </si>
  <si>
    <t>Lucrari de reabilitare in vederea obtinerii autorizatiei la incendiu</t>
  </si>
  <si>
    <t>Unitatea de Asistenta Medico-Sociala Domnesti</t>
  </si>
  <si>
    <t xml:space="preserve">Sistem buton de panica pentru pacienti </t>
  </si>
  <si>
    <t>Unitatea de Asistenta Medico-Sociala Rucar</t>
  </si>
  <si>
    <t>Sistem de avertizare /alertare (buton de panica) "Nurse call"</t>
  </si>
  <si>
    <t xml:space="preserve"> TITLUL X -  PROIECTE CU FINANTARE DIN FONDURI EXTERNE NERAMBURSABILE </t>
  </si>
  <si>
    <t>Cap. 51.02/51.07 - AUTORITATI EXECUTIVE</t>
  </si>
  <si>
    <t>Dotarea cu echipamente a laboratorului de anatomie patologica din cadrul Spitalului Judetean de Urgenta Pitesti</t>
  </si>
  <si>
    <t>CAPITOLUL 65.02 INVATAMANT</t>
  </si>
  <si>
    <t>Centrul Judetean de Resurse si Asistenta Educationala Arges</t>
  </si>
  <si>
    <t>Îmbunătățirea serviciilor de educație timpurie în Județul Argeș SMIS 338722, CJRAE partener 1</t>
  </si>
  <si>
    <t>Îmbunătățirea serviciilor de educație timpurie în Județul Argeș SMIS 338722, Judetul Arges partener 2</t>
  </si>
  <si>
    <t>Cap. 66.10 - SANATATE</t>
  </si>
  <si>
    <t>SPITALUL JUDETEAN DE URGENTA PITESTI</t>
  </si>
  <si>
    <t xml:space="preserve">56 Proiecte cu finantare din fonduri externe nerambursabile postaderare </t>
  </si>
  <si>
    <t>Controlul cancerului de col uterin prin Acces echitabil la servicii de calitate-Consolidarea capacitatii programului national de screening-CLARA  cod MySMIS 2021- 353063</t>
  </si>
  <si>
    <t>Dotarea Spitalului Judetean de Urgenta Pitesti cu echipamanete medicale care trateaza pacienti cardiaci critici cod MySMIS- 351754</t>
  </si>
  <si>
    <t>Lucrări de reabilitare saloane și grupuri sanitare, săli de tratament, dotări cu echipamente medicale și nemedicale</t>
  </si>
  <si>
    <t>Cap. 67.02 - CULTURA, RECREERE SI RELIGIE</t>
  </si>
  <si>
    <t>Biblioteca Judeteana " Dinicu Golescu" Pitesti</t>
  </si>
  <si>
    <t>Proiectul " Centrul Europe Direct"  Arges</t>
  </si>
  <si>
    <t>Titlul XI Proiecte cu finanțare din sumele reprezentând asistența financiară nerambursabilă aferentă PNRR</t>
  </si>
  <si>
    <t>Titlul XII Proiecte cu finanțare din sumele reprezentând asistența financiară nerambursabilă aferentă PNRR ( cod 60.01 la 60.03)</t>
  </si>
  <si>
    <t>Elaborarea Planului de Amenajare a Teritoriului Judetean (P.A.T.J.) Arges</t>
  </si>
  <si>
    <t>Achiziție de echipamente software, hardware și IT</t>
  </si>
  <si>
    <t>Dezvoltarea sistemului informatic și a infrastructurii digitale a SPITALULUI DE PEDIATRIE PITEŞTI</t>
  </si>
  <si>
    <t xml:space="preserve">Achiziție de Echipamente și materiale destinate reducerii riscului de infecții nosocomiale </t>
  </si>
  <si>
    <t>Consolidarea investitiilor in sisteme informatice si in frastructura digitala a Spitalului Orasenesc Regele Carol I Costesti</t>
  </si>
  <si>
    <t xml:space="preserve"> PREŞEDINTE,</t>
  </si>
  <si>
    <t xml:space="preserve">     ION MȊNZȊNĂ      </t>
  </si>
  <si>
    <t xml:space="preserve">                                                                            DIRECTOR EXECUTIV,</t>
  </si>
  <si>
    <t xml:space="preserve">                                                                             CARMEN MOCANU</t>
  </si>
  <si>
    <t xml:space="preserve">      Şef Serviciu Buget,</t>
  </si>
  <si>
    <t xml:space="preserve">        Venituri, Impozite şi Taxe </t>
  </si>
  <si>
    <t xml:space="preserve">  Ȋntocmit,</t>
  </si>
  <si>
    <t xml:space="preserve">        Larisa Zamfir</t>
  </si>
  <si>
    <t xml:space="preserve"> Sabina  Bocioacă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</si>
</sst>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27">
    <font>
      <sz val="10"/>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sz val="12"/>
      <name val="Times New Roman"/>
      <family val="1"/>
      <charset val="238"/>
    </font>
    <font>
      <sz val="12"/>
      <color theme="1"/>
      <name val="Times New Roman"/>
      <family val="1"/>
    </font>
    <font>
      <sz val="12"/>
      <color theme="1"/>
      <name val="Times New Roman"/>
      <family val="1"/>
      <charset val="238"/>
    </font>
    <font>
      <sz val="11"/>
      <color theme="1"/>
      <name val="Calibri"/>
      <family val="2"/>
      <scheme val="minor"/>
    </font>
    <font>
      <sz val="10"/>
      <name val="Arial"/>
      <family val="2"/>
    </font>
    <font>
      <sz val="12"/>
      <color rgb="FFFF0000"/>
      <name val="Times New Roman"/>
      <family val="1"/>
      <charset val="238"/>
    </font>
    <font>
      <sz val="10"/>
      <color rgb="FFFF0000"/>
      <name val="Arial"/>
      <family val="2"/>
      <charset val="238"/>
    </font>
    <font>
      <sz val="11"/>
      <color theme="1"/>
      <name val="Times New Roman"/>
      <family val="1"/>
    </font>
    <font>
      <b/>
      <sz val="12"/>
      <color theme="1"/>
      <name val="Times New Roman"/>
      <family val="1"/>
      <charset val="238"/>
    </font>
    <font>
      <i/>
      <sz val="8"/>
      <color theme="1"/>
      <name val="Arial"/>
      <family val="2"/>
      <charset val="238"/>
    </font>
    <font>
      <b/>
      <sz val="12"/>
      <name val="Times New Roman"/>
      <family val="1"/>
      <charset val="238"/>
    </font>
    <font>
      <u/>
      <sz val="12"/>
      <name val="Times New Roman"/>
      <family val="1"/>
      <charset val="238"/>
    </font>
    <font>
      <b/>
      <sz val="12"/>
      <color rgb="FFFF0000"/>
      <name val="Times New Roman"/>
      <family val="1"/>
      <charset val="238"/>
    </font>
    <font>
      <u/>
      <sz val="12"/>
      <color rgb="FFFF0000"/>
      <name val="Times New Roman"/>
      <family val="1"/>
      <charset val="238"/>
    </font>
    <font>
      <b/>
      <sz val="11"/>
      <color theme="1"/>
      <name val="Times New Roman"/>
      <family val="1"/>
      <charset val="238"/>
    </font>
    <font>
      <u/>
      <sz val="11"/>
      <color theme="1"/>
      <name val="Arial"/>
      <family val="2"/>
      <charset val="238"/>
    </font>
    <font>
      <sz val="11"/>
      <color theme="1"/>
      <name val="Arial"/>
      <family val="2"/>
      <charset val="238"/>
    </font>
    <font>
      <u/>
      <sz val="11"/>
      <color theme="1"/>
      <name val="Times New Roman"/>
      <family val="1"/>
    </font>
    <font>
      <b/>
      <u/>
      <sz val="12"/>
      <color theme="1"/>
      <name val="Times New Roman"/>
      <family val="1"/>
      <charset val="238"/>
    </font>
    <font>
      <sz val="11"/>
      <color theme="1"/>
      <name val="Times New Roman"/>
      <family val="1"/>
      <charset val="238"/>
    </font>
    <font>
      <u/>
      <sz val="12"/>
      <color theme="1"/>
      <name val="Times New Roman"/>
      <family val="1"/>
      <charset val="238"/>
    </font>
    <font>
      <b/>
      <i/>
      <sz val="12"/>
      <color theme="1"/>
      <name val="Times New Roman"/>
      <family val="1"/>
      <charset val="238"/>
    </font>
    <font>
      <b/>
      <i/>
      <sz val="10"/>
      <color theme="1"/>
      <name val="Arial"/>
      <family val="2"/>
      <charset val="238"/>
    </font>
  </fonts>
  <fills count="9">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17">
    <xf numFmtId="0" fontId="0" fillId="0" borderId="0"/>
    <xf numFmtId="44" fontId="3"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2" fillId="0" borderId="0"/>
    <xf numFmtId="0" fontId="7" fillId="0" borderId="0"/>
    <xf numFmtId="0" fontId="2" fillId="0" borderId="0"/>
    <xf numFmtId="0" fontId="3" fillId="0" borderId="0"/>
    <xf numFmtId="0" fontId="2" fillId="0" borderId="0"/>
    <xf numFmtId="0" fontId="3" fillId="0" borderId="0"/>
    <xf numFmtId="0" fontId="7" fillId="0" borderId="0"/>
    <xf numFmtId="0" fontId="8" fillId="0" borderId="0"/>
    <xf numFmtId="0" fontId="1" fillId="0" borderId="0"/>
    <xf numFmtId="0" fontId="8" fillId="0" borderId="0"/>
  </cellStyleXfs>
  <cellXfs count="252">
    <xf numFmtId="0" fontId="0" fillId="0" borderId="0" xfId="0"/>
    <xf numFmtId="0" fontId="6" fillId="2" borderId="1" xfId="4" applyFont="1" applyFill="1" applyBorder="1" applyAlignment="1">
      <alignment wrapText="1"/>
    </xf>
    <xf numFmtId="0" fontId="6" fillId="2" borderId="1" xfId="11" applyFont="1" applyFill="1" applyBorder="1" applyAlignment="1">
      <alignment horizontal="center"/>
    </xf>
    <xf numFmtId="0" fontId="9" fillId="2" borderId="0" xfId="3" applyFont="1" applyFill="1" applyAlignment="1">
      <alignment wrapText="1"/>
    </xf>
    <xf numFmtId="0" fontId="10" fillId="0" borderId="0" xfId="0" applyFont="1" applyAlignment="1">
      <alignment wrapText="1"/>
    </xf>
    <xf numFmtId="2" fontId="9" fillId="0" borderId="0" xfId="0" applyNumberFormat="1" applyFont="1" applyAlignment="1">
      <alignment horizontal="center"/>
    </xf>
    <xf numFmtId="0" fontId="9" fillId="0" borderId="0" xfId="0" applyFont="1" applyAlignment="1">
      <alignment horizontal="center"/>
    </xf>
    <xf numFmtId="3" fontId="6" fillId="0" borderId="1" xfId="11" applyNumberFormat="1" applyFont="1" applyBorder="1" applyAlignment="1">
      <alignment horizontal="center"/>
    </xf>
    <xf numFmtId="4" fontId="6" fillId="2" borderId="1" xfId="11" applyNumberFormat="1" applyFont="1" applyFill="1" applyBorder="1"/>
    <xf numFmtId="4" fontId="6" fillId="2" borderId="1" xfId="4" applyNumberFormat="1" applyFont="1" applyFill="1" applyBorder="1" applyAlignment="1">
      <alignment horizontal="right"/>
    </xf>
    <xf numFmtId="0" fontId="6" fillId="2" borderId="1" xfId="14" applyFont="1" applyFill="1" applyBorder="1" applyAlignment="1">
      <alignment vertical="center" wrapText="1"/>
    </xf>
    <xf numFmtId="4" fontId="6" fillId="2" borderId="1" xfId="4" applyNumberFormat="1" applyFont="1" applyFill="1" applyBorder="1"/>
    <xf numFmtId="4" fontId="6" fillId="2" borderId="1" xfId="4" applyNumberFormat="1" applyFont="1" applyFill="1" applyBorder="1" applyAlignment="1">
      <alignment wrapText="1"/>
    </xf>
    <xf numFmtId="4" fontId="6" fillId="2" borderId="3" xfId="4" applyNumberFormat="1" applyFont="1" applyFill="1" applyBorder="1" applyAlignment="1">
      <alignment wrapText="1"/>
    </xf>
    <xf numFmtId="0" fontId="6" fillId="0" borderId="1" xfId="0" applyFont="1" applyBorder="1" applyAlignment="1">
      <alignment vertical="center" wrapText="1"/>
    </xf>
    <xf numFmtId="3" fontId="6" fillId="2" borderId="1" xfId="15" applyNumberFormat="1" applyFont="1" applyFill="1" applyBorder="1" applyAlignment="1">
      <alignment horizontal="center"/>
    </xf>
    <xf numFmtId="0" fontId="6" fillId="2" borderId="1" xfId="0" applyFont="1" applyFill="1" applyBorder="1" applyAlignment="1">
      <alignment wrapText="1"/>
    </xf>
    <xf numFmtId="3" fontId="6" fillId="2" borderId="1" xfId="4" applyNumberFormat="1" applyFont="1" applyFill="1" applyBorder="1" applyAlignment="1">
      <alignment horizontal="center" wrapText="1"/>
    </xf>
    <xf numFmtId="4" fontId="12" fillId="2" borderId="1" xfId="4" applyNumberFormat="1" applyFont="1" applyFill="1" applyBorder="1"/>
    <xf numFmtId="0" fontId="6" fillId="2" borderId="1" xfId="15" applyFont="1" applyFill="1" applyBorder="1"/>
    <xf numFmtId="0" fontId="12" fillId="2" borderId="0" xfId="0" applyFont="1" applyFill="1" applyAlignment="1">
      <alignment wrapText="1"/>
    </xf>
    <xf numFmtId="0" fontId="6" fillId="2" borderId="1" xfId="0" applyFont="1" applyFill="1" applyBorder="1" applyAlignment="1">
      <alignment horizontal="center"/>
    </xf>
    <xf numFmtId="4" fontId="6" fillId="0" borderId="1" xfId="0" applyNumberFormat="1" applyFont="1" applyBorder="1" applyAlignment="1">
      <alignment horizontal="right"/>
    </xf>
    <xf numFmtId="0" fontId="6" fillId="2" borderId="0" xfId="0" applyFont="1" applyFill="1"/>
    <xf numFmtId="0" fontId="13" fillId="2" borderId="0" xfId="0" applyFont="1" applyFill="1" applyAlignment="1">
      <alignment horizontal="center" wrapText="1"/>
    </xf>
    <xf numFmtId="4" fontId="6" fillId="2" borderId="0" xfId="0" applyNumberFormat="1" applyFont="1" applyFill="1"/>
    <xf numFmtId="0" fontId="4" fillId="2" borderId="0" xfId="0" applyFont="1" applyFill="1"/>
    <xf numFmtId="0" fontId="15" fillId="2" borderId="0" xfId="0" applyFont="1" applyFill="1"/>
    <xf numFmtId="0" fontId="14" fillId="2" borderId="0" xfId="0" applyFont="1" applyFill="1" applyAlignment="1">
      <alignment horizontal="right"/>
    </xf>
    <xf numFmtId="0" fontId="6" fillId="2" borderId="1" xfId="15" applyFont="1" applyFill="1" applyBorder="1" applyAlignment="1">
      <alignment wrapText="1"/>
    </xf>
    <xf numFmtId="0" fontId="9" fillId="2" borderId="0" xfId="0" applyFont="1" applyFill="1" applyAlignment="1">
      <alignment horizontal="center"/>
    </xf>
    <xf numFmtId="0" fontId="16" fillId="2" borderId="0" xfId="0" applyFont="1" applyFill="1" applyAlignment="1">
      <alignment horizontal="right"/>
    </xf>
    <xf numFmtId="0" fontId="9" fillId="2" borderId="0" xfId="0" applyFont="1" applyFill="1"/>
    <xf numFmtId="0" fontId="9" fillId="0" borderId="0" xfId="0" applyFont="1" applyAlignment="1">
      <alignment horizontal="right"/>
    </xf>
    <xf numFmtId="0" fontId="9" fillId="0" borderId="0" xfId="0" applyFont="1"/>
    <xf numFmtId="0" fontId="9" fillId="2" borderId="0" xfId="0" applyFont="1" applyFill="1" applyAlignment="1">
      <alignment horizontal="center" wrapText="1"/>
    </xf>
    <xf numFmtId="0" fontId="17" fillId="2" borderId="0" xfId="0" applyFont="1" applyFill="1"/>
    <xf numFmtId="0" fontId="16" fillId="0" borderId="0" xfId="0" applyFont="1"/>
    <xf numFmtId="4" fontId="9" fillId="2" borderId="0" xfId="2" applyNumberFormat="1" applyFont="1" applyFill="1"/>
    <xf numFmtId="0" fontId="12" fillId="2" borderId="0" xfId="0" applyFont="1" applyFill="1"/>
    <xf numFmtId="0" fontId="6" fillId="2" borderId="0" xfId="0" applyFont="1" applyFill="1" applyAlignment="1">
      <alignment horizontal="center"/>
    </xf>
    <xf numFmtId="0" fontId="6" fillId="2" borderId="0" xfId="0" applyFont="1" applyFill="1" applyAlignment="1">
      <alignment horizontal="right"/>
    </xf>
    <xf numFmtId="0" fontId="12" fillId="2" borderId="0" xfId="0" applyFont="1" applyFill="1" applyAlignment="1">
      <alignment horizontal="right"/>
    </xf>
    <xf numFmtId="0" fontId="12" fillId="2" borderId="0" xfId="0" applyFont="1" applyFill="1" applyAlignment="1">
      <alignment horizontal="left"/>
    </xf>
    <xf numFmtId="0" fontId="6" fillId="0" borderId="0" xfId="0" applyFont="1" applyAlignment="1">
      <alignment horizontal="center"/>
    </xf>
    <xf numFmtId="0" fontId="12" fillId="2" borderId="0" xfId="0" applyFont="1" applyFill="1" applyAlignment="1">
      <alignment horizontal="center"/>
    </xf>
    <xf numFmtId="0" fontId="6" fillId="0" borderId="0" xfId="0" applyFont="1" applyAlignment="1">
      <alignment horizontal="right"/>
    </xf>
    <xf numFmtId="0" fontId="6" fillId="2" borderId="8" xfId="0" applyFont="1" applyFill="1" applyBorder="1"/>
    <xf numFmtId="0" fontId="12" fillId="2" borderId="11" xfId="0" applyFont="1" applyFill="1" applyBorder="1"/>
    <xf numFmtId="0" fontId="12" fillId="2" borderId="11" xfId="0" applyFont="1" applyFill="1" applyBorder="1" applyAlignment="1">
      <alignment horizontal="center"/>
    </xf>
    <xf numFmtId="0" fontId="12" fillId="2" borderId="10" xfId="0" applyFont="1" applyFill="1" applyBorder="1" applyAlignment="1">
      <alignment horizontal="right"/>
    </xf>
    <xf numFmtId="0" fontId="12" fillId="2" borderId="3" xfId="0" applyFont="1" applyFill="1" applyBorder="1"/>
    <xf numFmtId="0" fontId="12" fillId="2" borderId="7" xfId="0" applyFont="1" applyFill="1" applyBorder="1" applyAlignment="1">
      <alignment horizontal="center"/>
    </xf>
    <xf numFmtId="0" fontId="12" fillId="2" borderId="6" xfId="0" applyFont="1" applyFill="1" applyBorder="1" applyAlignment="1">
      <alignment horizontal="center"/>
    </xf>
    <xf numFmtId="4" fontId="6" fillId="2" borderId="0" xfId="0" applyNumberFormat="1" applyFont="1" applyFill="1" applyAlignment="1">
      <alignment horizontal="center"/>
    </xf>
    <xf numFmtId="2" fontId="6" fillId="2" borderId="0" xfId="0" applyNumberFormat="1" applyFont="1" applyFill="1"/>
    <xf numFmtId="2" fontId="12" fillId="2" borderId="0" xfId="0" applyNumberFormat="1" applyFont="1" applyFill="1" applyAlignment="1">
      <alignment horizontal="right"/>
    </xf>
    <xf numFmtId="0" fontId="6" fillId="2" borderId="12" xfId="0" applyFont="1" applyFill="1" applyBorder="1"/>
    <xf numFmtId="4" fontId="12" fillId="2" borderId="10" xfId="0" applyNumberFormat="1" applyFont="1" applyFill="1" applyBorder="1" applyAlignment="1">
      <alignment horizontal="right"/>
    </xf>
    <xf numFmtId="4" fontId="6" fillId="0" borderId="0" xfId="0" applyNumberFormat="1" applyFont="1" applyAlignment="1">
      <alignment horizontal="left"/>
    </xf>
    <xf numFmtId="2" fontId="12" fillId="2" borderId="0" xfId="0" applyNumberFormat="1" applyFont="1" applyFill="1" applyAlignment="1">
      <alignment horizontal="center"/>
    </xf>
    <xf numFmtId="4" fontId="12" fillId="2" borderId="6" xfId="0" applyNumberFormat="1" applyFont="1" applyFill="1" applyBorder="1" applyAlignment="1">
      <alignment horizontal="right"/>
    </xf>
    <xf numFmtId="4" fontId="12" fillId="2" borderId="0" xfId="0" applyNumberFormat="1" applyFont="1" applyFill="1" applyAlignment="1">
      <alignment horizontal="left"/>
    </xf>
    <xf numFmtId="2" fontId="12" fillId="2" borderId="0" xfId="0" applyNumberFormat="1" applyFont="1" applyFill="1"/>
    <xf numFmtId="2" fontId="12" fillId="3" borderId="1" xfId="0" applyNumberFormat="1" applyFont="1" applyFill="1" applyBorder="1"/>
    <xf numFmtId="2" fontId="12" fillId="3" borderId="6" xfId="0" applyNumberFormat="1" applyFont="1" applyFill="1" applyBorder="1"/>
    <xf numFmtId="2" fontId="12" fillId="3" borderId="6" xfId="0" applyNumberFormat="1" applyFont="1" applyFill="1" applyBorder="1" applyAlignment="1">
      <alignment horizontal="center"/>
    </xf>
    <xf numFmtId="4" fontId="12" fillId="3" borderId="6" xfId="0" applyNumberFormat="1" applyFont="1" applyFill="1" applyBorder="1" applyAlignment="1">
      <alignment horizontal="right"/>
    </xf>
    <xf numFmtId="4" fontId="6" fillId="0" borderId="0" xfId="0" applyNumberFormat="1" applyFont="1" applyAlignment="1">
      <alignment horizontal="right"/>
    </xf>
    <xf numFmtId="2" fontId="12" fillId="0" borderId="0" xfId="0" applyNumberFormat="1" applyFont="1"/>
    <xf numFmtId="0" fontId="12" fillId="6" borderId="1" xfId="0" applyFont="1" applyFill="1" applyBorder="1" applyAlignment="1">
      <alignment wrapText="1"/>
    </xf>
    <xf numFmtId="0" fontId="12" fillId="6" borderId="3" xfId="0" applyFont="1" applyFill="1" applyBorder="1" applyAlignment="1">
      <alignment horizontal="center"/>
    </xf>
    <xf numFmtId="4" fontId="12" fillId="6" borderId="6" xfId="0" applyNumberFormat="1" applyFont="1" applyFill="1" applyBorder="1" applyAlignment="1">
      <alignment horizontal="right"/>
    </xf>
    <xf numFmtId="2" fontId="6" fillId="2" borderId="0" xfId="0" applyNumberFormat="1" applyFont="1" applyFill="1" applyAlignment="1">
      <alignment horizontal="right"/>
    </xf>
    <xf numFmtId="4" fontId="6" fillId="2" borderId="1" xfId="8" applyNumberFormat="1" applyFont="1" applyFill="1" applyBorder="1" applyAlignment="1">
      <alignment horizontal="right"/>
    </xf>
    <xf numFmtId="0" fontId="12" fillId="6" borderId="1" xfId="3" applyFont="1" applyFill="1" applyBorder="1" applyAlignment="1">
      <alignment horizontal="left"/>
    </xf>
    <xf numFmtId="0" fontId="12" fillId="6" borderId="1" xfId="0" applyFont="1" applyFill="1" applyBorder="1" applyAlignment="1">
      <alignment horizontal="center"/>
    </xf>
    <xf numFmtId="0" fontId="12" fillId="6" borderId="1" xfId="3" applyFont="1" applyFill="1" applyBorder="1"/>
    <xf numFmtId="4" fontId="12" fillId="6" borderId="1" xfId="3" applyNumberFormat="1" applyFont="1" applyFill="1" applyBorder="1"/>
    <xf numFmtId="0" fontId="18" fillId="6" borderId="1" xfId="3" applyFont="1" applyFill="1" applyBorder="1"/>
    <xf numFmtId="0" fontId="6" fillId="6" borderId="0" xfId="0" applyFont="1" applyFill="1"/>
    <xf numFmtId="0" fontId="6" fillId="6" borderId="1" xfId="11" applyFont="1" applyFill="1" applyBorder="1" applyAlignment="1">
      <alignment horizontal="center"/>
    </xf>
    <xf numFmtId="4" fontId="12" fillId="6" borderId="1" xfId="8" applyNumberFormat="1" applyFont="1" applyFill="1" applyBorder="1" applyAlignment="1">
      <alignment horizontal="right"/>
    </xf>
    <xf numFmtId="0" fontId="6" fillId="0" borderId="1" xfId="11" applyFont="1" applyBorder="1" applyAlignment="1">
      <alignment horizontal="center"/>
    </xf>
    <xf numFmtId="0" fontId="18" fillId="2" borderId="1" xfId="3" applyFont="1" applyFill="1" applyBorder="1"/>
    <xf numFmtId="0" fontId="6" fillId="2" borderId="3" xfId="0" applyFont="1" applyFill="1" applyBorder="1" applyAlignment="1">
      <alignment horizontal="center"/>
    </xf>
    <xf numFmtId="4" fontId="12" fillId="2" borderId="1" xfId="8" applyNumberFormat="1" applyFont="1" applyFill="1" applyBorder="1" applyAlignment="1">
      <alignment horizontal="right"/>
    </xf>
    <xf numFmtId="0" fontId="6" fillId="2" borderId="1" xfId="4" applyFont="1" applyFill="1" applyBorder="1" applyAlignment="1">
      <alignment horizontal="left" wrapText="1"/>
    </xf>
    <xf numFmtId="0" fontId="12" fillId="2" borderId="1" xfId="11" applyFont="1" applyFill="1" applyBorder="1"/>
    <xf numFmtId="0" fontId="12" fillId="2" borderId="1" xfId="0" applyFont="1" applyFill="1" applyBorder="1" applyAlignment="1">
      <alignment horizontal="center"/>
    </xf>
    <xf numFmtId="4" fontId="6" fillId="2" borderId="0" xfId="0" applyNumberFormat="1" applyFont="1" applyFill="1" applyAlignment="1">
      <alignment horizontal="right"/>
    </xf>
    <xf numFmtId="4" fontId="6" fillId="2" borderId="6" xfId="0" applyNumberFormat="1" applyFont="1" applyFill="1" applyBorder="1" applyAlignment="1">
      <alignment horizontal="right"/>
    </xf>
    <xf numFmtId="0" fontId="12" fillId="2" borderId="1" xfId="3" applyFont="1" applyFill="1" applyBorder="1" applyAlignment="1">
      <alignment wrapText="1"/>
    </xf>
    <xf numFmtId="4" fontId="12" fillId="2" borderId="4" xfId="8" applyNumberFormat="1" applyFont="1" applyFill="1" applyBorder="1" applyAlignment="1">
      <alignment horizontal="right"/>
    </xf>
    <xf numFmtId="4" fontId="6" fillId="2" borderId="1" xfId="15" applyNumberFormat="1" applyFont="1" applyFill="1" applyBorder="1"/>
    <xf numFmtId="4" fontId="6" fillId="2" borderId="1" xfId="0" applyNumberFormat="1" applyFont="1" applyFill="1" applyBorder="1" applyAlignment="1">
      <alignment wrapText="1"/>
    </xf>
    <xf numFmtId="0" fontId="18" fillId="2" borderId="1" xfId="4" applyFont="1" applyFill="1" applyBorder="1"/>
    <xf numFmtId="2" fontId="12" fillId="2" borderId="6" xfId="0" applyNumberFormat="1" applyFont="1" applyFill="1" applyBorder="1" applyAlignment="1">
      <alignment wrapText="1"/>
    </xf>
    <xf numFmtId="0" fontId="6" fillId="2" borderId="0" xfId="0" applyFont="1" applyFill="1" applyAlignment="1">
      <alignment horizontal="center" wrapText="1"/>
    </xf>
    <xf numFmtId="2" fontId="12" fillId="2" borderId="0" xfId="0" applyNumberFormat="1" applyFont="1" applyFill="1" applyAlignment="1">
      <alignment wrapText="1"/>
    </xf>
    <xf numFmtId="4" fontId="6" fillId="2" borderId="4" xfId="4" applyNumberFormat="1" applyFont="1" applyFill="1" applyBorder="1" applyAlignment="1">
      <alignment wrapText="1"/>
    </xf>
    <xf numFmtId="0" fontId="12" fillId="7" borderId="1" xfId="0" applyFont="1" applyFill="1" applyBorder="1" applyAlignment="1">
      <alignment wrapText="1"/>
    </xf>
    <xf numFmtId="4" fontId="12" fillId="7" borderId="1" xfId="0" applyNumberFormat="1" applyFont="1" applyFill="1" applyBorder="1" applyAlignment="1">
      <alignment horizontal="right"/>
    </xf>
    <xf numFmtId="0" fontId="12" fillId="2" borderId="1" xfId="0" applyFont="1" applyFill="1" applyBorder="1" applyAlignment="1">
      <alignment wrapText="1"/>
    </xf>
    <xf numFmtId="4" fontId="12" fillId="6" borderId="1" xfId="0" applyNumberFormat="1" applyFont="1" applyFill="1" applyBorder="1" applyAlignment="1">
      <alignment wrapText="1"/>
    </xf>
    <xf numFmtId="4" fontId="6" fillId="2" borderId="1" xfId="0" applyNumberFormat="1" applyFont="1" applyFill="1" applyBorder="1" applyAlignment="1">
      <alignment horizontal="right"/>
    </xf>
    <xf numFmtId="0" fontId="6" fillId="0" borderId="1" xfId="0" applyFont="1" applyBorder="1" applyAlignment="1">
      <alignment horizontal="left" vertical="top" wrapText="1"/>
    </xf>
    <xf numFmtId="0" fontId="6" fillId="2" borderId="5" xfId="0" applyFont="1" applyFill="1" applyBorder="1" applyAlignment="1">
      <alignment horizontal="center"/>
    </xf>
    <xf numFmtId="0" fontId="6" fillId="0" borderId="1" xfId="12" applyFont="1" applyBorder="1" applyAlignment="1">
      <alignment horizontal="left" vertical="top" wrapText="1"/>
    </xf>
    <xf numFmtId="0" fontId="6" fillId="2" borderId="1" xfId="12" applyFont="1" applyFill="1" applyBorder="1" applyAlignment="1">
      <alignment horizontal="left" vertical="top" wrapText="1"/>
    </xf>
    <xf numFmtId="0" fontId="12" fillId="6" borderId="5" xfId="0" applyFont="1" applyFill="1" applyBorder="1" applyAlignment="1">
      <alignment wrapText="1"/>
    </xf>
    <xf numFmtId="0" fontId="12" fillId="4" borderId="3" xfId="0" applyFont="1" applyFill="1" applyBorder="1" applyAlignment="1">
      <alignment horizontal="center"/>
    </xf>
    <xf numFmtId="0" fontId="12" fillId="4" borderId="1" xfId="0" applyFont="1" applyFill="1" applyBorder="1" applyAlignment="1">
      <alignment wrapText="1"/>
    </xf>
    <xf numFmtId="4" fontId="12" fillId="4" borderId="1" xfId="0" applyNumberFormat="1" applyFont="1" applyFill="1" applyBorder="1" applyAlignment="1">
      <alignment horizontal="right" wrapText="1"/>
    </xf>
    <xf numFmtId="0" fontId="12" fillId="6" borderId="1" xfId="11" applyFont="1" applyFill="1" applyBorder="1"/>
    <xf numFmtId="0" fontId="12" fillId="2" borderId="3" xfId="0" applyFont="1" applyFill="1" applyBorder="1" applyAlignment="1">
      <alignment horizontal="center"/>
    </xf>
    <xf numFmtId="2" fontId="6" fillId="2" borderId="6" xfId="0" applyNumberFormat="1" applyFont="1" applyFill="1" applyBorder="1" applyAlignment="1">
      <alignment wrapText="1"/>
    </xf>
    <xf numFmtId="4" fontId="12" fillId="2" borderId="1" xfId="0" applyNumberFormat="1" applyFont="1" applyFill="1" applyBorder="1" applyAlignment="1">
      <alignment horizontal="right"/>
    </xf>
    <xf numFmtId="2" fontId="6" fillId="2" borderId="1" xfId="0" applyNumberFormat="1" applyFont="1" applyFill="1" applyBorder="1" applyAlignment="1">
      <alignment wrapText="1"/>
    </xf>
    <xf numFmtId="0" fontId="12" fillId="6" borderId="1" xfId="3" applyFont="1" applyFill="1" applyBorder="1" applyAlignment="1">
      <alignment wrapText="1"/>
    </xf>
    <xf numFmtId="0" fontId="12" fillId="4" borderId="1" xfId="0" applyFont="1" applyFill="1" applyBorder="1"/>
    <xf numFmtId="0" fontId="6" fillId="2" borderId="1" xfId="12" applyFont="1" applyFill="1" applyBorder="1" applyAlignment="1">
      <alignment horizontal="left" vertical="center" wrapText="1"/>
    </xf>
    <xf numFmtId="0" fontId="12" fillId="2" borderId="1" xfId="0" applyFont="1" applyFill="1" applyBorder="1"/>
    <xf numFmtId="4" fontId="6" fillId="2" borderId="1" xfId="0" applyNumberFormat="1" applyFont="1" applyFill="1" applyBorder="1" applyAlignment="1">
      <alignment horizontal="right" wrapText="1"/>
    </xf>
    <xf numFmtId="2" fontId="12" fillId="7" borderId="7" xfId="0" applyNumberFormat="1" applyFont="1" applyFill="1" applyBorder="1" applyAlignment="1">
      <alignment horizontal="center"/>
    </xf>
    <xf numFmtId="0" fontId="22" fillId="2" borderId="0" xfId="0" applyFont="1" applyFill="1" applyAlignment="1">
      <alignment wrapText="1"/>
    </xf>
    <xf numFmtId="0" fontId="12" fillId="6" borderId="1" xfId="0" applyFont="1" applyFill="1" applyBorder="1" applyAlignment="1">
      <alignment horizontal="center" wrapText="1"/>
    </xf>
    <xf numFmtId="0" fontId="6" fillId="0" borderId="1" xfId="0" applyFont="1" applyBorder="1" applyAlignment="1">
      <alignment horizontal="center"/>
    </xf>
    <xf numFmtId="4" fontId="12" fillId="7" borderId="6" xfId="0" applyNumberFormat="1" applyFont="1" applyFill="1" applyBorder="1" applyAlignment="1">
      <alignment horizontal="right"/>
    </xf>
    <xf numFmtId="0" fontId="12" fillId="2" borderId="1" xfId="3" applyFont="1" applyFill="1" applyBorder="1"/>
    <xf numFmtId="0" fontId="6" fillId="2" borderId="3" xfId="0" applyFont="1" applyFill="1" applyBorder="1" applyAlignment="1">
      <alignment vertical="top" wrapText="1"/>
    </xf>
    <xf numFmtId="0" fontId="6" fillId="2" borderId="3" xfId="0" applyFont="1" applyFill="1" applyBorder="1" applyAlignment="1">
      <alignment wrapText="1"/>
    </xf>
    <xf numFmtId="0" fontId="12" fillId="5" borderId="3" xfId="0" applyFont="1" applyFill="1" applyBorder="1" applyAlignment="1">
      <alignment horizontal="right"/>
    </xf>
    <xf numFmtId="0" fontId="12" fillId="5" borderId="1" xfId="0" applyFont="1" applyFill="1" applyBorder="1"/>
    <xf numFmtId="4" fontId="12" fillId="5" borderId="1" xfId="0" applyNumberFormat="1" applyFont="1" applyFill="1" applyBorder="1" applyAlignment="1">
      <alignment horizontal="right"/>
    </xf>
    <xf numFmtId="4" fontId="12" fillId="2" borderId="0" xfId="0" applyNumberFormat="1" applyFont="1" applyFill="1" applyAlignment="1">
      <alignment horizontal="right"/>
    </xf>
    <xf numFmtId="0" fontId="12" fillId="7" borderId="3" xfId="0" applyFont="1" applyFill="1" applyBorder="1"/>
    <xf numFmtId="0" fontId="22" fillId="7" borderId="7" xfId="0" applyFont="1" applyFill="1" applyBorder="1"/>
    <xf numFmtId="0" fontId="12" fillId="7" borderId="7" xfId="0" applyFont="1" applyFill="1" applyBorder="1" applyAlignment="1">
      <alignment horizontal="center"/>
    </xf>
    <xf numFmtId="0" fontId="12" fillId="7" borderId="7" xfId="0" applyFont="1" applyFill="1" applyBorder="1"/>
    <xf numFmtId="0" fontId="6" fillId="2" borderId="1" xfId="0" applyFont="1" applyFill="1" applyBorder="1"/>
    <xf numFmtId="4" fontId="12" fillId="2" borderId="1" xfId="0" applyNumberFormat="1" applyFont="1" applyFill="1" applyBorder="1"/>
    <xf numFmtId="4" fontId="12" fillId="2" borderId="0" xfId="0" applyNumberFormat="1" applyFont="1" applyFill="1" applyAlignment="1">
      <alignment horizontal="center"/>
    </xf>
    <xf numFmtId="2" fontId="12" fillId="2" borderId="0" xfId="0" applyNumberFormat="1" applyFont="1" applyFill="1" applyAlignment="1">
      <alignment horizontal="left"/>
    </xf>
    <xf numFmtId="0" fontId="23" fillId="2" borderId="1" xfId="4" applyFont="1" applyFill="1" applyBorder="1" applyAlignment="1">
      <alignment horizontal="center" wrapText="1"/>
    </xf>
    <xf numFmtId="0" fontId="6" fillId="2" borderId="0" xfId="4" applyFont="1" applyFill="1"/>
    <xf numFmtId="0" fontId="24" fillId="2" borderId="0" xfId="0" applyFont="1" applyFill="1"/>
    <xf numFmtId="3" fontId="6" fillId="2" borderId="1" xfId="3" applyNumberFormat="1" applyFont="1" applyFill="1" applyBorder="1" applyAlignment="1">
      <alignment horizontal="center"/>
    </xf>
    <xf numFmtId="1" fontId="6" fillId="2" borderId="1" xfId="0" applyNumberFormat="1" applyFont="1" applyFill="1" applyBorder="1" applyAlignment="1">
      <alignment horizontal="center"/>
    </xf>
    <xf numFmtId="4" fontId="6" fillId="2" borderId="9" xfId="0" applyNumberFormat="1" applyFont="1" applyFill="1" applyBorder="1" applyAlignment="1">
      <alignment wrapText="1"/>
    </xf>
    <xf numFmtId="2" fontId="6" fillId="0" borderId="1" xfId="0" applyNumberFormat="1" applyFont="1" applyBorder="1" applyAlignment="1">
      <alignment wrapText="1"/>
    </xf>
    <xf numFmtId="0" fontId="12" fillId="4" borderId="1" xfId="0" applyFont="1" applyFill="1" applyBorder="1" applyAlignment="1">
      <alignment horizontal="center"/>
    </xf>
    <xf numFmtId="4" fontId="12" fillId="4" borderId="1" xfId="0" applyNumberFormat="1" applyFont="1" applyFill="1" applyBorder="1" applyAlignment="1">
      <alignment horizontal="right"/>
    </xf>
    <xf numFmtId="0" fontId="6" fillId="0" borderId="0" xfId="0" applyFont="1"/>
    <xf numFmtId="0" fontId="12" fillId="0" borderId="0" xfId="0" applyFont="1" applyAlignment="1">
      <alignment horizontal="right"/>
    </xf>
    <xf numFmtId="4" fontId="18" fillId="2" borderId="1" xfId="3" applyNumberFormat="1" applyFont="1" applyFill="1" applyBorder="1"/>
    <xf numFmtId="0" fontId="12" fillId="0" borderId="1" xfId="0" applyFont="1" applyBorder="1" applyAlignment="1">
      <alignment horizontal="center"/>
    </xf>
    <xf numFmtId="4" fontId="12" fillId="0" borderId="1" xfId="0" applyNumberFormat="1" applyFont="1" applyBorder="1" applyAlignment="1">
      <alignment horizontal="right"/>
    </xf>
    <xf numFmtId="0" fontId="12" fillId="0" borderId="0" xfId="0" applyFont="1"/>
    <xf numFmtId="4" fontId="6" fillId="0" borderId="6" xfId="0" applyNumberFormat="1" applyFont="1" applyBorder="1" applyAlignment="1">
      <alignment horizontal="right"/>
    </xf>
    <xf numFmtId="0" fontId="6" fillId="2" borderId="1" xfId="0" applyFont="1" applyFill="1" applyBorder="1" applyAlignment="1">
      <alignment horizontal="left" wrapText="1"/>
    </xf>
    <xf numFmtId="0" fontId="12" fillId="2" borderId="5" xfId="3" applyFont="1" applyFill="1" applyBorder="1"/>
    <xf numFmtId="2" fontId="12" fillId="4" borderId="1" xfId="0" applyNumberFormat="1" applyFont="1" applyFill="1" applyBorder="1" applyAlignment="1">
      <alignment wrapText="1"/>
    </xf>
    <xf numFmtId="0" fontId="6" fillId="0" borderId="1" xfId="2" applyFont="1" applyBorder="1"/>
    <xf numFmtId="0" fontId="12" fillId="4" borderId="1" xfId="0" applyFont="1" applyFill="1" applyBorder="1" applyAlignment="1">
      <alignment horizontal="center" wrapText="1"/>
    </xf>
    <xf numFmtId="0" fontId="12" fillId="2" borderId="5" xfId="0" applyFont="1" applyFill="1" applyBorder="1" applyAlignment="1">
      <alignment wrapText="1"/>
    </xf>
    <xf numFmtId="4" fontId="12" fillId="2" borderId="5" xfId="0" applyNumberFormat="1" applyFont="1" applyFill="1" applyBorder="1" applyAlignment="1">
      <alignment horizontal="right"/>
    </xf>
    <xf numFmtId="0" fontId="6" fillId="0" borderId="1" xfId="16" applyFont="1" applyBorder="1" applyAlignment="1">
      <alignment wrapText="1"/>
    </xf>
    <xf numFmtId="0" fontId="6" fillId="2" borderId="1" xfId="0" applyFont="1" applyFill="1" applyBorder="1" applyAlignment="1">
      <alignment horizontal="center" wrapText="1"/>
    </xf>
    <xf numFmtId="4" fontId="6" fillId="2" borderId="5" xfId="0" applyNumberFormat="1" applyFont="1" applyFill="1" applyBorder="1" applyAlignment="1">
      <alignment horizontal="right"/>
    </xf>
    <xf numFmtId="4" fontId="6" fillId="2" borderId="0" xfId="0" applyNumberFormat="1" applyFont="1" applyFill="1" applyAlignment="1">
      <alignment horizontal="left"/>
    </xf>
    <xf numFmtId="0" fontId="6" fillId="2" borderId="1" xfId="7" applyFont="1" applyFill="1" applyBorder="1" applyAlignment="1">
      <alignment vertical="top" wrapText="1"/>
    </xf>
    <xf numFmtId="2" fontId="12" fillId="2" borderId="1" xfId="15" applyNumberFormat="1" applyFont="1" applyFill="1" applyBorder="1"/>
    <xf numFmtId="0" fontId="6" fillId="2" borderId="0" xfId="0" applyFont="1" applyFill="1" applyAlignment="1">
      <alignment wrapText="1"/>
    </xf>
    <xf numFmtId="4" fontId="6" fillId="2" borderId="0" xfId="4" applyNumberFormat="1" applyFont="1" applyFill="1" applyAlignment="1">
      <alignment horizontal="center" wrapText="1"/>
    </xf>
    <xf numFmtId="0" fontId="6" fillId="4" borderId="1" xfId="0" applyFont="1" applyFill="1" applyBorder="1" applyAlignment="1">
      <alignment horizontal="center" wrapText="1"/>
    </xf>
    <xf numFmtId="0" fontId="6" fillId="7" borderId="1" xfId="0" applyFont="1" applyFill="1" applyBorder="1" applyAlignment="1">
      <alignment horizontal="center"/>
    </xf>
    <xf numFmtId="0" fontId="12" fillId="2" borderId="1" xfId="0" applyFont="1" applyFill="1" applyBorder="1" applyAlignment="1">
      <alignment horizontal="center" wrapText="1"/>
    </xf>
    <xf numFmtId="0" fontId="6" fillId="2" borderId="0" xfId="2" applyFont="1" applyFill="1"/>
    <xf numFmtId="0" fontId="12" fillId="0" borderId="1" xfId="0" applyFont="1" applyBorder="1" applyAlignment="1">
      <alignment wrapText="1"/>
    </xf>
    <xf numFmtId="4" fontId="12" fillId="2" borderId="1" xfId="0" applyNumberFormat="1" applyFont="1" applyFill="1" applyBorder="1" applyAlignment="1">
      <alignment wrapText="1"/>
    </xf>
    <xf numFmtId="0" fontId="6" fillId="2" borderId="0" xfId="4" applyFont="1" applyFill="1" applyAlignment="1">
      <alignment horizontal="center"/>
    </xf>
    <xf numFmtId="4" fontId="6" fillId="2" borderId="0" xfId="4" applyNumberFormat="1" applyFont="1" applyFill="1" applyAlignment="1">
      <alignment horizontal="center"/>
    </xf>
    <xf numFmtId="4" fontId="12" fillId="0" borderId="1" xfId="0" applyNumberFormat="1" applyFont="1" applyBorder="1"/>
    <xf numFmtId="4" fontId="12" fillId="4" borderId="1" xfId="0" applyNumberFormat="1" applyFont="1" applyFill="1" applyBorder="1"/>
    <xf numFmtId="4" fontId="6" fillId="2" borderId="1" xfId="4" applyNumberFormat="1" applyFont="1" applyFill="1" applyBorder="1" applyAlignment="1">
      <alignment horizontal="left" wrapText="1"/>
    </xf>
    <xf numFmtId="0" fontId="23" fillId="2" borderId="4" xfId="0" applyFont="1" applyFill="1" applyBorder="1" applyAlignment="1">
      <alignment wrapText="1"/>
    </xf>
    <xf numFmtId="0" fontId="12" fillId="2" borderId="12" xfId="0" applyFont="1" applyFill="1" applyBorder="1"/>
    <xf numFmtId="4" fontId="12" fillId="2" borderId="0" xfId="4" applyNumberFormat="1" applyFont="1" applyFill="1" applyAlignment="1">
      <alignment horizontal="center"/>
    </xf>
    <xf numFmtId="4" fontId="12" fillId="2" borderId="0" xfId="0" applyNumberFormat="1" applyFont="1" applyFill="1"/>
    <xf numFmtId="0" fontId="22" fillId="2" borderId="0" xfId="0" applyFont="1" applyFill="1"/>
    <xf numFmtId="0" fontId="25" fillId="2" borderId="0" xfId="0" applyFont="1" applyFill="1" applyAlignment="1">
      <alignment horizontal="left" wrapText="1"/>
    </xf>
    <xf numFmtId="0" fontId="12" fillId="6" borderId="1" xfId="2" applyFont="1" applyFill="1" applyBorder="1"/>
    <xf numFmtId="0" fontId="6" fillId="2" borderId="0" xfId="4" applyFont="1" applyFill="1" applyAlignment="1">
      <alignment wrapText="1"/>
    </xf>
    <xf numFmtId="2" fontId="12" fillId="6" borderId="1" xfId="3" applyNumberFormat="1" applyFont="1" applyFill="1" applyBorder="1"/>
    <xf numFmtId="4" fontId="12" fillId="6" borderId="1" xfId="2" applyNumberFormat="1" applyFont="1" applyFill="1" applyBorder="1"/>
    <xf numFmtId="0" fontId="26" fillId="2" borderId="1" xfId="6" applyFont="1" applyFill="1" applyBorder="1" applyAlignment="1">
      <alignment wrapText="1"/>
    </xf>
    <xf numFmtId="0" fontId="12" fillId="2" borderId="1" xfId="2" applyFont="1" applyFill="1" applyBorder="1"/>
    <xf numFmtId="4" fontId="12" fillId="2" borderId="1" xfId="2" applyNumberFormat="1" applyFont="1" applyFill="1" applyBorder="1"/>
    <xf numFmtId="4" fontId="6" fillId="2" borderId="1" xfId="2" applyNumberFormat="1" applyFont="1" applyFill="1" applyBorder="1"/>
    <xf numFmtId="0" fontId="12" fillId="2" borderId="1" xfId="7" applyFont="1" applyFill="1" applyBorder="1" applyAlignment="1">
      <alignment wrapText="1"/>
    </xf>
    <xf numFmtId="4" fontId="12" fillId="2" borderId="1" xfId="4" applyNumberFormat="1" applyFont="1" applyFill="1" applyBorder="1" applyAlignment="1">
      <alignment wrapText="1"/>
    </xf>
    <xf numFmtId="0" fontId="18" fillId="2" borderId="1" xfId="0" applyFont="1" applyFill="1" applyBorder="1"/>
    <xf numFmtId="2" fontId="6" fillId="0" borderId="0" xfId="0" applyNumberFormat="1" applyFont="1" applyAlignment="1">
      <alignment horizontal="center"/>
    </xf>
    <xf numFmtId="0" fontId="25" fillId="2" borderId="1" xfId="0" applyFont="1" applyFill="1" applyBorder="1" applyAlignment="1">
      <alignment wrapText="1"/>
    </xf>
    <xf numFmtId="0" fontId="6" fillId="2" borderId="3" xfId="0" applyFont="1" applyFill="1" applyBorder="1" applyAlignment="1">
      <alignment horizontal="center" wrapText="1"/>
    </xf>
    <xf numFmtId="2" fontId="6" fillId="2" borderId="0" xfId="0" applyNumberFormat="1" applyFont="1" applyFill="1" applyAlignment="1">
      <alignment horizontal="center"/>
    </xf>
    <xf numFmtId="0" fontId="6" fillId="2" borderId="1" xfId="15" applyFont="1" applyFill="1" applyBorder="1" applyAlignment="1">
      <alignment horizontal="left" vertical="center" wrapText="1"/>
    </xf>
    <xf numFmtId="4" fontId="6" fillId="2" borderId="1" xfId="0" applyNumberFormat="1" applyFont="1" applyFill="1" applyBorder="1"/>
    <xf numFmtId="0" fontId="12" fillId="4" borderId="5" xfId="0" applyFont="1" applyFill="1" applyBorder="1" applyAlignment="1">
      <alignment wrapText="1"/>
    </xf>
    <xf numFmtId="0" fontId="12" fillId="3" borderId="1" xfId="0" applyFont="1" applyFill="1" applyBorder="1"/>
    <xf numFmtId="0" fontId="6" fillId="2" borderId="1" xfId="5" applyFont="1" applyFill="1" applyBorder="1"/>
    <xf numFmtId="0" fontId="6" fillId="2" borderId="1" xfId="3" applyFont="1" applyFill="1" applyBorder="1" applyAlignment="1">
      <alignment wrapText="1"/>
    </xf>
    <xf numFmtId="0" fontId="6" fillId="0" borderId="1" xfId="0" applyFont="1" applyBorder="1" applyAlignment="1">
      <alignment vertical="center"/>
    </xf>
    <xf numFmtId="0" fontId="4" fillId="0" borderId="0" xfId="0" applyFont="1" applyAlignment="1">
      <alignment horizontal="right"/>
    </xf>
    <xf numFmtId="0" fontId="14" fillId="0" borderId="0" xfId="0" applyFont="1" applyAlignment="1">
      <alignment horizontal="center"/>
    </xf>
    <xf numFmtId="2" fontId="4" fillId="0" borderId="0" xfId="0" applyNumberFormat="1" applyFont="1" applyAlignment="1">
      <alignment horizontal="center"/>
    </xf>
    <xf numFmtId="0" fontId="14" fillId="0" borderId="0" xfId="0" applyFont="1"/>
    <xf numFmtId="0" fontId="4" fillId="0" borderId="0" xfId="0" applyFont="1"/>
    <xf numFmtId="0" fontId="4" fillId="0" borderId="0" xfId="0" applyFont="1" applyAlignment="1">
      <alignment horizontal="center"/>
    </xf>
    <xf numFmtId="0" fontId="14" fillId="0" borderId="0" xfId="0" applyFont="1" applyAlignment="1">
      <alignment horizontal="left"/>
    </xf>
    <xf numFmtId="0" fontId="4" fillId="2" borderId="0" xfId="0" applyFont="1" applyFill="1" applyAlignment="1">
      <alignment horizontal="center"/>
    </xf>
    <xf numFmtId="4" fontId="12" fillId="8" borderId="1" xfId="2" applyNumberFormat="1" applyFont="1" applyFill="1" applyBorder="1"/>
    <xf numFmtId="0" fontId="12" fillId="8" borderId="1" xfId="15" applyFont="1" applyFill="1" applyBorder="1"/>
    <xf numFmtId="0" fontId="5" fillId="2" borderId="3" xfId="4" applyFont="1" applyFill="1" applyBorder="1" applyAlignment="1">
      <alignment wrapText="1"/>
    </xf>
    <xf numFmtId="0" fontId="6" fillId="2" borderId="5" xfId="12" applyFont="1" applyFill="1" applyBorder="1" applyAlignment="1">
      <alignment horizontal="left" vertical="center" wrapText="1"/>
    </xf>
    <xf numFmtId="2" fontId="6" fillId="2" borderId="1" xfId="0" applyNumberFormat="1" applyFont="1" applyFill="1" applyBorder="1" applyAlignment="1">
      <alignment horizontal="left" wrapText="1"/>
    </xf>
    <xf numFmtId="0" fontId="23" fillId="2" borderId="4" xfId="0" applyFont="1" applyFill="1" applyBorder="1" applyAlignment="1">
      <alignment vertical="center"/>
    </xf>
    <xf numFmtId="4" fontId="20" fillId="2" borderId="1" xfId="0" applyNumberFormat="1" applyFont="1" applyFill="1" applyBorder="1" applyAlignment="1">
      <alignment horizontal="right"/>
    </xf>
    <xf numFmtId="0" fontId="23" fillId="2" borderId="1" xfId="0" applyFont="1" applyFill="1" applyBorder="1"/>
    <xf numFmtId="0" fontId="6" fillId="2" borderId="3" xfId="4" applyFont="1" applyFill="1" applyBorder="1" applyAlignment="1">
      <alignment wrapText="1"/>
    </xf>
    <xf numFmtId="0" fontId="6" fillId="2" borderId="3" xfId="4" applyFont="1" applyFill="1" applyBorder="1" applyAlignment="1">
      <alignment horizontal="left" wrapText="1"/>
    </xf>
    <xf numFmtId="0" fontId="12" fillId="2" borderId="3" xfId="0" applyFont="1" applyFill="1" applyBorder="1" applyAlignment="1">
      <alignment horizontal="left"/>
    </xf>
    <xf numFmtId="0" fontId="12" fillId="2" borderId="7" xfId="0" applyFont="1" applyFill="1" applyBorder="1" applyAlignment="1">
      <alignment horizontal="left"/>
    </xf>
    <xf numFmtId="0" fontId="12" fillId="2" borderId="0" xfId="0" applyFont="1" applyFill="1" applyAlignment="1">
      <alignment horizontal="left"/>
    </xf>
    <xf numFmtId="0" fontId="12" fillId="2" borderId="0" xfId="0" applyFont="1" applyFill="1" applyAlignment="1">
      <alignment horizontal="center"/>
    </xf>
    <xf numFmtId="0" fontId="6" fillId="2" borderId="0" xfId="0" applyFont="1" applyFill="1" applyAlignment="1">
      <alignment horizontal="center"/>
    </xf>
    <xf numFmtId="0" fontId="12" fillId="7" borderId="1" xfId="0" applyFont="1" applyFill="1" applyBorder="1" applyAlignment="1">
      <alignment wrapText="1"/>
    </xf>
    <xf numFmtId="0" fontId="6" fillId="7" borderId="1" xfId="0" applyFont="1" applyFill="1" applyBorder="1" applyAlignment="1">
      <alignment wrapText="1"/>
    </xf>
    <xf numFmtId="0" fontId="12" fillId="7" borderId="3" xfId="0" applyFont="1" applyFill="1" applyBorder="1" applyAlignment="1">
      <alignment horizontal="left" wrapText="1"/>
    </xf>
    <xf numFmtId="0" fontId="6" fillId="7" borderId="7" xfId="0" applyFont="1" applyFill="1" applyBorder="1" applyAlignment="1">
      <alignment horizontal="left" wrapText="1"/>
    </xf>
    <xf numFmtId="0" fontId="12" fillId="7" borderId="3" xfId="0" applyFont="1" applyFill="1" applyBorder="1" applyAlignment="1">
      <alignment horizontal="left"/>
    </xf>
    <xf numFmtId="0" fontId="12" fillId="7" borderId="7" xfId="0" applyFont="1" applyFill="1" applyBorder="1" applyAlignment="1">
      <alignment horizontal="left"/>
    </xf>
    <xf numFmtId="44" fontId="6" fillId="5" borderId="1" xfId="1" applyFont="1" applyFill="1" applyBorder="1" applyAlignment="1">
      <alignment horizontal="center"/>
    </xf>
    <xf numFmtId="0" fontId="14" fillId="0" borderId="0" xfId="0" applyFont="1" applyAlignment="1">
      <alignment horizontal="center"/>
    </xf>
    <xf numFmtId="0" fontId="12" fillId="5" borderId="1" xfId="0" applyFont="1" applyFill="1" applyBorder="1" applyAlignment="1">
      <alignment horizontal="left" wrapText="1"/>
    </xf>
    <xf numFmtId="0" fontId="12" fillId="0" borderId="1" xfId="0" applyFont="1" applyBorder="1" applyAlignment="1">
      <alignment horizontal="left" wrapText="1"/>
    </xf>
    <xf numFmtId="0" fontId="25" fillId="5" borderId="1" xfId="0" applyFont="1" applyFill="1" applyBorder="1" applyAlignment="1">
      <alignment horizontal="left" wrapText="1"/>
    </xf>
    <xf numFmtId="0" fontId="6" fillId="0" borderId="1" xfId="0" applyFont="1" applyBorder="1" applyAlignment="1">
      <alignment horizontal="left" wrapText="1"/>
    </xf>
    <xf numFmtId="0" fontId="6" fillId="0" borderId="2" xfId="0" applyFont="1" applyBorder="1" applyAlignment="1">
      <alignment horizontal="center"/>
    </xf>
    <xf numFmtId="0" fontId="12" fillId="2" borderId="3" xfId="0" applyFont="1" applyFill="1" applyBorder="1" applyAlignment="1"/>
    <xf numFmtId="0" fontId="6" fillId="2" borderId="7" xfId="0" applyFont="1" applyFill="1" applyBorder="1" applyAlignment="1"/>
  </cellXfs>
  <cellStyles count="17">
    <cellStyle name="Monedă" xfId="1" builtinId="4"/>
    <cellStyle name="Normal" xfId="0" builtinId="0"/>
    <cellStyle name="Normal 10" xfId="6" xr:uid="{DC9FD2A7-A01A-4D5F-BF1A-248E8421A29D}"/>
    <cellStyle name="Normal 2" xfId="14" xr:uid="{2434EE67-8761-44A7-A081-CC3811E64CA2}"/>
    <cellStyle name="Normal 3 2 2" xfId="8" xr:uid="{43E310E9-0765-4CAC-8B8A-CF4D5D3D7C81}"/>
    <cellStyle name="Normal 3 2 2 2" xfId="4" xr:uid="{CEDB7BC0-4653-4200-B74D-F93798C7DC14}"/>
    <cellStyle name="Normal 3 2 3" xfId="13" xr:uid="{DFC50E4F-3547-455B-A893-6338CE7F8274}"/>
    <cellStyle name="Normal 3 3" xfId="16" xr:uid="{8253A4B9-9173-43BD-A73C-03662128DA4A}"/>
    <cellStyle name="Normal 4" xfId="10" xr:uid="{21B2F0D7-C204-4C26-9A35-A059BA4B0992}"/>
    <cellStyle name="Normal 5 3" xfId="2" xr:uid="{1EB6B6DE-6AD5-4E2A-8491-6D03C28BDE45}"/>
    <cellStyle name="Normal 5 4" xfId="15" xr:uid="{FE283685-D4C4-4BA7-8219-A14A47BB632B}"/>
    <cellStyle name="Normal 5 4 2" xfId="11" xr:uid="{085F3D8A-2211-4AE8-9183-3F70F657A67C}"/>
    <cellStyle name="Normal 5 4 4 2 2" xfId="3" xr:uid="{8DAC450E-3A87-46AB-A07E-9302592AF2B7}"/>
    <cellStyle name="Normal 5 4 7 2 2" xfId="7" xr:uid="{192663EC-69FD-4A7E-9D08-4B6B32DA3C6A}"/>
    <cellStyle name="Normal 7 2 2" xfId="9" xr:uid="{C277BFE2-E618-4ABA-A29B-C27E801F1694}"/>
    <cellStyle name="Normal 9" xfId="5" xr:uid="{E4072916-1DFF-481C-BB9D-DABB851A7AF7}"/>
    <cellStyle name="Normal_Anexa F 140 146 10.07" xfId="12" xr:uid="{A24D15B1-8E4C-40E1-9299-79EE43039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DA4C4-005D-4957-BED6-7535B60BD452}">
  <dimension ref="A1:BI342"/>
  <sheetViews>
    <sheetView tabSelected="1" topLeftCell="A225" zoomScaleNormal="100" zoomScaleSheetLayoutView="61" workbookViewId="0">
      <selection activeCell="G240" sqref="G240"/>
    </sheetView>
  </sheetViews>
  <sheetFormatPr defaultRowHeight="15.75"/>
  <cols>
    <col min="1" max="1" width="6.42578125" style="34" customWidth="1"/>
    <col min="2" max="2" width="74.42578125" style="34" customWidth="1"/>
    <col min="3" max="3" width="9.42578125" style="6" customWidth="1"/>
    <col min="4" max="4" width="8.28515625" style="30" customWidth="1"/>
    <col min="5" max="5" width="40" style="33" customWidth="1"/>
    <col min="6" max="6" width="14.5703125" style="33" customWidth="1"/>
    <col min="7" max="7" width="93.42578125" style="6" customWidth="1"/>
    <col min="8" max="8" width="44.5703125" style="31" customWidth="1"/>
    <col min="9" max="9" width="12" style="32" customWidth="1"/>
    <col min="10" max="10" width="16.28515625" style="32" customWidth="1"/>
    <col min="11" max="11" width="10.140625" style="32" bestFit="1" customWidth="1"/>
    <col min="12" max="12" width="12.28515625" style="32" customWidth="1"/>
    <col min="13" max="13" width="9.140625" style="32"/>
    <col min="14" max="14" width="9.5703125" style="32" bestFit="1" customWidth="1"/>
    <col min="15" max="15" width="9.140625" style="32"/>
    <col min="16" max="16" width="9.5703125" style="32" bestFit="1" customWidth="1"/>
    <col min="17" max="61" width="9.140625" style="32"/>
    <col min="62" max="16384" width="9.140625" style="34"/>
  </cols>
  <sheetData>
    <row r="1" spans="1:18" s="23" customFormat="1">
      <c r="A1" s="39" t="s">
        <v>0</v>
      </c>
      <c r="B1" s="39"/>
      <c r="C1" s="40"/>
      <c r="D1" s="40"/>
      <c r="E1" s="41"/>
      <c r="F1" s="41"/>
      <c r="G1" s="40"/>
      <c r="H1" s="42"/>
      <c r="I1" s="39"/>
      <c r="J1" s="39"/>
    </row>
    <row r="2" spans="1:18" s="23" customFormat="1">
      <c r="A2" s="39"/>
      <c r="B2" s="39"/>
      <c r="C2" s="234" t="s">
        <v>1</v>
      </c>
      <c r="D2" s="234"/>
      <c r="E2" s="234"/>
      <c r="F2" s="234"/>
      <c r="G2" s="44"/>
      <c r="H2" s="42"/>
      <c r="I2" s="39"/>
      <c r="J2" s="39"/>
    </row>
    <row r="3" spans="1:18" s="23" customFormat="1">
      <c r="A3" s="235"/>
      <c r="B3" s="236"/>
      <c r="C3" s="236"/>
      <c r="D3" s="236"/>
      <c r="E3" s="236"/>
      <c r="F3" s="236"/>
      <c r="G3" s="236"/>
      <c r="H3" s="236"/>
      <c r="I3" s="236"/>
      <c r="J3" s="236"/>
    </row>
    <row r="4" spans="1:18" s="23" customFormat="1">
      <c r="A4" s="235" t="s">
        <v>2</v>
      </c>
      <c r="B4" s="235"/>
      <c r="C4" s="235"/>
      <c r="D4" s="235"/>
      <c r="E4" s="235"/>
      <c r="F4" s="235"/>
      <c r="G4" s="40"/>
    </row>
    <row r="5" spans="1:18" s="23" customFormat="1">
      <c r="A5" s="45"/>
      <c r="B5" s="45"/>
      <c r="C5" s="45"/>
      <c r="D5" s="45"/>
      <c r="E5" s="45"/>
      <c r="F5" s="45"/>
      <c r="G5" s="40"/>
    </row>
    <row r="6" spans="1:18" s="23" customFormat="1">
      <c r="C6" s="40"/>
      <c r="D6" s="40"/>
      <c r="E6" s="41" t="s">
        <v>3</v>
      </c>
      <c r="F6" s="46"/>
      <c r="G6" s="40"/>
      <c r="H6" s="42"/>
      <c r="J6" s="39"/>
    </row>
    <row r="7" spans="1:18" s="23" customFormat="1" ht="15.75" customHeight="1">
      <c r="A7" s="47"/>
      <c r="B7" s="48"/>
      <c r="C7" s="49" t="s">
        <v>4</v>
      </c>
      <c r="D7" s="49" t="s">
        <v>5</v>
      </c>
      <c r="E7" s="50" t="s">
        <v>6</v>
      </c>
      <c r="G7" s="40"/>
      <c r="H7" s="234"/>
      <c r="I7" s="234"/>
      <c r="J7" s="234"/>
    </row>
    <row r="8" spans="1:18" s="23" customFormat="1" ht="15.75" customHeight="1">
      <c r="A8" s="51">
        <v>1</v>
      </c>
      <c r="B8" s="52">
        <v>2</v>
      </c>
      <c r="C8" s="52">
        <v>3</v>
      </c>
      <c r="D8" s="52">
        <v>4</v>
      </c>
      <c r="E8" s="53">
        <v>5</v>
      </c>
      <c r="G8" s="54"/>
      <c r="H8" s="42"/>
      <c r="I8" s="45"/>
      <c r="J8" s="45"/>
      <c r="K8" s="55"/>
      <c r="L8" s="56"/>
      <c r="M8" s="55"/>
    </row>
    <row r="9" spans="1:18" s="23" customFormat="1" ht="14.25" customHeight="1">
      <c r="A9" s="57"/>
      <c r="B9" s="48"/>
      <c r="C9" s="49"/>
      <c r="D9" s="49"/>
      <c r="E9" s="58">
        <f>E10+E119+E283+E301</f>
        <v>107370</v>
      </c>
      <c r="F9" s="25"/>
      <c r="G9" s="170"/>
      <c r="H9" s="25"/>
      <c r="I9" s="25"/>
      <c r="L9" s="59"/>
      <c r="M9" s="55"/>
      <c r="N9" s="60"/>
      <c r="O9" s="55"/>
    </row>
    <row r="10" spans="1:18" s="23" customFormat="1" ht="17.25" customHeight="1">
      <c r="A10" s="250" t="s">
        <v>7</v>
      </c>
      <c r="B10" s="251"/>
      <c r="C10" s="52"/>
      <c r="D10" s="52"/>
      <c r="E10" s="61">
        <f>E11+E90++E51+E86</f>
        <v>34484</v>
      </c>
      <c r="G10" s="54"/>
      <c r="H10" s="54"/>
      <c r="I10" s="25"/>
      <c r="J10" s="55"/>
      <c r="K10" s="55"/>
      <c r="L10" s="56"/>
      <c r="M10" s="62"/>
      <c r="N10" s="60"/>
      <c r="O10" s="63"/>
      <c r="P10" s="63"/>
      <c r="R10" s="55"/>
    </row>
    <row r="11" spans="1:18" s="23" customFormat="1" ht="15.75" customHeight="1">
      <c r="A11" s="64" t="s">
        <v>8</v>
      </c>
      <c r="B11" s="65"/>
      <c r="C11" s="66"/>
      <c r="D11" s="66"/>
      <c r="E11" s="67">
        <f>E38+E25+E12+E30+E23</f>
        <v>2584</v>
      </c>
      <c r="G11" s="54"/>
      <c r="H11" s="54"/>
      <c r="I11" s="25"/>
      <c r="J11" s="68"/>
      <c r="K11" s="25"/>
    </row>
    <row r="12" spans="1:18" s="23" customFormat="1" ht="15.75" customHeight="1">
      <c r="A12" s="69"/>
      <c r="B12" s="70" t="s">
        <v>9</v>
      </c>
      <c r="C12" s="71" t="s">
        <v>10</v>
      </c>
      <c r="D12" s="70"/>
      <c r="E12" s="72">
        <f>SUM(E13:E21)</f>
        <v>280</v>
      </c>
      <c r="G12" s="54"/>
      <c r="H12" s="54"/>
      <c r="I12" s="73"/>
      <c r="K12" s="25"/>
    </row>
    <row r="13" spans="1:18" s="23" customFormat="1" ht="15.75" customHeight="1">
      <c r="A13" s="69"/>
      <c r="B13" s="1" t="s">
        <v>11</v>
      </c>
      <c r="C13" s="21" t="s">
        <v>12</v>
      </c>
      <c r="D13" s="7">
        <v>7</v>
      </c>
      <c r="E13" s="74">
        <v>57</v>
      </c>
      <c r="G13" s="54"/>
      <c r="H13" s="54"/>
      <c r="K13" s="25"/>
    </row>
    <row r="14" spans="1:18" s="23" customFormat="1" ht="15.75" customHeight="1">
      <c r="A14" s="69"/>
      <c r="B14" s="225" t="s">
        <v>13</v>
      </c>
      <c r="C14" s="21" t="s">
        <v>12</v>
      </c>
      <c r="D14" s="7">
        <v>3</v>
      </c>
      <c r="E14" s="74">
        <f>7+19</f>
        <v>26</v>
      </c>
      <c r="G14" s="54"/>
      <c r="H14" s="54"/>
      <c r="K14" s="25"/>
    </row>
    <row r="15" spans="1:18" s="23" customFormat="1" ht="15.75" customHeight="1">
      <c r="A15" s="69"/>
      <c r="B15" s="1" t="s">
        <v>14</v>
      </c>
      <c r="C15" s="21" t="s">
        <v>12</v>
      </c>
      <c r="D15" s="7">
        <f>11+1</f>
        <v>12</v>
      </c>
      <c r="E15" s="74">
        <f>12+1</f>
        <v>13</v>
      </c>
      <c r="G15" s="54"/>
      <c r="H15" s="54"/>
      <c r="K15" s="25"/>
    </row>
    <row r="16" spans="1:18" s="23" customFormat="1" ht="15.75" customHeight="1">
      <c r="A16" s="69"/>
      <c r="B16" s="1" t="s">
        <v>15</v>
      </c>
      <c r="C16" s="21" t="s">
        <v>12</v>
      </c>
      <c r="D16" s="2">
        <v>1</v>
      </c>
      <c r="E16" s="74">
        <v>7</v>
      </c>
      <c r="G16" s="54"/>
      <c r="H16" s="54"/>
      <c r="K16" s="25"/>
    </row>
    <row r="17" spans="1:12" s="23" customFormat="1" ht="15.75" customHeight="1">
      <c r="A17" s="69"/>
      <c r="B17" s="225" t="s">
        <v>16</v>
      </c>
      <c r="C17" s="21" t="s">
        <v>12</v>
      </c>
      <c r="D17" s="2">
        <v>1</v>
      </c>
      <c r="E17" s="74">
        <v>15</v>
      </c>
      <c r="F17" s="23" t="s">
        <v>17</v>
      </c>
      <c r="G17" s="54"/>
      <c r="H17" s="54"/>
      <c r="K17" s="25"/>
    </row>
    <row r="18" spans="1:12" s="23" customFormat="1" ht="15.75" customHeight="1">
      <c r="A18" s="69"/>
      <c r="B18" s="1" t="s">
        <v>18</v>
      </c>
      <c r="C18" s="21" t="s">
        <v>12</v>
      </c>
      <c r="D18" s="2">
        <v>1</v>
      </c>
      <c r="E18" s="74">
        <v>19</v>
      </c>
      <c r="G18" s="54"/>
      <c r="H18" s="54"/>
      <c r="K18" s="25"/>
    </row>
    <row r="19" spans="1:12" s="23" customFormat="1" ht="15.75" customHeight="1">
      <c r="A19" s="69"/>
      <c r="B19" s="1" t="s">
        <v>18</v>
      </c>
      <c r="C19" s="21" t="s">
        <v>12</v>
      </c>
      <c r="D19" s="2">
        <v>1</v>
      </c>
      <c r="E19" s="74">
        <v>18</v>
      </c>
      <c r="G19" s="54"/>
      <c r="H19" s="54"/>
      <c r="K19" s="25"/>
    </row>
    <row r="20" spans="1:12" s="23" customFormat="1">
      <c r="A20" s="63"/>
      <c r="B20" s="1" t="s">
        <v>19</v>
      </c>
      <c r="C20" s="21" t="s">
        <v>12</v>
      </c>
      <c r="D20" s="2">
        <v>1</v>
      </c>
      <c r="E20" s="74">
        <v>75</v>
      </c>
      <c r="G20" s="54"/>
      <c r="H20" s="25"/>
      <c r="K20" s="25"/>
    </row>
    <row r="21" spans="1:12" s="23" customFormat="1" ht="15.75" customHeight="1">
      <c r="A21" s="63"/>
      <c r="B21" s="1" t="s">
        <v>20</v>
      </c>
      <c r="C21" s="21" t="s">
        <v>12</v>
      </c>
      <c r="D21" s="2">
        <v>1</v>
      </c>
      <c r="E21" s="74">
        <v>50</v>
      </c>
      <c r="G21" s="54"/>
      <c r="H21" s="25"/>
      <c r="K21" s="25"/>
    </row>
    <row r="22" spans="1:12" s="23" customFormat="1">
      <c r="A22" s="69"/>
      <c r="B22" s="75" t="s">
        <v>21</v>
      </c>
      <c r="C22" s="76" t="s">
        <v>22</v>
      </c>
      <c r="D22" s="77"/>
      <c r="E22" s="78">
        <f>E23</f>
        <v>1</v>
      </c>
      <c r="G22" s="54"/>
      <c r="H22" s="25"/>
      <c r="K22" s="25"/>
    </row>
    <row r="23" spans="1:12" s="23" customFormat="1" ht="15.75" customHeight="1">
      <c r="A23" s="69"/>
      <c r="B23" s="79" t="s">
        <v>23</v>
      </c>
      <c r="C23" s="80"/>
      <c r="D23" s="81"/>
      <c r="E23" s="82">
        <f>SUM(E24:E24)</f>
        <v>1</v>
      </c>
      <c r="G23" s="54"/>
      <c r="H23" s="25"/>
      <c r="K23" s="25"/>
    </row>
    <row r="24" spans="1:12" s="23" customFormat="1" ht="31.5">
      <c r="A24" s="69"/>
      <c r="B24" s="1" t="s">
        <v>24</v>
      </c>
      <c r="C24" s="21" t="s">
        <v>12</v>
      </c>
      <c r="D24" s="83">
        <v>1</v>
      </c>
      <c r="E24" s="74">
        <v>1</v>
      </c>
      <c r="G24" s="54"/>
      <c r="H24" s="25"/>
    </row>
    <row r="25" spans="1:12" s="23" customFormat="1" ht="15.75" customHeight="1">
      <c r="A25" s="69"/>
      <c r="B25" s="70" t="s">
        <v>25</v>
      </c>
      <c r="C25" s="71" t="s">
        <v>26</v>
      </c>
      <c r="D25" s="70"/>
      <c r="E25" s="72">
        <f>E28+E26</f>
        <v>620</v>
      </c>
      <c r="G25" s="54"/>
      <c r="H25" s="25"/>
      <c r="K25" s="25"/>
    </row>
    <row r="26" spans="1:12" s="23" customFormat="1" ht="15.75" customHeight="1">
      <c r="A26" s="69"/>
      <c r="B26" s="84" t="s">
        <v>27</v>
      </c>
      <c r="C26" s="85"/>
      <c r="D26" s="83"/>
      <c r="E26" s="86">
        <f>SUM(E27:E27)</f>
        <v>200</v>
      </c>
      <c r="G26" s="54"/>
      <c r="H26" s="25"/>
      <c r="K26" s="25"/>
    </row>
    <row r="27" spans="1:12" s="23" customFormat="1" ht="15.75" customHeight="1">
      <c r="A27" s="69"/>
      <c r="B27" s="87" t="s">
        <v>28</v>
      </c>
      <c r="C27" s="21" t="s">
        <v>12</v>
      </c>
      <c r="D27" s="83">
        <v>1</v>
      </c>
      <c r="E27" s="74">
        <v>200</v>
      </c>
      <c r="G27" s="54"/>
      <c r="H27" s="25"/>
      <c r="K27" s="25"/>
    </row>
    <row r="28" spans="1:12" s="23" customFormat="1" ht="15.75" customHeight="1">
      <c r="A28" s="63"/>
      <c r="B28" s="88" t="s">
        <v>29</v>
      </c>
      <c r="C28" s="89"/>
      <c r="D28" s="89"/>
      <c r="E28" s="61">
        <f>SUM(E29:E29)</f>
        <v>420</v>
      </c>
      <c r="G28" s="54"/>
      <c r="H28" s="90"/>
      <c r="K28" s="25"/>
    </row>
    <row r="29" spans="1:12" s="23" customFormat="1" ht="15.75" customHeight="1">
      <c r="A29" s="63"/>
      <c r="B29" s="10" t="s">
        <v>30</v>
      </c>
      <c r="C29" s="21" t="s">
        <v>12</v>
      </c>
      <c r="D29" s="21">
        <v>2</v>
      </c>
      <c r="E29" s="91">
        <v>420</v>
      </c>
      <c r="G29" s="54"/>
      <c r="H29" s="90"/>
      <c r="K29" s="25"/>
    </row>
    <row r="30" spans="1:12" s="23" customFormat="1" ht="15.75" customHeight="1">
      <c r="A30" s="63"/>
      <c r="B30" s="70" t="s">
        <v>31</v>
      </c>
      <c r="C30" s="71" t="s">
        <v>32</v>
      </c>
      <c r="D30" s="70"/>
      <c r="E30" s="72">
        <f>E31</f>
        <v>1271</v>
      </c>
      <c r="G30" s="54"/>
      <c r="K30" s="54"/>
      <c r="L30" s="90"/>
    </row>
    <row r="31" spans="1:12" s="23" customFormat="1" ht="15.75" customHeight="1">
      <c r="A31" s="63"/>
      <c r="B31" s="92" t="s">
        <v>33</v>
      </c>
      <c r="C31" s="21" t="s">
        <v>12</v>
      </c>
      <c r="D31" s="21">
        <v>1</v>
      </c>
      <c r="E31" s="93">
        <f>SUM(E32:E37)</f>
        <v>1271</v>
      </c>
      <c r="G31" s="54"/>
      <c r="H31" s="90"/>
      <c r="K31" s="54"/>
      <c r="L31" s="90"/>
    </row>
    <row r="32" spans="1:12" s="23" customFormat="1" ht="15.75" customHeight="1">
      <c r="A32" s="63"/>
      <c r="B32" s="16" t="s">
        <v>34</v>
      </c>
      <c r="C32" s="21" t="s">
        <v>12</v>
      </c>
      <c r="D32" s="21">
        <v>1</v>
      </c>
      <c r="E32" s="94">
        <v>104</v>
      </c>
      <c r="G32" s="54"/>
      <c r="H32" s="90"/>
      <c r="K32" s="54"/>
      <c r="L32" s="90"/>
    </row>
    <row r="33" spans="1:12" s="23" customFormat="1" ht="15.75" customHeight="1">
      <c r="A33" s="63"/>
      <c r="B33" s="16" t="s">
        <v>35</v>
      </c>
      <c r="C33" s="21" t="s">
        <v>12</v>
      </c>
      <c r="D33" s="21">
        <v>1</v>
      </c>
      <c r="E33" s="95">
        <v>102</v>
      </c>
      <c r="G33" s="54"/>
      <c r="H33" s="90"/>
      <c r="K33" s="54"/>
      <c r="L33" s="90"/>
    </row>
    <row r="34" spans="1:12" s="23" customFormat="1" ht="15.75" customHeight="1">
      <c r="A34" s="63"/>
      <c r="B34" s="16" t="s">
        <v>36</v>
      </c>
      <c r="C34" s="21" t="s">
        <v>12</v>
      </c>
      <c r="D34" s="21">
        <v>1</v>
      </c>
      <c r="E34" s="95">
        <v>223</v>
      </c>
      <c r="G34" s="40"/>
      <c r="H34" s="90"/>
      <c r="K34" s="54"/>
      <c r="L34" s="90"/>
    </row>
    <row r="35" spans="1:12" s="23" customFormat="1" ht="15.75" customHeight="1">
      <c r="A35" s="63"/>
      <c r="B35" s="16" t="s">
        <v>37</v>
      </c>
      <c r="C35" s="21" t="s">
        <v>12</v>
      </c>
      <c r="D35" s="21">
        <v>1</v>
      </c>
      <c r="E35" s="95">
        <v>20</v>
      </c>
      <c r="G35" s="54"/>
      <c r="H35" s="90"/>
      <c r="K35" s="54"/>
      <c r="L35" s="90"/>
    </row>
    <row r="36" spans="1:12" s="23" customFormat="1" ht="15.75" customHeight="1">
      <c r="A36" s="63"/>
      <c r="B36" s="16" t="s">
        <v>38</v>
      </c>
      <c r="C36" s="21" t="s">
        <v>12</v>
      </c>
      <c r="D36" s="21">
        <v>1</v>
      </c>
      <c r="E36" s="95">
        <v>4</v>
      </c>
      <c r="G36" s="54"/>
      <c r="H36" s="90"/>
      <c r="K36" s="54"/>
      <c r="L36" s="90"/>
    </row>
    <row r="37" spans="1:12" s="23" customFormat="1" ht="15.75" customHeight="1">
      <c r="A37" s="63"/>
      <c r="B37" s="16" t="s">
        <v>39</v>
      </c>
      <c r="C37" s="21" t="s">
        <v>12</v>
      </c>
      <c r="D37" s="21">
        <v>1</v>
      </c>
      <c r="E37" s="95">
        <v>818</v>
      </c>
      <c r="G37" s="54"/>
      <c r="H37" s="90"/>
      <c r="K37" s="54"/>
      <c r="L37" s="90"/>
    </row>
    <row r="38" spans="1:12" s="23" customFormat="1" ht="17.25" customHeight="1">
      <c r="A38" s="41"/>
      <c r="B38" s="70" t="s">
        <v>40</v>
      </c>
      <c r="C38" s="71" t="s">
        <v>41</v>
      </c>
      <c r="D38" s="70"/>
      <c r="E38" s="72">
        <f>E39</f>
        <v>412</v>
      </c>
      <c r="G38" s="54"/>
      <c r="H38" s="56"/>
      <c r="I38" s="55"/>
      <c r="K38" s="25"/>
    </row>
    <row r="39" spans="1:12" s="23" customFormat="1" ht="17.25" customHeight="1">
      <c r="A39" s="41"/>
      <c r="B39" s="96" t="s">
        <v>42</v>
      </c>
      <c r="C39" s="21"/>
      <c r="D39" s="21"/>
      <c r="E39" s="97">
        <f>SUM(E40:E50)</f>
        <v>412</v>
      </c>
      <c r="G39" s="98"/>
      <c r="H39" s="99"/>
      <c r="K39" s="25"/>
    </row>
    <row r="40" spans="1:12" s="23" customFormat="1" ht="17.25" customHeight="1">
      <c r="A40" s="41"/>
      <c r="B40" s="16" t="s">
        <v>43</v>
      </c>
      <c r="C40" s="21" t="s">
        <v>12</v>
      </c>
      <c r="D40" s="21">
        <v>1</v>
      </c>
      <c r="E40" s="74">
        <v>12</v>
      </c>
      <c r="G40" s="98"/>
      <c r="H40" s="99"/>
      <c r="K40" s="25"/>
    </row>
    <row r="41" spans="1:12" s="23" customFormat="1" ht="17.25" customHeight="1">
      <c r="A41" s="41"/>
      <c r="B41" s="100" t="s">
        <v>44</v>
      </c>
      <c r="C41" s="21" t="s">
        <v>12</v>
      </c>
      <c r="D41" s="21">
        <v>35</v>
      </c>
      <c r="E41" s="74">
        <v>300</v>
      </c>
      <c r="G41" s="98"/>
      <c r="H41" s="99"/>
      <c r="K41" s="25"/>
    </row>
    <row r="42" spans="1:12" s="23" customFormat="1" ht="17.25" customHeight="1">
      <c r="A42" s="41"/>
      <c r="B42" s="100" t="s">
        <v>45</v>
      </c>
      <c r="C42" s="21" t="s">
        <v>12</v>
      </c>
      <c r="D42" s="21">
        <v>1</v>
      </c>
      <c r="E42" s="74">
        <v>5</v>
      </c>
      <c r="G42" s="98"/>
      <c r="H42" s="99"/>
      <c r="K42" s="25"/>
    </row>
    <row r="43" spans="1:12" s="23" customFormat="1" ht="17.25" customHeight="1">
      <c r="A43" s="41"/>
      <c r="B43" s="100" t="s">
        <v>46</v>
      </c>
      <c r="C43" s="21" t="s">
        <v>12</v>
      </c>
      <c r="D43" s="21">
        <v>1</v>
      </c>
      <c r="E43" s="74">
        <v>10</v>
      </c>
      <c r="G43" s="98"/>
      <c r="H43" s="99"/>
      <c r="K43" s="25"/>
    </row>
    <row r="44" spans="1:12" s="23" customFormat="1" ht="17.25" customHeight="1">
      <c r="A44" s="41"/>
      <c r="B44" s="100" t="s">
        <v>47</v>
      </c>
      <c r="C44" s="21" t="s">
        <v>12</v>
      </c>
      <c r="D44" s="21">
        <v>1</v>
      </c>
      <c r="E44" s="74">
        <v>5</v>
      </c>
      <c r="G44" s="98"/>
      <c r="H44" s="99"/>
      <c r="K44" s="25"/>
    </row>
    <row r="45" spans="1:12" s="23" customFormat="1" ht="17.25" customHeight="1">
      <c r="A45" s="41"/>
      <c r="B45" s="100" t="s">
        <v>48</v>
      </c>
      <c r="C45" s="21" t="s">
        <v>12</v>
      </c>
      <c r="D45" s="21">
        <v>1</v>
      </c>
      <c r="E45" s="74">
        <v>15</v>
      </c>
      <c r="G45" s="98"/>
      <c r="H45" s="99"/>
      <c r="K45" s="25"/>
    </row>
    <row r="46" spans="1:12" s="23" customFormat="1" ht="17.25" customHeight="1">
      <c r="A46" s="41"/>
      <c r="B46" s="100" t="s">
        <v>49</v>
      </c>
      <c r="C46" s="21" t="s">
        <v>12</v>
      </c>
      <c r="D46" s="21">
        <v>1</v>
      </c>
      <c r="E46" s="74">
        <v>5</v>
      </c>
      <c r="G46" s="98"/>
      <c r="H46" s="99"/>
      <c r="K46" s="25"/>
    </row>
    <row r="47" spans="1:12" s="23" customFormat="1" ht="17.25" customHeight="1">
      <c r="A47" s="41"/>
      <c r="B47" s="100" t="s">
        <v>50</v>
      </c>
      <c r="C47" s="21" t="s">
        <v>12</v>
      </c>
      <c r="D47" s="21">
        <v>2</v>
      </c>
      <c r="E47" s="74">
        <v>7</v>
      </c>
      <c r="G47" s="98"/>
      <c r="H47" s="99"/>
      <c r="K47" s="25"/>
    </row>
    <row r="48" spans="1:12" s="23" customFormat="1" ht="17.25" customHeight="1">
      <c r="A48" s="41"/>
      <c r="B48" s="100" t="s">
        <v>51</v>
      </c>
      <c r="C48" s="21" t="s">
        <v>12</v>
      </c>
      <c r="D48" s="21">
        <v>2</v>
      </c>
      <c r="E48" s="74">
        <v>12</v>
      </c>
      <c r="G48" s="98"/>
      <c r="H48" s="99"/>
      <c r="K48" s="25"/>
    </row>
    <row r="49" spans="1:12" s="23" customFormat="1" ht="17.25" customHeight="1">
      <c r="A49" s="41"/>
      <c r="B49" s="1" t="s">
        <v>52</v>
      </c>
      <c r="C49" s="21" t="s">
        <v>12</v>
      </c>
      <c r="D49" s="21">
        <v>4</v>
      </c>
      <c r="E49" s="74">
        <v>14</v>
      </c>
      <c r="G49" s="98"/>
      <c r="H49" s="99"/>
      <c r="K49" s="25"/>
    </row>
    <row r="50" spans="1:12" s="23" customFormat="1" ht="17.25" customHeight="1">
      <c r="A50" s="41"/>
      <c r="B50" s="1" t="s">
        <v>53</v>
      </c>
      <c r="C50" s="21" t="s">
        <v>12</v>
      </c>
      <c r="D50" s="21">
        <v>3</v>
      </c>
      <c r="E50" s="74">
        <v>27</v>
      </c>
      <c r="G50" s="98"/>
      <c r="H50" s="99"/>
      <c r="K50" s="25"/>
    </row>
    <row r="51" spans="1:12" s="23" customFormat="1" ht="36" customHeight="1">
      <c r="A51" s="237" t="s">
        <v>54</v>
      </c>
      <c r="B51" s="238"/>
      <c r="C51" s="238"/>
      <c r="D51" s="101"/>
      <c r="E51" s="102">
        <f>E63+E81+E52+E66</f>
        <v>6535</v>
      </c>
      <c r="G51" s="54"/>
      <c r="H51" s="56"/>
      <c r="L51" s="25"/>
    </row>
    <row r="52" spans="1:12" s="23" customFormat="1" ht="15.75" customHeight="1">
      <c r="A52" s="103"/>
      <c r="B52" s="70" t="s">
        <v>9</v>
      </c>
      <c r="C52" s="76" t="s">
        <v>10</v>
      </c>
      <c r="D52" s="70"/>
      <c r="E52" s="104">
        <f>SUM(E53:E62)</f>
        <v>2055</v>
      </c>
      <c r="G52" s="54"/>
      <c r="H52" s="56"/>
      <c r="L52" s="25"/>
    </row>
    <row r="53" spans="1:12" s="23" customFormat="1" ht="31.5">
      <c r="A53" s="103"/>
      <c r="B53" s="1" t="s">
        <v>55</v>
      </c>
      <c r="C53" s="21" t="s">
        <v>12</v>
      </c>
      <c r="D53" s="21">
        <v>1</v>
      </c>
      <c r="E53" s="105">
        <v>178</v>
      </c>
      <c r="G53" s="54"/>
      <c r="H53" s="56"/>
      <c r="L53" s="25"/>
    </row>
    <row r="54" spans="1:12" s="23" customFormat="1" ht="47.25">
      <c r="A54" s="20"/>
      <c r="B54" s="106" t="s">
        <v>56</v>
      </c>
      <c r="C54" s="107" t="s">
        <v>12</v>
      </c>
      <c r="D54" s="107">
        <v>1</v>
      </c>
      <c r="E54" s="8">
        <v>149</v>
      </c>
      <c r="G54" s="54"/>
      <c r="H54" s="56"/>
      <c r="L54" s="25"/>
    </row>
    <row r="55" spans="1:12" s="23" customFormat="1" ht="47.25">
      <c r="A55" s="20"/>
      <c r="B55" s="108" t="s">
        <v>57</v>
      </c>
      <c r="C55" s="21" t="s">
        <v>12</v>
      </c>
      <c r="D55" s="21">
        <v>1</v>
      </c>
      <c r="E55" s="9">
        <v>58</v>
      </c>
      <c r="G55" s="54"/>
      <c r="H55" s="56"/>
      <c r="L55" s="25"/>
    </row>
    <row r="56" spans="1:12" s="23" customFormat="1" ht="141.75">
      <c r="A56" s="20"/>
      <c r="B56" s="109" t="s">
        <v>58</v>
      </c>
      <c r="C56" s="21" t="s">
        <v>12</v>
      </c>
      <c r="D56" s="21">
        <v>1</v>
      </c>
      <c r="E56" s="9">
        <v>67</v>
      </c>
      <c r="G56" s="54"/>
      <c r="H56" s="56"/>
      <c r="L56" s="25"/>
    </row>
    <row r="57" spans="1:12" s="23" customFormat="1" ht="141.75">
      <c r="A57" s="20"/>
      <c r="B57" s="109" t="s">
        <v>59</v>
      </c>
      <c r="C57" s="21" t="s">
        <v>12</v>
      </c>
      <c r="D57" s="21">
        <v>1</v>
      </c>
      <c r="E57" s="9">
        <v>67</v>
      </c>
      <c r="G57" s="54"/>
      <c r="H57" s="56"/>
      <c r="L57" s="25"/>
    </row>
    <row r="58" spans="1:12" s="23" customFormat="1" ht="126">
      <c r="A58" s="20"/>
      <c r="B58" s="109" t="s">
        <v>60</v>
      </c>
      <c r="C58" s="21" t="s">
        <v>12</v>
      </c>
      <c r="D58" s="21">
        <v>1</v>
      </c>
      <c r="E58" s="9">
        <v>315</v>
      </c>
      <c r="G58" s="54"/>
      <c r="H58" s="56"/>
      <c r="L58" s="25"/>
    </row>
    <row r="59" spans="1:12" s="23" customFormat="1" ht="124.5">
      <c r="A59" s="20"/>
      <c r="B59" s="108" t="s">
        <v>61</v>
      </c>
      <c r="C59" s="21" t="s">
        <v>12</v>
      </c>
      <c r="D59" s="21">
        <v>1</v>
      </c>
      <c r="E59" s="9">
        <v>230</v>
      </c>
      <c r="G59" s="54"/>
      <c r="H59" s="56"/>
      <c r="L59" s="25"/>
    </row>
    <row r="60" spans="1:12" s="23" customFormat="1" ht="124.5">
      <c r="A60" s="20"/>
      <c r="B60" s="108" t="s">
        <v>62</v>
      </c>
      <c r="C60" s="21" t="s">
        <v>12</v>
      </c>
      <c r="D60" s="21">
        <v>1</v>
      </c>
      <c r="E60" s="9">
        <v>291</v>
      </c>
      <c r="G60" s="54"/>
      <c r="H60" s="56"/>
      <c r="L60" s="25"/>
    </row>
    <row r="61" spans="1:12" s="23" customFormat="1" ht="125.25">
      <c r="A61" s="20"/>
      <c r="B61" s="108" t="s">
        <v>63</v>
      </c>
      <c r="C61" s="21" t="s">
        <v>12</v>
      </c>
      <c r="D61" s="21">
        <v>1</v>
      </c>
      <c r="E61" s="9">
        <v>291</v>
      </c>
      <c r="G61" s="54"/>
      <c r="H61" s="56"/>
      <c r="L61" s="25"/>
    </row>
    <row r="62" spans="1:12" s="23" customFormat="1" ht="126">
      <c r="A62" s="20"/>
      <c r="B62" s="108" t="s">
        <v>64</v>
      </c>
      <c r="C62" s="21" t="s">
        <v>12</v>
      </c>
      <c r="D62" s="21">
        <v>1</v>
      </c>
      <c r="E62" s="9">
        <f>210+199</f>
        <v>409</v>
      </c>
      <c r="G62" s="54"/>
      <c r="H62" s="56"/>
      <c r="L62" s="25"/>
    </row>
    <row r="63" spans="1:12" s="23" customFormat="1" ht="15" customHeight="1">
      <c r="A63" s="20"/>
      <c r="B63" s="110" t="s">
        <v>31</v>
      </c>
      <c r="C63" s="111" t="s">
        <v>32</v>
      </c>
      <c r="D63" s="112"/>
      <c r="E63" s="113">
        <f>E64</f>
        <v>117</v>
      </c>
      <c r="G63" s="54"/>
      <c r="H63" s="56"/>
      <c r="L63" s="25"/>
    </row>
    <row r="64" spans="1:12" s="23" customFormat="1" ht="15" customHeight="1">
      <c r="A64" s="20"/>
      <c r="B64" s="114" t="s">
        <v>65</v>
      </c>
      <c r="C64" s="115"/>
      <c r="D64" s="103"/>
      <c r="E64" s="97">
        <f>SUM(E65:E65)</f>
        <v>117</v>
      </c>
      <c r="G64" s="54"/>
      <c r="H64" s="56"/>
      <c r="L64" s="25"/>
    </row>
    <row r="65" spans="1:12" s="23" customFormat="1" ht="31.5" customHeight="1">
      <c r="A65" s="20"/>
      <c r="B65" s="16" t="s">
        <v>66</v>
      </c>
      <c r="C65" s="21" t="s">
        <v>12</v>
      </c>
      <c r="D65" s="21">
        <v>1</v>
      </c>
      <c r="E65" s="116">
        <v>117</v>
      </c>
      <c r="G65" s="54"/>
      <c r="H65" s="56"/>
      <c r="L65" s="25"/>
    </row>
    <row r="66" spans="1:12" s="23" customFormat="1" ht="15.75" customHeight="1">
      <c r="A66" s="20"/>
      <c r="B66" s="77" t="s">
        <v>40</v>
      </c>
      <c r="C66" s="111" t="s">
        <v>41</v>
      </c>
      <c r="D66" s="112"/>
      <c r="E66" s="113">
        <f>+E67+E69</f>
        <v>198</v>
      </c>
      <c r="G66" s="54"/>
      <c r="H66" s="56"/>
      <c r="L66" s="25"/>
    </row>
    <row r="67" spans="1:12" s="23" customFormat="1" ht="15.75" customHeight="1">
      <c r="A67" s="20"/>
      <c r="B67" s="77" t="s">
        <v>67</v>
      </c>
      <c r="C67" s="21"/>
      <c r="D67" s="21"/>
      <c r="E67" s="117">
        <f>E68</f>
        <v>18</v>
      </c>
      <c r="G67" s="54"/>
      <c r="H67" s="56"/>
      <c r="L67" s="25"/>
    </row>
    <row r="68" spans="1:12" s="23" customFormat="1" ht="47.25">
      <c r="A68" s="20"/>
      <c r="B68" s="12" t="s">
        <v>68</v>
      </c>
      <c r="C68" s="21" t="s">
        <v>12</v>
      </c>
      <c r="D68" s="21">
        <v>1</v>
      </c>
      <c r="E68" s="22">
        <v>18</v>
      </c>
      <c r="G68" s="24"/>
      <c r="H68" s="24"/>
      <c r="I68" s="24"/>
      <c r="L68" s="25"/>
    </row>
    <row r="69" spans="1:12" s="23" customFormat="1" ht="31.5">
      <c r="A69" s="20"/>
      <c r="B69" s="201" t="s">
        <v>69</v>
      </c>
      <c r="C69" s="21"/>
      <c r="D69" s="21"/>
      <c r="E69" s="157">
        <f>SUM(E70:E80)</f>
        <v>180</v>
      </c>
      <c r="G69" s="24"/>
      <c r="H69" s="24"/>
      <c r="I69" s="24"/>
      <c r="L69" s="25"/>
    </row>
    <row r="70" spans="1:12" s="23" customFormat="1">
      <c r="A70" s="20"/>
      <c r="B70" s="12" t="s">
        <v>70</v>
      </c>
      <c r="C70" s="21" t="s">
        <v>12</v>
      </c>
      <c r="D70" s="21">
        <v>1</v>
      </c>
      <c r="E70" s="105">
        <v>19</v>
      </c>
      <c r="G70" s="24"/>
      <c r="H70" s="24"/>
      <c r="I70" s="24"/>
      <c r="L70" s="25"/>
    </row>
    <row r="71" spans="1:12" s="23" customFormat="1">
      <c r="A71" s="20"/>
      <c r="B71" s="118" t="s">
        <v>71</v>
      </c>
      <c r="C71" s="21" t="s">
        <v>12</v>
      </c>
      <c r="D71" s="21">
        <v>1</v>
      </c>
      <c r="E71" s="105">
        <v>18</v>
      </c>
      <c r="G71" s="24"/>
      <c r="H71" s="24"/>
      <c r="I71" s="24"/>
      <c r="L71" s="25"/>
    </row>
    <row r="72" spans="1:12" s="23" customFormat="1" ht="31.5">
      <c r="A72" s="20"/>
      <c r="B72" s="118" t="s">
        <v>72</v>
      </c>
      <c r="C72" s="21" t="s">
        <v>12</v>
      </c>
      <c r="D72" s="21">
        <v>1</v>
      </c>
      <c r="E72" s="105">
        <v>56</v>
      </c>
      <c r="G72" s="24"/>
      <c r="H72" s="24"/>
      <c r="I72" s="24"/>
      <c r="L72" s="25"/>
    </row>
    <row r="73" spans="1:12" s="23" customFormat="1" ht="31.5">
      <c r="A73" s="20"/>
      <c r="B73" s="118" t="s">
        <v>73</v>
      </c>
      <c r="C73" s="21" t="s">
        <v>12</v>
      </c>
      <c r="D73" s="21">
        <v>1</v>
      </c>
      <c r="E73" s="105">
        <v>11</v>
      </c>
      <c r="G73" s="24"/>
      <c r="H73" s="24"/>
      <c r="I73" s="24"/>
      <c r="L73" s="25"/>
    </row>
    <row r="74" spans="1:12" s="23" customFormat="1">
      <c r="A74" s="20"/>
      <c r="B74" s="118" t="s">
        <v>74</v>
      </c>
      <c r="C74" s="21" t="s">
        <v>12</v>
      </c>
      <c r="D74" s="21">
        <v>1</v>
      </c>
      <c r="E74" s="105">
        <v>3</v>
      </c>
      <c r="G74" s="24"/>
      <c r="H74" s="24"/>
      <c r="I74" s="24"/>
      <c r="L74" s="25"/>
    </row>
    <row r="75" spans="1:12" s="23" customFormat="1">
      <c r="A75" s="20"/>
      <c r="B75" s="226" t="s">
        <v>75</v>
      </c>
      <c r="C75" s="21" t="s">
        <v>12</v>
      </c>
      <c r="D75" s="21">
        <v>1</v>
      </c>
      <c r="E75" s="105">
        <v>4</v>
      </c>
      <c r="G75" s="24"/>
      <c r="H75" s="24"/>
      <c r="I75" s="24"/>
      <c r="L75" s="25"/>
    </row>
    <row r="76" spans="1:12" s="23" customFormat="1">
      <c r="A76" s="20"/>
      <c r="B76" s="226" t="s">
        <v>76</v>
      </c>
      <c r="C76" s="21" t="s">
        <v>12</v>
      </c>
      <c r="D76" s="21">
        <v>1</v>
      </c>
      <c r="E76" s="105">
        <v>3</v>
      </c>
      <c r="G76" s="24"/>
      <c r="H76" s="24"/>
      <c r="I76" s="24"/>
      <c r="L76" s="25"/>
    </row>
    <row r="77" spans="1:12" s="23" customFormat="1" ht="31.5">
      <c r="A77" s="20"/>
      <c r="B77" s="226" t="s">
        <v>77</v>
      </c>
      <c r="C77" s="21" t="s">
        <v>12</v>
      </c>
      <c r="D77" s="21">
        <v>1</v>
      </c>
      <c r="E77" s="105">
        <v>26</v>
      </c>
      <c r="G77" s="24"/>
      <c r="H77" s="24"/>
      <c r="I77" s="24"/>
      <c r="L77" s="25"/>
    </row>
    <row r="78" spans="1:12" s="23" customFormat="1">
      <c r="A78" s="20"/>
      <c r="B78" s="226" t="s">
        <v>78</v>
      </c>
      <c r="C78" s="21" t="s">
        <v>12</v>
      </c>
      <c r="D78" s="21">
        <v>1</v>
      </c>
      <c r="E78" s="105">
        <v>16</v>
      </c>
      <c r="G78" s="24"/>
      <c r="H78" s="24"/>
      <c r="I78" s="24"/>
      <c r="L78" s="25"/>
    </row>
    <row r="79" spans="1:12" s="23" customFormat="1">
      <c r="A79" s="20"/>
      <c r="B79" s="227" t="s">
        <v>79</v>
      </c>
      <c r="C79" s="21" t="s">
        <v>12</v>
      </c>
      <c r="D79" s="21">
        <v>1</v>
      </c>
      <c r="E79" s="228">
        <v>5</v>
      </c>
      <c r="G79" s="24"/>
      <c r="H79" s="24"/>
      <c r="I79" s="24"/>
      <c r="L79" s="25"/>
    </row>
    <row r="80" spans="1:12" s="23" customFormat="1">
      <c r="A80" s="20"/>
      <c r="B80" s="227" t="s">
        <v>80</v>
      </c>
      <c r="C80" s="21" t="s">
        <v>12</v>
      </c>
      <c r="D80" s="21">
        <v>1</v>
      </c>
      <c r="E80" s="228">
        <v>19</v>
      </c>
      <c r="G80" s="24"/>
      <c r="H80" s="24"/>
      <c r="I80" s="24"/>
      <c r="L80" s="25"/>
    </row>
    <row r="81" spans="1:39" s="23" customFormat="1" ht="15.75" customHeight="1">
      <c r="A81" s="20"/>
      <c r="B81" s="119" t="s">
        <v>81</v>
      </c>
      <c r="C81" s="111" t="s">
        <v>82</v>
      </c>
      <c r="D81" s="120"/>
      <c r="E81" s="113">
        <f>SUM(E82:E85)</f>
        <v>4165</v>
      </c>
      <c r="G81" s="54"/>
      <c r="H81" s="56"/>
      <c r="L81" s="25"/>
    </row>
    <row r="82" spans="1:39" s="23" customFormat="1" ht="31.5">
      <c r="A82" s="20"/>
      <c r="B82" s="121" t="s">
        <v>83</v>
      </c>
      <c r="C82" s="115"/>
      <c r="D82" s="122"/>
      <c r="E82" s="123">
        <f>2750+631</f>
        <v>3381</v>
      </c>
      <c r="G82" s="54"/>
      <c r="H82" s="56"/>
      <c r="L82" s="25"/>
    </row>
    <row r="83" spans="1:39" s="23" customFormat="1" ht="47.25">
      <c r="A83" s="20"/>
      <c r="B83" s="121" t="s">
        <v>84</v>
      </c>
      <c r="C83" s="21" t="s">
        <v>12</v>
      </c>
      <c r="D83" s="21">
        <v>1</v>
      </c>
      <c r="E83" s="123">
        <v>19</v>
      </c>
      <c r="G83" s="54"/>
      <c r="H83" s="56"/>
      <c r="L83" s="25"/>
    </row>
    <row r="84" spans="1:39" s="23" customFormat="1" ht="110.25">
      <c r="A84" s="20"/>
      <c r="B84" s="121" t="s">
        <v>85</v>
      </c>
      <c r="C84" s="21" t="s">
        <v>12</v>
      </c>
      <c r="D84" s="21">
        <v>1</v>
      </c>
      <c r="E84" s="123">
        <v>465</v>
      </c>
      <c r="G84" s="54"/>
      <c r="H84" s="56"/>
      <c r="L84" s="25"/>
    </row>
    <row r="85" spans="1:39" s="23" customFormat="1" ht="78.75">
      <c r="A85" s="20"/>
      <c r="B85" s="121" t="s">
        <v>86</v>
      </c>
      <c r="C85" s="21" t="s">
        <v>12</v>
      </c>
      <c r="D85" s="21">
        <v>1</v>
      </c>
      <c r="E85" s="123">
        <v>300</v>
      </c>
      <c r="G85" s="54"/>
      <c r="H85" s="56"/>
      <c r="L85" s="25"/>
    </row>
    <row r="86" spans="1:39" s="23" customFormat="1" ht="30" customHeight="1">
      <c r="A86" s="239" t="s">
        <v>87</v>
      </c>
      <c r="B86" s="240"/>
      <c r="C86" s="240"/>
      <c r="D86" s="124"/>
      <c r="E86" s="102">
        <f>E87</f>
        <v>19000</v>
      </c>
      <c r="G86" s="54"/>
      <c r="H86" s="42"/>
      <c r="J86" s="55"/>
      <c r="L86" s="55"/>
    </row>
    <row r="87" spans="1:39" s="23" customFormat="1" ht="24" customHeight="1">
      <c r="A87" s="125"/>
      <c r="B87" s="70" t="s">
        <v>88</v>
      </c>
      <c r="C87" s="126" t="s">
        <v>10</v>
      </c>
      <c r="D87" s="70"/>
      <c r="E87" s="104">
        <f>SUM(E88:E89)</f>
        <v>19000</v>
      </c>
      <c r="J87" s="55"/>
      <c r="L87" s="55"/>
    </row>
    <row r="88" spans="1:39" s="23" customFormat="1">
      <c r="A88" s="125"/>
      <c r="B88" s="108" t="s">
        <v>89</v>
      </c>
      <c r="C88" s="21" t="s">
        <v>12</v>
      </c>
      <c r="D88" s="127">
        <v>1</v>
      </c>
      <c r="E88" s="105">
        <f>15000+3000</f>
        <v>18000</v>
      </c>
      <c r="J88" s="55"/>
      <c r="L88" s="55"/>
    </row>
    <row r="89" spans="1:39" s="23" customFormat="1" ht="31.5">
      <c r="A89" s="125"/>
      <c r="B89" s="108" t="s">
        <v>90</v>
      </c>
      <c r="C89" s="21" t="s">
        <v>12</v>
      </c>
      <c r="D89" s="127">
        <v>1</v>
      </c>
      <c r="E89" s="105">
        <v>1000</v>
      </c>
      <c r="J89" s="55"/>
      <c r="L89" s="55"/>
    </row>
    <row r="90" spans="1:39" s="23" customFormat="1" ht="21.75" customHeight="1">
      <c r="A90" s="241" t="s">
        <v>91</v>
      </c>
      <c r="B90" s="242"/>
      <c r="C90" s="242"/>
      <c r="D90" s="242"/>
      <c r="E90" s="128">
        <f>+E93+E99+E96+E91+E103</f>
        <v>6365</v>
      </c>
      <c r="J90" s="39"/>
    </row>
    <row r="91" spans="1:39" s="23" customFormat="1">
      <c r="A91" s="43"/>
      <c r="B91" s="70" t="s">
        <v>9</v>
      </c>
      <c r="C91" s="126" t="s">
        <v>10</v>
      </c>
      <c r="D91" s="70"/>
      <c r="E91" s="104">
        <f>SUM(E92:E92)</f>
        <v>350</v>
      </c>
      <c r="J91" s="39"/>
    </row>
    <row r="92" spans="1:39" s="23" customFormat="1" ht="31.5">
      <c r="A92" s="43"/>
      <c r="B92" s="108" t="s">
        <v>92</v>
      </c>
      <c r="C92" s="21" t="s">
        <v>12</v>
      </c>
      <c r="D92" s="127">
        <v>1</v>
      </c>
      <c r="E92" s="105">
        <v>350</v>
      </c>
      <c r="J92" s="39"/>
    </row>
    <row r="93" spans="1:39" s="23" customFormat="1" ht="15.75" customHeight="1">
      <c r="A93" s="43"/>
      <c r="B93" s="104" t="s">
        <v>25</v>
      </c>
      <c r="C93" s="126" t="s">
        <v>26</v>
      </c>
      <c r="D93" s="70"/>
      <c r="E93" s="104">
        <f>E94</f>
        <v>3457</v>
      </c>
    </row>
    <row r="94" spans="1:39" s="23" customFormat="1" ht="15.75" customHeight="1">
      <c r="A94" s="43"/>
      <c r="B94" s="79" t="s">
        <v>27</v>
      </c>
      <c r="C94" s="126"/>
      <c r="D94" s="70"/>
      <c r="E94" s="104">
        <f>E95</f>
        <v>3457</v>
      </c>
    </row>
    <row r="95" spans="1:39" s="23" customFormat="1" ht="15.75" customHeight="1">
      <c r="A95" s="43"/>
      <c r="B95" s="87" t="s">
        <v>93</v>
      </c>
      <c r="C95" s="21" t="s">
        <v>12</v>
      </c>
      <c r="D95" s="127">
        <v>1</v>
      </c>
      <c r="E95" s="105">
        <f>541+2916</f>
        <v>3457</v>
      </c>
    </row>
    <row r="96" spans="1:39" s="80" customFormat="1" ht="15.75" customHeight="1">
      <c r="A96" s="43"/>
      <c r="B96" s="104" t="s">
        <v>94</v>
      </c>
      <c r="C96" s="126" t="s">
        <v>95</v>
      </c>
      <c r="D96" s="70"/>
      <c r="E96" s="104">
        <f>E97</f>
        <v>243</v>
      </c>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row>
    <row r="97" spans="1:10" s="23" customFormat="1" ht="15.75" customHeight="1">
      <c r="A97" s="43"/>
      <c r="B97" s="129" t="s">
        <v>96</v>
      </c>
      <c r="C97" s="21"/>
      <c r="D97" s="21"/>
      <c r="E97" s="117">
        <f>SUM(E98:E98)</f>
        <v>243</v>
      </c>
    </row>
    <row r="98" spans="1:10" s="23" customFormat="1" ht="31.5">
      <c r="A98" s="43"/>
      <c r="B98" s="130" t="s">
        <v>97</v>
      </c>
      <c r="C98" s="21" t="s">
        <v>12</v>
      </c>
      <c r="D98" s="21">
        <v>1</v>
      </c>
      <c r="E98" s="105">
        <v>243</v>
      </c>
    </row>
    <row r="99" spans="1:10" s="23" customFormat="1" ht="15.75" customHeight="1">
      <c r="A99" s="43"/>
      <c r="B99" s="104" t="s">
        <v>31</v>
      </c>
      <c r="C99" s="126" t="s">
        <v>32</v>
      </c>
      <c r="D99" s="70"/>
      <c r="E99" s="104">
        <f>E100</f>
        <v>1345</v>
      </c>
      <c r="G99" s="54"/>
      <c r="H99" s="42"/>
      <c r="J99" s="39"/>
    </row>
    <row r="100" spans="1:10" s="23" customFormat="1" ht="15.75" customHeight="1">
      <c r="A100" s="43"/>
      <c r="B100" s="103" t="s">
        <v>98</v>
      </c>
      <c r="C100" s="21"/>
      <c r="D100" s="21"/>
      <c r="E100" s="117">
        <f>SUM(E101:E102)</f>
        <v>1345</v>
      </c>
      <c r="G100" s="54"/>
      <c r="H100" s="42"/>
      <c r="J100" s="39"/>
    </row>
    <row r="101" spans="1:10" s="23" customFormat="1" ht="31.5">
      <c r="A101" s="43"/>
      <c r="B101" s="131" t="s">
        <v>99</v>
      </c>
      <c r="C101" s="21" t="s">
        <v>12</v>
      </c>
      <c r="D101" s="21">
        <v>1</v>
      </c>
      <c r="E101" s="105">
        <v>1240</v>
      </c>
      <c r="G101" s="54"/>
      <c r="H101" s="42"/>
      <c r="J101" s="39"/>
    </row>
    <row r="102" spans="1:10" s="23" customFormat="1">
      <c r="A102" s="43"/>
      <c r="B102" s="131" t="s">
        <v>100</v>
      </c>
      <c r="C102" s="21" t="s">
        <v>12</v>
      </c>
      <c r="D102" s="21">
        <v>1</v>
      </c>
      <c r="E102" s="105">
        <v>105</v>
      </c>
      <c r="G102" s="54"/>
      <c r="H102" s="42"/>
      <c r="J102" s="39"/>
    </row>
    <row r="103" spans="1:10" s="23" customFormat="1">
      <c r="A103" s="43"/>
      <c r="B103" s="104" t="s">
        <v>40</v>
      </c>
      <c r="C103" s="126"/>
      <c r="D103" s="70"/>
      <c r="E103" s="104">
        <f>E104+E106</f>
        <v>970</v>
      </c>
      <c r="G103" s="54"/>
      <c r="H103" s="42"/>
      <c r="J103" s="39"/>
    </row>
    <row r="104" spans="1:10" s="23" customFormat="1">
      <c r="A104" s="43"/>
      <c r="B104" s="129" t="s">
        <v>67</v>
      </c>
      <c r="C104" s="21"/>
      <c r="D104" s="21"/>
      <c r="E104" s="105">
        <f>E105</f>
        <v>442</v>
      </c>
      <c r="G104" s="54"/>
      <c r="H104" s="42"/>
      <c r="J104" s="39"/>
    </row>
    <row r="105" spans="1:10" s="23" customFormat="1">
      <c r="A105" s="43"/>
      <c r="B105" s="12" t="s">
        <v>101</v>
      </c>
      <c r="C105" s="21" t="s">
        <v>12</v>
      </c>
      <c r="D105" s="21">
        <v>1</v>
      </c>
      <c r="E105" s="105">
        <v>442</v>
      </c>
      <c r="G105" s="54"/>
      <c r="H105" s="42"/>
      <c r="J105" s="39"/>
    </row>
    <row r="106" spans="1:10" s="23" customFormat="1" ht="31.5">
      <c r="A106" s="43"/>
      <c r="B106" s="201" t="s">
        <v>69</v>
      </c>
      <c r="C106" s="21"/>
      <c r="D106" s="21"/>
      <c r="E106" s="117">
        <f>SUM(E107:E118)</f>
        <v>528</v>
      </c>
      <c r="G106" s="54"/>
      <c r="H106" s="42"/>
      <c r="J106" s="39"/>
    </row>
    <row r="107" spans="1:10" s="23" customFormat="1">
      <c r="A107" s="43"/>
      <c r="B107" s="118" t="s">
        <v>102</v>
      </c>
      <c r="C107" s="21" t="s">
        <v>12</v>
      </c>
      <c r="D107" s="21">
        <v>1</v>
      </c>
      <c r="E107" s="105">
        <v>85</v>
      </c>
      <c r="G107" s="54"/>
      <c r="H107" s="42"/>
      <c r="J107" s="39"/>
    </row>
    <row r="108" spans="1:10" s="23" customFormat="1">
      <c r="A108" s="43"/>
      <c r="B108" s="229" t="s">
        <v>103</v>
      </c>
      <c r="C108" s="21" t="s">
        <v>12</v>
      </c>
      <c r="D108" s="21">
        <v>1</v>
      </c>
      <c r="E108" s="105">
        <v>20</v>
      </c>
      <c r="H108" s="42"/>
      <c r="J108" s="39"/>
    </row>
    <row r="109" spans="1:10" s="23" customFormat="1">
      <c r="A109" s="43"/>
      <c r="B109" s="118" t="s">
        <v>104</v>
      </c>
      <c r="C109" s="21" t="s">
        <v>12</v>
      </c>
      <c r="D109" s="21">
        <v>1</v>
      </c>
      <c r="E109" s="105">
        <v>7</v>
      </c>
      <c r="H109" s="42"/>
      <c r="J109" s="39"/>
    </row>
    <row r="110" spans="1:10" s="23" customFormat="1" ht="30.75">
      <c r="A110" s="43"/>
      <c r="B110" s="226" t="s">
        <v>105</v>
      </c>
      <c r="C110" s="21" t="s">
        <v>12</v>
      </c>
      <c r="D110" s="21">
        <v>1</v>
      </c>
      <c r="E110" s="105">
        <v>37</v>
      </c>
      <c r="H110" s="42"/>
      <c r="J110" s="39"/>
    </row>
    <row r="111" spans="1:10" s="23" customFormat="1" ht="31.5">
      <c r="A111" s="43"/>
      <c r="B111" s="226" t="s">
        <v>106</v>
      </c>
      <c r="C111" s="21" t="s">
        <v>12</v>
      </c>
      <c r="D111" s="21">
        <v>1</v>
      </c>
      <c r="E111" s="105">
        <v>17</v>
      </c>
      <c r="G111" s="54"/>
      <c r="H111" s="42"/>
      <c r="J111" s="39"/>
    </row>
    <row r="112" spans="1:10" s="23" customFormat="1" ht="30.75">
      <c r="A112" s="43"/>
      <c r="B112" s="226" t="s">
        <v>107</v>
      </c>
      <c r="C112" s="21" t="s">
        <v>12</v>
      </c>
      <c r="D112" s="21">
        <v>1</v>
      </c>
      <c r="E112" s="105">
        <v>27</v>
      </c>
      <c r="G112" s="54"/>
      <c r="H112" s="42"/>
      <c r="J112" s="39"/>
    </row>
    <row r="113" spans="1:15" s="23" customFormat="1" ht="30.75">
      <c r="A113" s="43"/>
      <c r="B113" s="226" t="s">
        <v>108</v>
      </c>
      <c r="C113" s="21" t="s">
        <v>12</v>
      </c>
      <c r="D113" s="21">
        <v>1</v>
      </c>
      <c r="E113" s="105">
        <v>6</v>
      </c>
      <c r="G113" s="54"/>
      <c r="H113" s="42"/>
      <c r="J113" s="39"/>
    </row>
    <row r="114" spans="1:15" s="23" customFormat="1">
      <c r="A114" s="43"/>
      <c r="B114" s="118" t="s">
        <v>109</v>
      </c>
      <c r="C114" s="21" t="s">
        <v>12</v>
      </c>
      <c r="D114" s="21">
        <v>1</v>
      </c>
      <c r="E114" s="105">
        <v>52</v>
      </c>
      <c r="G114" s="54"/>
      <c r="H114" s="42"/>
      <c r="J114" s="39"/>
    </row>
    <row r="115" spans="1:15" s="23" customFormat="1">
      <c r="A115" s="43"/>
      <c r="B115" s="118" t="s">
        <v>110</v>
      </c>
      <c r="C115" s="21" t="s">
        <v>12</v>
      </c>
      <c r="D115" s="21">
        <v>1</v>
      </c>
      <c r="E115" s="105">
        <v>14</v>
      </c>
      <c r="G115" s="54"/>
      <c r="H115" s="42"/>
      <c r="J115" s="39"/>
    </row>
    <row r="116" spans="1:15" s="23" customFormat="1">
      <c r="A116" s="43"/>
      <c r="B116" s="118" t="s">
        <v>111</v>
      </c>
      <c r="C116" s="21" t="s">
        <v>12</v>
      </c>
      <c r="D116" s="21">
        <v>1</v>
      </c>
      <c r="E116" s="105">
        <v>14</v>
      </c>
      <c r="G116" s="54"/>
      <c r="H116" s="42"/>
      <c r="J116" s="39"/>
    </row>
    <row r="117" spans="1:15" s="23" customFormat="1" ht="31.5">
      <c r="A117" s="43"/>
      <c r="B117" s="226" t="s">
        <v>112</v>
      </c>
      <c r="C117" s="21" t="s">
        <v>12</v>
      </c>
      <c r="D117" s="21">
        <v>1</v>
      </c>
      <c r="E117" s="105">
        <v>172</v>
      </c>
      <c r="G117" s="54"/>
      <c r="H117" s="42"/>
      <c r="J117" s="39"/>
    </row>
    <row r="118" spans="1:15" s="23" customFormat="1">
      <c r="A118" s="43"/>
      <c r="B118" s="118" t="s">
        <v>113</v>
      </c>
      <c r="C118" s="21" t="s">
        <v>12</v>
      </c>
      <c r="D118" s="21">
        <v>1</v>
      </c>
      <c r="E118" s="105">
        <v>77</v>
      </c>
      <c r="G118" s="54"/>
      <c r="H118" s="42"/>
      <c r="J118" s="39"/>
    </row>
    <row r="119" spans="1:15" s="23" customFormat="1" ht="15.75" customHeight="1">
      <c r="A119" s="132"/>
      <c r="B119" s="133" t="s">
        <v>114</v>
      </c>
      <c r="C119" s="243"/>
      <c r="D119" s="243"/>
      <c r="E119" s="134">
        <f>E120+E121+E219+E243+E245</f>
        <v>32070</v>
      </c>
      <c r="G119" s="54"/>
      <c r="H119" s="135"/>
      <c r="J119" s="25"/>
      <c r="K119" s="55"/>
      <c r="M119" s="55"/>
      <c r="N119" s="55"/>
      <c r="O119" s="55"/>
    </row>
    <row r="120" spans="1:15" s="23" customFormat="1" ht="15.75" customHeight="1">
      <c r="A120" s="136" t="s">
        <v>115</v>
      </c>
      <c r="B120" s="137"/>
      <c r="C120" s="138"/>
      <c r="D120" s="138"/>
      <c r="E120" s="128">
        <v>0</v>
      </c>
      <c r="G120" s="54"/>
      <c r="H120" s="56"/>
    </row>
    <row r="121" spans="1:15" s="23" customFormat="1" ht="15.75" customHeight="1">
      <c r="A121" s="136" t="s">
        <v>8</v>
      </c>
      <c r="B121" s="139"/>
      <c r="C121" s="138"/>
      <c r="D121" s="138"/>
      <c r="E121" s="128">
        <f>E122+E195+E216</f>
        <v>6494</v>
      </c>
      <c r="G121" s="54"/>
      <c r="H121" s="56"/>
      <c r="K121" s="55"/>
      <c r="L121" s="55"/>
      <c r="M121" s="55"/>
    </row>
    <row r="122" spans="1:15" s="23" customFormat="1" ht="18" customHeight="1">
      <c r="A122" s="42"/>
      <c r="B122" s="104" t="s">
        <v>116</v>
      </c>
      <c r="C122" s="126" t="s">
        <v>117</v>
      </c>
      <c r="D122" s="70"/>
      <c r="E122" s="104">
        <f>E123+E150+E183+E173+E187+E189+E192</f>
        <v>6029</v>
      </c>
      <c r="G122" s="54"/>
      <c r="H122" s="56"/>
      <c r="I122" s="55"/>
      <c r="K122" s="55"/>
      <c r="L122" s="55"/>
      <c r="M122" s="55"/>
      <c r="O122" s="55"/>
    </row>
    <row r="123" spans="1:15" s="23" customFormat="1" ht="18" customHeight="1">
      <c r="A123" s="42"/>
      <c r="B123" s="122" t="s">
        <v>118</v>
      </c>
      <c r="C123" s="140"/>
      <c r="D123" s="140"/>
      <c r="E123" s="141">
        <f>SUM(E124:E149)</f>
        <v>1905</v>
      </c>
      <c r="G123" s="142"/>
      <c r="H123" s="143"/>
      <c r="I123" s="55"/>
      <c r="K123" s="55"/>
      <c r="L123" s="55"/>
      <c r="M123" s="55"/>
      <c r="O123" s="55"/>
    </row>
    <row r="124" spans="1:15" s="23" customFormat="1">
      <c r="A124" s="42"/>
      <c r="B124" s="108" t="s">
        <v>119</v>
      </c>
      <c r="C124" s="21" t="s">
        <v>12</v>
      </c>
      <c r="D124" s="127">
        <v>1</v>
      </c>
      <c r="E124" s="105">
        <v>72</v>
      </c>
      <c r="G124" s="54"/>
      <c r="H124" s="143"/>
      <c r="I124" s="55"/>
      <c r="K124" s="55"/>
      <c r="L124" s="55"/>
      <c r="M124" s="55"/>
      <c r="O124" s="55"/>
    </row>
    <row r="125" spans="1:15" s="23" customFormat="1" ht="18" customHeight="1">
      <c r="A125" s="42"/>
      <c r="B125" s="108" t="s">
        <v>120</v>
      </c>
      <c r="C125" s="21" t="s">
        <v>12</v>
      </c>
      <c r="D125" s="127">
        <v>5</v>
      </c>
      <c r="E125" s="105">
        <v>175</v>
      </c>
      <c r="G125" s="54"/>
      <c r="H125" s="143"/>
      <c r="I125" s="55"/>
      <c r="K125" s="55"/>
      <c r="L125" s="55"/>
      <c r="M125" s="55"/>
      <c r="O125" s="55"/>
    </row>
    <row r="126" spans="1:15" s="23" customFormat="1" ht="18" customHeight="1">
      <c r="A126" s="42"/>
      <c r="B126" s="108" t="s">
        <v>121</v>
      </c>
      <c r="C126" s="21" t="s">
        <v>12</v>
      </c>
      <c r="D126" s="127">
        <v>1</v>
      </c>
      <c r="E126" s="105">
        <v>12</v>
      </c>
      <c r="G126" s="54"/>
      <c r="H126" s="143"/>
      <c r="I126" s="55"/>
      <c r="K126" s="55"/>
      <c r="L126" s="55"/>
      <c r="M126" s="55"/>
      <c r="O126" s="55"/>
    </row>
    <row r="127" spans="1:15" s="23" customFormat="1" ht="18" customHeight="1">
      <c r="A127" s="42"/>
      <c r="B127" s="108" t="s">
        <v>122</v>
      </c>
      <c r="C127" s="21" t="s">
        <v>12</v>
      </c>
      <c r="D127" s="127">
        <v>1</v>
      </c>
      <c r="E127" s="105">
        <v>30</v>
      </c>
      <c r="G127" s="54"/>
      <c r="H127" s="143"/>
      <c r="I127" s="55"/>
      <c r="K127" s="55"/>
      <c r="L127" s="55"/>
      <c r="M127" s="55"/>
      <c r="O127" s="55"/>
    </row>
    <row r="128" spans="1:15" s="23" customFormat="1" ht="18" customHeight="1">
      <c r="A128" s="42"/>
      <c r="B128" s="108" t="s">
        <v>123</v>
      </c>
      <c r="C128" s="21" t="s">
        <v>12</v>
      </c>
      <c r="D128" s="127">
        <v>9</v>
      </c>
      <c r="E128" s="105">
        <v>67</v>
      </c>
      <c r="G128" s="54"/>
      <c r="H128" s="143"/>
      <c r="I128" s="55"/>
      <c r="K128" s="55"/>
      <c r="L128" s="55"/>
      <c r="M128" s="55"/>
      <c r="O128" s="55"/>
    </row>
    <row r="129" spans="1:15" s="23" customFormat="1" ht="18" customHeight="1">
      <c r="A129" s="42"/>
      <c r="B129" s="108" t="s">
        <v>124</v>
      </c>
      <c r="C129" s="21" t="s">
        <v>12</v>
      </c>
      <c r="D129" s="127">
        <v>10</v>
      </c>
      <c r="E129" s="105">
        <v>140</v>
      </c>
      <c r="G129" s="54"/>
      <c r="H129" s="143"/>
      <c r="I129" s="55"/>
      <c r="K129" s="55"/>
      <c r="L129" s="55"/>
      <c r="M129" s="55"/>
      <c r="O129" s="55"/>
    </row>
    <row r="130" spans="1:15" s="23" customFormat="1" ht="18" customHeight="1">
      <c r="A130" s="42"/>
      <c r="B130" s="108" t="s">
        <v>125</v>
      </c>
      <c r="C130" s="21" t="s">
        <v>12</v>
      </c>
      <c r="D130" s="127">
        <v>1</v>
      </c>
      <c r="E130" s="105">
        <v>46</v>
      </c>
      <c r="G130" s="54"/>
      <c r="H130" s="143"/>
      <c r="I130" s="55"/>
      <c r="K130" s="55"/>
      <c r="L130" s="55"/>
      <c r="M130" s="55"/>
      <c r="O130" s="55"/>
    </row>
    <row r="131" spans="1:15" s="23" customFormat="1" ht="18" customHeight="1">
      <c r="A131" s="42"/>
      <c r="B131" s="108" t="s">
        <v>126</v>
      </c>
      <c r="C131" s="21" t="s">
        <v>12</v>
      </c>
      <c r="D131" s="127">
        <v>10</v>
      </c>
      <c r="E131" s="105">
        <v>37</v>
      </c>
      <c r="G131" s="54"/>
      <c r="H131" s="143"/>
      <c r="I131" s="55"/>
      <c r="K131" s="55"/>
      <c r="L131" s="55"/>
      <c r="M131" s="55"/>
      <c r="O131" s="55"/>
    </row>
    <row r="132" spans="1:15" s="23" customFormat="1" ht="18" customHeight="1">
      <c r="A132" s="42"/>
      <c r="B132" s="108" t="s">
        <v>127</v>
      </c>
      <c r="C132" s="21" t="s">
        <v>12</v>
      </c>
      <c r="D132" s="127">
        <v>1</v>
      </c>
      <c r="E132" s="105">
        <v>15</v>
      </c>
      <c r="G132" s="54"/>
      <c r="H132" s="143"/>
      <c r="I132" s="55"/>
      <c r="K132" s="55"/>
      <c r="L132" s="55"/>
      <c r="M132" s="55"/>
      <c r="O132" s="55"/>
    </row>
    <row r="133" spans="1:15" s="23" customFormat="1" ht="18" customHeight="1">
      <c r="A133" s="42"/>
      <c r="B133" s="213" t="s">
        <v>128</v>
      </c>
      <c r="C133" s="21" t="s">
        <v>12</v>
      </c>
      <c r="D133" s="127">
        <v>1</v>
      </c>
      <c r="E133" s="105">
        <v>19</v>
      </c>
      <c r="G133" s="54"/>
      <c r="H133" s="143"/>
      <c r="I133" s="55"/>
      <c r="K133" s="55"/>
      <c r="L133" s="55"/>
      <c r="M133" s="55"/>
      <c r="O133" s="55"/>
    </row>
    <row r="134" spans="1:15" s="23" customFormat="1" ht="18" customHeight="1">
      <c r="A134" s="42"/>
      <c r="B134" s="213" t="s">
        <v>129</v>
      </c>
      <c r="C134" s="21" t="s">
        <v>12</v>
      </c>
      <c r="D134" s="127">
        <v>2</v>
      </c>
      <c r="E134" s="105">
        <v>200</v>
      </c>
      <c r="G134" s="54"/>
      <c r="H134" s="143"/>
      <c r="I134" s="55"/>
      <c r="K134" s="55"/>
      <c r="L134" s="55"/>
      <c r="M134" s="55"/>
      <c r="O134" s="55"/>
    </row>
    <row r="135" spans="1:15" s="23" customFormat="1" ht="18" customHeight="1">
      <c r="A135" s="42"/>
      <c r="B135" s="213" t="s">
        <v>130</v>
      </c>
      <c r="C135" s="21" t="s">
        <v>12</v>
      </c>
      <c r="D135" s="127">
        <v>2</v>
      </c>
      <c r="E135" s="105">
        <v>200</v>
      </c>
      <c r="G135" s="54"/>
      <c r="H135" s="143"/>
      <c r="I135" s="55"/>
      <c r="K135" s="55"/>
      <c r="L135" s="55"/>
      <c r="M135" s="55"/>
      <c r="O135" s="55"/>
    </row>
    <row r="136" spans="1:15" s="23" customFormat="1" ht="18" customHeight="1">
      <c r="A136" s="42"/>
      <c r="B136" s="213" t="s">
        <v>131</v>
      </c>
      <c r="C136" s="21" t="s">
        <v>12</v>
      </c>
      <c r="D136" s="127">
        <v>1</v>
      </c>
      <c r="E136" s="105">
        <v>25</v>
      </c>
      <c r="G136" s="54"/>
      <c r="H136" s="143"/>
      <c r="I136" s="55"/>
      <c r="K136" s="55"/>
      <c r="L136" s="55"/>
      <c r="M136" s="55"/>
      <c r="O136" s="55"/>
    </row>
    <row r="137" spans="1:15" s="23" customFormat="1" ht="18" customHeight="1">
      <c r="A137" s="42"/>
      <c r="B137" s="213" t="s">
        <v>132</v>
      </c>
      <c r="C137" s="21" t="s">
        <v>12</v>
      </c>
      <c r="D137" s="127">
        <v>1</v>
      </c>
      <c r="E137" s="105">
        <v>330</v>
      </c>
      <c r="G137" s="54"/>
      <c r="H137" s="143"/>
      <c r="I137" s="55"/>
      <c r="K137" s="55"/>
      <c r="L137" s="55"/>
      <c r="M137" s="55"/>
      <c r="O137" s="55"/>
    </row>
    <row r="138" spans="1:15" s="23" customFormat="1" ht="18" customHeight="1">
      <c r="A138" s="42"/>
      <c r="B138" s="213" t="s">
        <v>133</v>
      </c>
      <c r="C138" s="21" t="s">
        <v>12</v>
      </c>
      <c r="D138" s="127">
        <v>1</v>
      </c>
      <c r="E138" s="105">
        <v>330</v>
      </c>
      <c r="G138" s="54"/>
      <c r="H138" s="143"/>
      <c r="I138" s="55"/>
      <c r="K138" s="55"/>
      <c r="L138" s="55"/>
      <c r="M138" s="55"/>
      <c r="O138" s="55"/>
    </row>
    <row r="139" spans="1:15" s="23" customFormat="1" ht="18" customHeight="1">
      <c r="A139" s="42"/>
      <c r="B139" s="213" t="s">
        <v>134</v>
      </c>
      <c r="C139" s="21" t="s">
        <v>12</v>
      </c>
      <c r="D139" s="127">
        <v>1</v>
      </c>
      <c r="E139" s="105">
        <v>10</v>
      </c>
      <c r="G139" s="54"/>
      <c r="H139" s="143"/>
      <c r="I139" s="55"/>
      <c r="K139" s="55"/>
      <c r="L139" s="55"/>
      <c r="M139" s="55"/>
      <c r="O139" s="55"/>
    </row>
    <row r="140" spans="1:15" s="23" customFormat="1" ht="18" customHeight="1">
      <c r="A140" s="42"/>
      <c r="B140" s="213" t="s">
        <v>135</v>
      </c>
      <c r="C140" s="21" t="s">
        <v>12</v>
      </c>
      <c r="D140" s="127">
        <v>20</v>
      </c>
      <c r="E140" s="105">
        <v>9</v>
      </c>
      <c r="G140" s="54"/>
      <c r="H140" s="143"/>
      <c r="I140" s="55"/>
      <c r="K140" s="55"/>
      <c r="L140" s="55"/>
      <c r="M140" s="55"/>
      <c r="O140" s="55"/>
    </row>
    <row r="141" spans="1:15" s="23" customFormat="1" ht="18" customHeight="1">
      <c r="A141" s="42"/>
      <c r="B141" s="213" t="s">
        <v>136</v>
      </c>
      <c r="C141" s="21" t="s">
        <v>12</v>
      </c>
      <c r="D141" s="127">
        <v>20</v>
      </c>
      <c r="E141" s="105">
        <v>40</v>
      </c>
      <c r="G141" s="54"/>
      <c r="H141" s="143"/>
      <c r="I141" s="55"/>
      <c r="K141" s="55"/>
      <c r="L141" s="55"/>
      <c r="M141" s="55"/>
      <c r="O141" s="55"/>
    </row>
    <row r="142" spans="1:15" s="23" customFormat="1" ht="18" customHeight="1">
      <c r="A142" s="42"/>
      <c r="B142" s="108" t="s">
        <v>137</v>
      </c>
      <c r="C142" s="21" t="s">
        <v>12</v>
      </c>
      <c r="D142" s="127">
        <v>1</v>
      </c>
      <c r="E142" s="105">
        <v>54</v>
      </c>
      <c r="G142" s="54"/>
      <c r="H142" s="143"/>
      <c r="I142" s="55"/>
      <c r="K142" s="55"/>
      <c r="L142" s="55"/>
      <c r="M142" s="55"/>
      <c r="O142" s="55"/>
    </row>
    <row r="143" spans="1:15" s="23" customFormat="1" ht="18" customHeight="1">
      <c r="A143" s="42"/>
      <c r="B143" s="108" t="s">
        <v>138</v>
      </c>
      <c r="C143" s="21" t="s">
        <v>12</v>
      </c>
      <c r="D143" s="127">
        <v>1</v>
      </c>
      <c r="E143" s="105">
        <v>6</v>
      </c>
      <c r="G143" s="54"/>
      <c r="H143" s="143"/>
      <c r="I143" s="55"/>
      <c r="K143" s="55"/>
      <c r="L143" s="55"/>
      <c r="M143" s="55"/>
      <c r="O143" s="55"/>
    </row>
    <row r="144" spans="1:15" s="23" customFormat="1" ht="18" customHeight="1">
      <c r="A144" s="42"/>
      <c r="B144" s="108" t="s">
        <v>139</v>
      </c>
      <c r="C144" s="21" t="s">
        <v>12</v>
      </c>
      <c r="D144" s="127">
        <v>4</v>
      </c>
      <c r="E144" s="105">
        <v>5</v>
      </c>
      <c r="G144" s="54"/>
      <c r="H144" s="143"/>
      <c r="I144" s="55"/>
      <c r="K144" s="55"/>
      <c r="L144" s="55"/>
      <c r="M144" s="55"/>
      <c r="O144" s="55"/>
    </row>
    <row r="145" spans="1:15" s="23" customFormat="1" ht="18" customHeight="1">
      <c r="A145" s="42"/>
      <c r="B145" s="108" t="s">
        <v>140</v>
      </c>
      <c r="C145" s="21" t="s">
        <v>12</v>
      </c>
      <c r="D145" s="127">
        <v>6</v>
      </c>
      <c r="E145" s="105">
        <v>5</v>
      </c>
      <c r="G145" s="54"/>
      <c r="H145" s="143"/>
      <c r="I145" s="55"/>
      <c r="K145" s="55"/>
      <c r="L145" s="55"/>
      <c r="M145" s="55"/>
      <c r="O145" s="55"/>
    </row>
    <row r="146" spans="1:15" s="23" customFormat="1" ht="18" customHeight="1">
      <c r="A146" s="42"/>
      <c r="B146" s="108" t="s">
        <v>141</v>
      </c>
      <c r="C146" s="21" t="s">
        <v>12</v>
      </c>
      <c r="D146" s="127">
        <v>1</v>
      </c>
      <c r="E146" s="105">
        <v>5</v>
      </c>
      <c r="G146" s="54"/>
      <c r="H146" s="143"/>
      <c r="I146" s="55"/>
      <c r="K146" s="55"/>
      <c r="L146" s="55"/>
      <c r="M146" s="55"/>
      <c r="O146" s="55"/>
    </row>
    <row r="147" spans="1:15" s="23" customFormat="1" ht="18" customHeight="1">
      <c r="A147" s="42"/>
      <c r="B147" s="230" t="s">
        <v>142</v>
      </c>
      <c r="C147" s="21" t="s">
        <v>12</v>
      </c>
      <c r="D147" s="127">
        <v>2</v>
      </c>
      <c r="E147" s="105">
        <v>21</v>
      </c>
      <c r="G147" s="54"/>
      <c r="H147" s="143"/>
      <c r="I147" s="55"/>
      <c r="K147" s="55"/>
      <c r="L147" s="55"/>
      <c r="M147" s="55"/>
      <c r="O147" s="55"/>
    </row>
    <row r="148" spans="1:15" s="23" customFormat="1" ht="31.5">
      <c r="A148" s="42"/>
      <c r="B148" s="231" t="s">
        <v>143</v>
      </c>
      <c r="C148" s="21" t="s">
        <v>12</v>
      </c>
      <c r="D148" s="127">
        <v>1</v>
      </c>
      <c r="E148" s="105">
        <v>45</v>
      </c>
      <c r="G148" s="54"/>
      <c r="H148" s="143"/>
      <c r="I148" s="55"/>
      <c r="K148" s="55"/>
      <c r="L148" s="55"/>
      <c r="M148" s="55"/>
      <c r="O148" s="55"/>
    </row>
    <row r="149" spans="1:15" s="23" customFormat="1" ht="18" customHeight="1">
      <c r="A149" s="42"/>
      <c r="B149" s="230" t="s">
        <v>144</v>
      </c>
      <c r="C149" s="21" t="s">
        <v>12</v>
      </c>
      <c r="D149" s="127">
        <v>1</v>
      </c>
      <c r="E149" s="105">
        <v>7</v>
      </c>
      <c r="G149" s="54"/>
      <c r="H149" s="143"/>
      <c r="I149" s="55"/>
      <c r="K149" s="55"/>
      <c r="L149" s="55"/>
      <c r="M149" s="55"/>
      <c r="O149" s="55"/>
    </row>
    <row r="150" spans="1:15" s="23" customFormat="1" ht="15.75" customHeight="1">
      <c r="A150" s="41"/>
      <c r="B150" s="122" t="s">
        <v>145</v>
      </c>
      <c r="C150" s="21"/>
      <c r="D150" s="21"/>
      <c r="E150" s="117">
        <f>SUM(E151:E172)</f>
        <v>3565</v>
      </c>
      <c r="G150" s="142"/>
      <c r="M150" s="40"/>
      <c r="N150" s="90"/>
      <c r="O150" s="55"/>
    </row>
    <row r="151" spans="1:15" s="23" customFormat="1" ht="15" customHeight="1">
      <c r="A151" s="41"/>
      <c r="B151" s="108" t="s">
        <v>146</v>
      </c>
      <c r="C151" s="21" t="s">
        <v>12</v>
      </c>
      <c r="D151" s="127">
        <v>1</v>
      </c>
      <c r="E151" s="105">
        <v>223</v>
      </c>
      <c r="G151" s="54"/>
      <c r="I151" s="54"/>
      <c r="J151" s="54"/>
      <c r="M151" s="40"/>
      <c r="N151" s="90"/>
    </row>
    <row r="152" spans="1:15" s="23" customFormat="1" ht="15" customHeight="1">
      <c r="A152" s="41"/>
      <c r="B152" s="108" t="s">
        <v>147</v>
      </c>
      <c r="C152" s="21" t="s">
        <v>12</v>
      </c>
      <c r="D152" s="127">
        <v>1</v>
      </c>
      <c r="E152" s="105">
        <v>167</v>
      </c>
      <c r="G152" s="54"/>
      <c r="I152" s="54"/>
      <c r="J152" s="54"/>
      <c r="M152" s="40"/>
      <c r="N152" s="90"/>
    </row>
    <row r="153" spans="1:15" s="23" customFormat="1" ht="15" customHeight="1">
      <c r="A153" s="41"/>
      <c r="B153" s="108" t="s">
        <v>148</v>
      </c>
      <c r="C153" s="21" t="s">
        <v>12</v>
      </c>
      <c r="D153" s="127">
        <v>1</v>
      </c>
      <c r="E153" s="105">
        <v>35</v>
      </c>
      <c r="G153" s="54"/>
      <c r="H153" s="54"/>
      <c r="I153" s="54"/>
      <c r="J153" s="54"/>
      <c r="M153" s="40"/>
      <c r="N153" s="90"/>
    </row>
    <row r="154" spans="1:15" s="23" customFormat="1" ht="15" customHeight="1">
      <c r="A154" s="41"/>
      <c r="B154" s="108" t="s">
        <v>149</v>
      </c>
      <c r="C154" s="21" t="s">
        <v>12</v>
      </c>
      <c r="D154" s="127">
        <v>1</v>
      </c>
      <c r="E154" s="105">
        <v>528</v>
      </c>
      <c r="G154" s="54"/>
      <c r="H154" s="54"/>
      <c r="I154" s="54"/>
      <c r="J154" s="54"/>
      <c r="M154" s="40"/>
      <c r="N154" s="90"/>
    </row>
    <row r="155" spans="1:15" s="23" customFormat="1" ht="15" customHeight="1">
      <c r="A155" s="41"/>
      <c r="B155" s="108" t="s">
        <v>150</v>
      </c>
      <c r="C155" s="21" t="s">
        <v>12</v>
      </c>
      <c r="D155" s="127">
        <v>1</v>
      </c>
      <c r="E155" s="105">
        <v>368.5</v>
      </c>
      <c r="G155" s="54"/>
      <c r="H155" s="54"/>
      <c r="I155" s="54"/>
      <c r="J155" s="54"/>
      <c r="M155" s="40"/>
      <c r="N155" s="90"/>
    </row>
    <row r="156" spans="1:15" s="23" customFormat="1" ht="15" customHeight="1">
      <c r="A156" s="41"/>
      <c r="B156" s="108" t="s">
        <v>151</v>
      </c>
      <c r="C156" s="21" t="s">
        <v>12</v>
      </c>
      <c r="D156" s="127">
        <v>1</v>
      </c>
      <c r="E156" s="105">
        <v>110</v>
      </c>
      <c r="G156" s="54"/>
      <c r="H156" s="54"/>
      <c r="I156" s="54"/>
      <c r="J156" s="54"/>
      <c r="M156" s="40"/>
      <c r="N156" s="90"/>
    </row>
    <row r="157" spans="1:15" s="23" customFormat="1" ht="15" customHeight="1">
      <c r="A157" s="41"/>
      <c r="B157" s="108" t="s">
        <v>152</v>
      </c>
      <c r="C157" s="21" t="s">
        <v>12</v>
      </c>
      <c r="D157" s="127">
        <v>1</v>
      </c>
      <c r="E157" s="105">
        <v>499</v>
      </c>
      <c r="G157" s="54"/>
      <c r="H157" s="54"/>
      <c r="I157" s="54"/>
      <c r="J157" s="54"/>
      <c r="M157" s="40"/>
      <c r="N157" s="90"/>
    </row>
    <row r="158" spans="1:15" s="23" customFormat="1" ht="15" customHeight="1">
      <c r="A158" s="41"/>
      <c r="B158" s="108" t="s">
        <v>153</v>
      </c>
      <c r="C158" s="21" t="s">
        <v>12</v>
      </c>
      <c r="D158" s="127">
        <v>7</v>
      </c>
      <c r="E158" s="105">
        <v>56</v>
      </c>
      <c r="G158" s="54"/>
      <c r="H158" s="54"/>
      <c r="I158" s="54"/>
      <c r="J158" s="54"/>
      <c r="M158" s="40"/>
      <c r="N158" s="90"/>
    </row>
    <row r="159" spans="1:15" s="23" customFormat="1" ht="15" customHeight="1">
      <c r="A159" s="41"/>
      <c r="B159" s="108" t="s">
        <v>154</v>
      </c>
      <c r="C159" s="21" t="s">
        <v>12</v>
      </c>
      <c r="D159" s="127">
        <v>1</v>
      </c>
      <c r="E159" s="105">
        <v>118</v>
      </c>
      <c r="G159" s="54"/>
      <c r="H159" s="54"/>
      <c r="I159" s="54"/>
      <c r="J159" s="54"/>
      <c r="M159" s="40"/>
      <c r="N159" s="90"/>
    </row>
    <row r="160" spans="1:15" s="23" customFormat="1" ht="15" customHeight="1">
      <c r="A160" s="41"/>
      <c r="B160" s="108" t="s">
        <v>155</v>
      </c>
      <c r="C160" s="21" t="s">
        <v>12</v>
      </c>
      <c r="D160" s="127">
        <v>2</v>
      </c>
      <c r="E160" s="105">
        <v>22</v>
      </c>
      <c r="G160" s="54"/>
      <c r="H160" s="54"/>
      <c r="I160" s="54"/>
      <c r="J160" s="54"/>
      <c r="M160" s="40"/>
      <c r="N160" s="90"/>
    </row>
    <row r="161" spans="1:14" s="23" customFormat="1" ht="15" customHeight="1">
      <c r="A161" s="41"/>
      <c r="B161" s="108" t="s">
        <v>156</v>
      </c>
      <c r="C161" s="21" t="s">
        <v>12</v>
      </c>
      <c r="D161" s="127">
        <v>1</v>
      </c>
      <c r="E161" s="105">
        <v>18</v>
      </c>
      <c r="G161" s="54"/>
      <c r="H161" s="54"/>
      <c r="I161" s="54"/>
      <c r="J161" s="54"/>
      <c r="M161" s="40"/>
      <c r="N161" s="90"/>
    </row>
    <row r="162" spans="1:14" s="23" customFormat="1" ht="15" customHeight="1">
      <c r="A162" s="41"/>
      <c r="B162" s="108" t="s">
        <v>157</v>
      </c>
      <c r="C162" s="21" t="s">
        <v>12</v>
      </c>
      <c r="D162" s="127">
        <v>1</v>
      </c>
      <c r="E162" s="105">
        <v>174</v>
      </c>
      <c r="G162" s="54"/>
      <c r="H162" s="54"/>
      <c r="I162" s="54"/>
      <c r="J162" s="54"/>
      <c r="M162" s="40"/>
      <c r="N162" s="90"/>
    </row>
    <row r="163" spans="1:14" s="23" customFormat="1" ht="15" customHeight="1">
      <c r="A163" s="41"/>
      <c r="B163" s="108" t="s">
        <v>158</v>
      </c>
      <c r="C163" s="21" t="s">
        <v>12</v>
      </c>
      <c r="D163" s="127">
        <v>1</v>
      </c>
      <c r="E163" s="105">
        <v>79</v>
      </c>
      <c r="G163" s="54"/>
      <c r="H163" s="54"/>
      <c r="I163" s="54"/>
      <c r="J163" s="54"/>
      <c r="M163" s="40"/>
      <c r="N163" s="90"/>
    </row>
    <row r="164" spans="1:14" s="23" customFormat="1" ht="15" customHeight="1">
      <c r="A164" s="41"/>
      <c r="B164" s="108" t="s">
        <v>159</v>
      </c>
      <c r="C164" s="21" t="s">
        <v>12</v>
      </c>
      <c r="D164" s="127">
        <v>1</v>
      </c>
      <c r="E164" s="105">
        <v>200</v>
      </c>
      <c r="G164" s="54"/>
      <c r="H164" s="54"/>
      <c r="I164" s="54"/>
      <c r="J164" s="54"/>
      <c r="M164" s="40"/>
      <c r="N164" s="90"/>
    </row>
    <row r="165" spans="1:14" s="23" customFormat="1" ht="15" customHeight="1">
      <c r="A165" s="41"/>
      <c r="B165" s="108" t="s">
        <v>160</v>
      </c>
      <c r="C165" s="21" t="s">
        <v>12</v>
      </c>
      <c r="D165" s="127">
        <v>1</v>
      </c>
      <c r="E165" s="105">
        <v>94</v>
      </c>
      <c r="G165" s="54"/>
      <c r="H165" s="54"/>
      <c r="I165" s="54"/>
      <c r="J165" s="54"/>
      <c r="M165" s="40"/>
      <c r="N165" s="90"/>
    </row>
    <row r="166" spans="1:14" s="23" customFormat="1" ht="15" customHeight="1">
      <c r="A166" s="41"/>
      <c r="B166" s="108" t="s">
        <v>161</v>
      </c>
      <c r="C166" s="21" t="s">
        <v>12</v>
      </c>
      <c r="D166" s="127">
        <v>1</v>
      </c>
      <c r="E166" s="105">
        <v>4.5</v>
      </c>
      <c r="G166" s="54"/>
      <c r="H166" s="54"/>
      <c r="I166" s="54"/>
      <c r="J166" s="54"/>
      <c r="M166" s="40"/>
      <c r="N166" s="90"/>
    </row>
    <row r="167" spans="1:14" s="23" customFormat="1" ht="15" customHeight="1">
      <c r="A167" s="41"/>
      <c r="B167" s="108" t="s">
        <v>162</v>
      </c>
      <c r="C167" s="21" t="s">
        <v>12</v>
      </c>
      <c r="D167" s="127">
        <v>1</v>
      </c>
      <c r="E167" s="105">
        <v>33</v>
      </c>
      <c r="G167" s="54"/>
      <c r="H167" s="54"/>
      <c r="I167" s="54"/>
      <c r="J167" s="54"/>
      <c r="M167" s="40"/>
      <c r="N167" s="90"/>
    </row>
    <row r="168" spans="1:14" s="23" customFormat="1" ht="15" customHeight="1">
      <c r="A168" s="41"/>
      <c r="B168" s="108" t="s">
        <v>163</v>
      </c>
      <c r="C168" s="21" t="s">
        <v>12</v>
      </c>
      <c r="D168" s="127">
        <v>1</v>
      </c>
      <c r="E168" s="105">
        <v>255</v>
      </c>
      <c r="G168" s="54"/>
      <c r="H168" s="54"/>
      <c r="I168" s="54"/>
      <c r="J168" s="54"/>
      <c r="M168" s="40"/>
      <c r="N168" s="90"/>
    </row>
    <row r="169" spans="1:14" s="23" customFormat="1" ht="15" customHeight="1">
      <c r="A169" s="41"/>
      <c r="B169" s="108" t="s">
        <v>164</v>
      </c>
      <c r="C169" s="21" t="s">
        <v>12</v>
      </c>
      <c r="D169" s="127">
        <v>2</v>
      </c>
      <c r="E169" s="105">
        <v>35</v>
      </c>
      <c r="G169" s="54"/>
      <c r="H169" s="54"/>
      <c r="I169" s="54"/>
      <c r="J169" s="54"/>
      <c r="M169" s="40"/>
      <c r="N169" s="90"/>
    </row>
    <row r="170" spans="1:14" s="23" customFormat="1" ht="15" customHeight="1">
      <c r="A170" s="41"/>
      <c r="B170" s="108" t="s">
        <v>165</v>
      </c>
      <c r="C170" s="21" t="s">
        <v>12</v>
      </c>
      <c r="D170" s="127">
        <v>2</v>
      </c>
      <c r="E170" s="105">
        <v>109</v>
      </c>
      <c r="G170" s="54"/>
      <c r="H170" s="54"/>
      <c r="I170" s="54"/>
      <c r="J170" s="54"/>
      <c r="M170" s="40"/>
      <c r="N170" s="90"/>
    </row>
    <row r="171" spans="1:14" s="23" customFormat="1" ht="15" customHeight="1">
      <c r="A171" s="41"/>
      <c r="B171" s="108" t="s">
        <v>166</v>
      </c>
      <c r="C171" s="21" t="s">
        <v>12</v>
      </c>
      <c r="D171" s="127">
        <v>6</v>
      </c>
      <c r="E171" s="105">
        <v>288</v>
      </c>
      <c r="G171" s="54"/>
      <c r="H171" s="54"/>
      <c r="I171" s="54"/>
      <c r="J171" s="54"/>
      <c r="M171" s="40"/>
      <c r="N171" s="90"/>
    </row>
    <row r="172" spans="1:14" s="23" customFormat="1" ht="15" customHeight="1">
      <c r="A172" s="41"/>
      <c r="B172" s="108" t="s">
        <v>167</v>
      </c>
      <c r="C172" s="21" t="s">
        <v>12</v>
      </c>
      <c r="D172" s="127">
        <v>1</v>
      </c>
      <c r="E172" s="105">
        <v>149</v>
      </c>
      <c r="G172" s="54"/>
      <c r="H172" s="54"/>
      <c r="I172" s="54"/>
      <c r="J172" s="54"/>
      <c r="M172" s="40"/>
      <c r="N172" s="90"/>
    </row>
    <row r="173" spans="1:14" s="23" customFormat="1" ht="15.75" customHeight="1">
      <c r="A173" s="41"/>
      <c r="B173" s="122" t="s">
        <v>168</v>
      </c>
      <c r="C173" s="21"/>
      <c r="D173" s="144"/>
      <c r="E173" s="117">
        <f>SUM(E174:E182)</f>
        <v>305</v>
      </c>
      <c r="G173" s="142"/>
      <c r="H173" s="42"/>
      <c r="I173" s="145"/>
      <c r="M173" s="40"/>
      <c r="N173" s="90"/>
    </row>
    <row r="174" spans="1:14" s="23" customFormat="1">
      <c r="A174" s="41"/>
      <c r="B174" s="14" t="s">
        <v>169</v>
      </c>
      <c r="C174" s="21" t="s">
        <v>12</v>
      </c>
      <c r="D174" s="15">
        <v>1</v>
      </c>
      <c r="E174" s="12">
        <v>50</v>
      </c>
      <c r="G174" s="54"/>
      <c r="H174" s="42"/>
      <c r="I174" s="145"/>
      <c r="M174" s="40"/>
      <c r="N174" s="90"/>
    </row>
    <row r="175" spans="1:14" s="23" customFormat="1">
      <c r="A175" s="41"/>
      <c r="B175" s="14" t="s">
        <v>170</v>
      </c>
      <c r="C175" s="21" t="s">
        <v>12</v>
      </c>
      <c r="D175" s="15">
        <v>35</v>
      </c>
      <c r="E175" s="12">
        <v>105</v>
      </c>
      <c r="G175" s="54"/>
      <c r="H175" s="42"/>
      <c r="I175" s="145"/>
      <c r="M175" s="40"/>
      <c r="N175" s="90"/>
    </row>
    <row r="176" spans="1:14" s="23" customFormat="1" ht="15.75" customHeight="1">
      <c r="A176" s="41"/>
      <c r="B176" s="14" t="s">
        <v>171</v>
      </c>
      <c r="C176" s="21" t="s">
        <v>12</v>
      </c>
      <c r="D176" s="15">
        <v>7</v>
      </c>
      <c r="E176" s="12">
        <v>29</v>
      </c>
      <c r="G176" s="54"/>
      <c r="H176" s="42"/>
      <c r="I176" s="145"/>
      <c r="M176" s="40"/>
      <c r="N176" s="90"/>
    </row>
    <row r="177" spans="1:15" s="23" customFormat="1" ht="15.75" customHeight="1">
      <c r="A177" s="41"/>
      <c r="B177" s="14" t="s">
        <v>172</v>
      </c>
      <c r="C177" s="21" t="s">
        <v>12</v>
      </c>
      <c r="D177" s="15">
        <v>1</v>
      </c>
      <c r="E177" s="12">
        <v>60</v>
      </c>
      <c r="G177" s="54"/>
      <c r="H177" s="42"/>
      <c r="I177" s="145"/>
      <c r="M177" s="40"/>
      <c r="N177" s="90"/>
    </row>
    <row r="178" spans="1:15" s="23" customFormat="1" ht="15.75" customHeight="1">
      <c r="A178" s="41"/>
      <c r="B178" s="14" t="s">
        <v>173</v>
      </c>
      <c r="C178" s="21" t="s">
        <v>12</v>
      </c>
      <c r="D178" s="15">
        <v>1</v>
      </c>
      <c r="E178" s="12">
        <v>32</v>
      </c>
      <c r="G178" s="54"/>
      <c r="H178" s="42"/>
      <c r="I178" s="145"/>
      <c r="M178" s="40"/>
      <c r="N178" s="90"/>
    </row>
    <row r="179" spans="1:15" s="23" customFormat="1" ht="15.75" customHeight="1">
      <c r="A179" s="41"/>
      <c r="B179" s="14" t="s">
        <v>174</v>
      </c>
      <c r="C179" s="21" t="s">
        <v>12</v>
      </c>
      <c r="D179" s="15">
        <v>1</v>
      </c>
      <c r="E179" s="12">
        <v>4</v>
      </c>
      <c r="G179" s="54"/>
      <c r="H179" s="42"/>
      <c r="I179" s="145"/>
      <c r="M179" s="40"/>
      <c r="N179" s="90"/>
    </row>
    <row r="180" spans="1:15" s="23" customFormat="1" ht="31.5">
      <c r="A180" s="41"/>
      <c r="B180" s="14" t="s">
        <v>175</v>
      </c>
      <c r="C180" s="21" t="s">
        <v>12</v>
      </c>
      <c r="D180" s="15">
        <v>1</v>
      </c>
      <c r="E180" s="12">
        <v>16</v>
      </c>
      <c r="G180" s="54"/>
      <c r="H180" s="42"/>
      <c r="I180" s="145"/>
      <c r="M180" s="40"/>
      <c r="N180" s="90"/>
    </row>
    <row r="181" spans="1:15" s="23" customFormat="1" ht="15.75" customHeight="1">
      <c r="A181" s="41"/>
      <c r="B181" s="16" t="s">
        <v>176</v>
      </c>
      <c r="C181" s="21" t="s">
        <v>12</v>
      </c>
      <c r="D181" s="17">
        <v>1</v>
      </c>
      <c r="E181" s="12">
        <v>4</v>
      </c>
      <c r="G181" s="54"/>
      <c r="H181" s="42"/>
      <c r="I181" s="145"/>
      <c r="M181" s="40"/>
      <c r="N181" s="90"/>
    </row>
    <row r="182" spans="1:15" s="23" customFormat="1" ht="15.75" customHeight="1">
      <c r="A182" s="41"/>
      <c r="B182" s="16" t="s">
        <v>177</v>
      </c>
      <c r="C182" s="21" t="s">
        <v>12</v>
      </c>
      <c r="D182" s="17">
        <v>25</v>
      </c>
      <c r="E182" s="12">
        <v>5</v>
      </c>
      <c r="G182" s="54"/>
      <c r="H182" s="42"/>
      <c r="I182" s="145"/>
      <c r="M182" s="40"/>
      <c r="N182" s="90"/>
    </row>
    <row r="183" spans="1:15" s="23" customFormat="1" ht="15.75" customHeight="1">
      <c r="A183" s="41"/>
      <c r="B183" s="122" t="s">
        <v>178</v>
      </c>
      <c r="C183" s="89"/>
      <c r="D183" s="89"/>
      <c r="E183" s="117">
        <f>SUM(E184:E186)</f>
        <v>129</v>
      </c>
      <c r="G183" s="142"/>
      <c r="H183" s="42"/>
      <c r="J183" s="55"/>
      <c r="M183" s="40"/>
      <c r="N183" s="90"/>
      <c r="O183" s="146"/>
    </row>
    <row r="184" spans="1:15" s="23" customFormat="1" ht="17.25" customHeight="1">
      <c r="A184" s="41"/>
      <c r="B184" s="12" t="s">
        <v>179</v>
      </c>
      <c r="C184" s="21" t="s">
        <v>12</v>
      </c>
      <c r="D184" s="147">
        <v>1</v>
      </c>
      <c r="E184" s="12">
        <v>97</v>
      </c>
      <c r="G184" s="54"/>
      <c r="H184" s="42"/>
      <c r="I184" s="145"/>
      <c r="M184" s="40"/>
      <c r="N184" s="90"/>
    </row>
    <row r="185" spans="1:15" s="23" customFormat="1" ht="15.75" customHeight="1">
      <c r="A185" s="46"/>
      <c r="B185" s="12" t="s">
        <v>180</v>
      </c>
      <c r="C185" s="21" t="s">
        <v>12</v>
      </c>
      <c r="D185" s="148">
        <v>1</v>
      </c>
      <c r="E185" s="12">
        <v>20</v>
      </c>
      <c r="G185" s="54"/>
      <c r="H185" s="42"/>
      <c r="I185" s="145"/>
      <c r="M185" s="40"/>
      <c r="N185" s="90"/>
    </row>
    <row r="186" spans="1:15" s="23" customFormat="1" ht="15.75" customHeight="1">
      <c r="A186" s="46"/>
      <c r="B186" s="12" t="s">
        <v>181</v>
      </c>
      <c r="C186" s="21" t="s">
        <v>12</v>
      </c>
      <c r="D186" s="148">
        <v>2</v>
      </c>
      <c r="E186" s="12">
        <v>12</v>
      </c>
      <c r="G186" s="54"/>
      <c r="H186" s="42"/>
      <c r="I186" s="145"/>
      <c r="M186" s="40"/>
      <c r="N186" s="90"/>
    </row>
    <row r="187" spans="1:15" s="23" customFormat="1" ht="15.75" customHeight="1">
      <c r="A187" s="41"/>
      <c r="B187" s="122" t="s">
        <v>182</v>
      </c>
      <c r="C187" s="21"/>
      <c r="D187" s="148"/>
      <c r="E187" s="117">
        <f>SUM(E188:E188)</f>
        <v>15</v>
      </c>
      <c r="G187" s="142"/>
      <c r="H187" s="42"/>
      <c r="I187" s="145"/>
      <c r="M187" s="40"/>
      <c r="N187" s="90"/>
    </row>
    <row r="188" spans="1:15" s="23" customFormat="1" ht="15.75" customHeight="1">
      <c r="A188" s="46"/>
      <c r="B188" s="16" t="s">
        <v>183</v>
      </c>
      <c r="C188" s="21" t="s">
        <v>12</v>
      </c>
      <c r="D188" s="148">
        <v>1</v>
      </c>
      <c r="E188" s="149">
        <v>15</v>
      </c>
      <c r="G188" s="54"/>
      <c r="H188" s="42"/>
      <c r="I188" s="145"/>
      <c r="M188" s="40"/>
      <c r="N188" s="90"/>
    </row>
    <row r="189" spans="1:15" s="23" customFormat="1">
      <c r="A189" s="41"/>
      <c r="B189" s="122" t="s">
        <v>184</v>
      </c>
      <c r="C189" s="21"/>
      <c r="D189" s="148"/>
      <c r="E189" s="117">
        <f>SUM(E190:E191)</f>
        <v>55</v>
      </c>
      <c r="G189" s="54"/>
      <c r="H189" s="42"/>
      <c r="I189" s="145"/>
      <c r="M189" s="40"/>
      <c r="N189" s="90"/>
    </row>
    <row r="190" spans="1:15" s="23" customFormat="1" ht="31.5">
      <c r="A190" s="46"/>
      <c r="B190" s="150" t="s">
        <v>185</v>
      </c>
      <c r="C190" s="21" t="s">
        <v>12</v>
      </c>
      <c r="D190" s="148">
        <v>1</v>
      </c>
      <c r="E190" s="105">
        <v>40</v>
      </c>
      <c r="G190" s="54"/>
      <c r="H190" s="42"/>
      <c r="I190" s="145"/>
      <c r="M190" s="40"/>
      <c r="N190" s="90"/>
    </row>
    <row r="191" spans="1:15" s="23" customFormat="1" ht="15.75" customHeight="1">
      <c r="A191" s="46"/>
      <c r="B191" s="13" t="s">
        <v>186</v>
      </c>
      <c r="C191" s="21" t="s">
        <v>12</v>
      </c>
      <c r="D191" s="148">
        <v>1</v>
      </c>
      <c r="E191" s="105">
        <v>15</v>
      </c>
      <c r="G191" s="54"/>
      <c r="H191" s="42"/>
      <c r="I191" s="145"/>
      <c r="M191" s="40"/>
      <c r="N191" s="90"/>
    </row>
    <row r="192" spans="1:15" s="23" customFormat="1" ht="15.75" customHeight="1">
      <c r="A192" s="46"/>
      <c r="B192" s="122" t="s">
        <v>187</v>
      </c>
      <c r="C192" s="21"/>
      <c r="D192" s="148"/>
      <c r="E192" s="117">
        <f>E193+E194</f>
        <v>55</v>
      </c>
      <c r="G192" s="54"/>
      <c r="H192" s="42"/>
      <c r="I192" s="145"/>
      <c r="M192" s="40"/>
      <c r="N192" s="90"/>
    </row>
    <row r="193" spans="1:61" s="23" customFormat="1" ht="15.75" customHeight="1">
      <c r="A193" s="46"/>
      <c r="B193" s="230" t="s">
        <v>188</v>
      </c>
      <c r="C193" s="21" t="s">
        <v>12</v>
      </c>
      <c r="D193" s="148">
        <v>1</v>
      </c>
      <c r="E193" s="105">
        <v>30</v>
      </c>
      <c r="G193" s="54"/>
      <c r="H193" s="42"/>
      <c r="I193" s="145"/>
      <c r="M193" s="40"/>
      <c r="N193" s="90"/>
    </row>
    <row r="194" spans="1:61" s="23" customFormat="1" ht="15.75" customHeight="1">
      <c r="A194" s="46"/>
      <c r="B194" s="230" t="s">
        <v>189</v>
      </c>
      <c r="C194" s="21" t="s">
        <v>12</v>
      </c>
      <c r="D194" s="148">
        <v>1</v>
      </c>
      <c r="E194" s="105">
        <v>25</v>
      </c>
      <c r="G194" s="54"/>
      <c r="H194" s="42"/>
      <c r="I194" s="145"/>
      <c r="M194" s="40"/>
      <c r="N194" s="90"/>
    </row>
    <row r="195" spans="1:61" s="153" customFormat="1" ht="19.5" customHeight="1">
      <c r="A195" s="46"/>
      <c r="B195" s="120" t="s">
        <v>31</v>
      </c>
      <c r="C195" s="151" t="s">
        <v>190</v>
      </c>
      <c r="D195" s="152"/>
      <c r="E195" s="152">
        <f>E196+E211+E213</f>
        <v>435</v>
      </c>
      <c r="F195" s="23"/>
      <c r="G195" s="54"/>
      <c r="H195" s="42"/>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row>
    <row r="196" spans="1:61" s="158" customFormat="1" ht="17.25" customHeight="1">
      <c r="A196" s="154"/>
      <c r="B196" s="155" t="s">
        <v>191</v>
      </c>
      <c r="C196" s="156"/>
      <c r="D196" s="89"/>
      <c r="E196" s="157">
        <f>SUM(E197:E210)</f>
        <v>362</v>
      </c>
      <c r="G196" s="25"/>
      <c r="H196" s="42"/>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c r="BE196" s="39"/>
      <c r="BF196" s="39"/>
      <c r="BG196" s="39"/>
      <c r="BH196" s="39"/>
      <c r="BI196" s="39"/>
    </row>
    <row r="197" spans="1:61" s="158" customFormat="1" ht="17.25" customHeight="1">
      <c r="A197" s="154"/>
      <c r="B197" s="16" t="s">
        <v>192</v>
      </c>
      <c r="C197" s="21" t="s">
        <v>12</v>
      </c>
      <c r="D197" s="148">
        <v>1</v>
      </c>
      <c r="E197" s="159">
        <v>5</v>
      </c>
      <c r="F197" s="23"/>
      <c r="G197" s="54"/>
      <c r="H197" s="54"/>
      <c r="I197" s="54"/>
      <c r="J197" s="54"/>
      <c r="K197" s="54"/>
      <c r="L197" s="54"/>
      <c r="M197" s="54"/>
      <c r="N197" s="54"/>
      <c r="O197" s="54"/>
      <c r="P197" s="54"/>
      <c r="Q197" s="54"/>
      <c r="R197" s="54"/>
      <c r="S197" s="54"/>
      <c r="T197" s="54"/>
      <c r="U197" s="54"/>
      <c r="V197" s="54"/>
      <c r="W197" s="54"/>
      <c r="X197" s="54"/>
      <c r="Y197" s="54"/>
      <c r="Z197" s="54"/>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39"/>
      <c r="AZ197" s="39"/>
      <c r="BA197" s="39"/>
      <c r="BB197" s="39"/>
      <c r="BC197" s="39"/>
      <c r="BD197" s="39"/>
      <c r="BE197" s="39"/>
      <c r="BF197" s="39"/>
      <c r="BG197" s="39"/>
      <c r="BH197" s="39"/>
      <c r="BI197" s="39"/>
    </row>
    <row r="198" spans="1:61" s="158" customFormat="1" ht="17.25" customHeight="1">
      <c r="A198" s="154"/>
      <c r="B198" s="16" t="s">
        <v>193</v>
      </c>
      <c r="C198" s="21" t="s">
        <v>12</v>
      </c>
      <c r="D198" s="148">
        <v>4</v>
      </c>
      <c r="E198" s="159">
        <v>22</v>
      </c>
      <c r="F198" s="23"/>
      <c r="G198" s="54"/>
      <c r="H198" s="54"/>
      <c r="I198" s="54"/>
      <c r="J198" s="54"/>
      <c r="K198" s="54"/>
      <c r="L198" s="54"/>
      <c r="M198" s="54"/>
      <c r="N198" s="54"/>
      <c r="O198" s="54"/>
      <c r="P198" s="54"/>
      <c r="Q198" s="54"/>
      <c r="R198" s="54"/>
      <c r="S198" s="54"/>
      <c r="T198" s="54"/>
      <c r="U198" s="54"/>
      <c r="V198" s="54"/>
      <c r="W198" s="54"/>
      <c r="X198" s="54"/>
      <c r="Y198" s="54"/>
      <c r="Z198" s="54"/>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c r="BC198" s="39"/>
      <c r="BD198" s="39"/>
      <c r="BE198" s="39"/>
      <c r="BF198" s="39"/>
      <c r="BG198" s="39"/>
      <c r="BH198" s="39"/>
      <c r="BI198" s="39"/>
    </row>
    <row r="199" spans="1:61" s="158" customFormat="1" ht="17.25" customHeight="1">
      <c r="A199" s="154"/>
      <c r="B199" s="16" t="s">
        <v>194</v>
      </c>
      <c r="C199" s="21" t="s">
        <v>12</v>
      </c>
      <c r="D199" s="148">
        <v>4</v>
      </c>
      <c r="E199" s="159">
        <v>5</v>
      </c>
      <c r="F199" s="23"/>
      <c r="G199" s="54"/>
      <c r="H199" s="54"/>
      <c r="I199" s="54"/>
      <c r="J199" s="54"/>
      <c r="K199" s="54"/>
      <c r="L199" s="54"/>
      <c r="M199" s="54"/>
      <c r="N199" s="54"/>
      <c r="O199" s="54"/>
      <c r="P199" s="54"/>
      <c r="Q199" s="54"/>
      <c r="R199" s="54"/>
      <c r="S199" s="54"/>
      <c r="T199" s="54"/>
      <c r="U199" s="54"/>
      <c r="V199" s="54"/>
      <c r="W199" s="54"/>
      <c r="X199" s="54"/>
      <c r="Y199" s="54"/>
      <c r="Z199" s="54"/>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c r="BG199" s="39"/>
      <c r="BH199" s="39"/>
      <c r="BI199" s="39"/>
    </row>
    <row r="200" spans="1:61" s="39" customFormat="1" ht="17.25" customHeight="1">
      <c r="A200" s="42"/>
      <c r="B200" s="160" t="s">
        <v>195</v>
      </c>
      <c r="C200" s="21" t="s">
        <v>12</v>
      </c>
      <c r="D200" s="148">
        <v>3</v>
      </c>
      <c r="E200" s="91">
        <v>4</v>
      </c>
      <c r="F200" s="23"/>
      <c r="G200" s="54"/>
      <c r="H200" s="54"/>
      <c r="I200" s="54"/>
      <c r="J200" s="54"/>
      <c r="K200" s="54"/>
      <c r="L200" s="54"/>
      <c r="M200" s="54"/>
      <c r="N200" s="54"/>
      <c r="O200" s="54"/>
      <c r="P200" s="54"/>
      <c r="Q200" s="54"/>
      <c r="R200" s="54"/>
      <c r="S200" s="54"/>
      <c r="T200" s="54"/>
      <c r="U200" s="54"/>
      <c r="V200" s="54"/>
      <c r="W200" s="54"/>
      <c r="X200" s="54"/>
      <c r="Y200" s="54"/>
      <c r="Z200" s="54"/>
    </row>
    <row r="201" spans="1:61" s="158" customFormat="1" ht="17.25" customHeight="1">
      <c r="A201" s="154"/>
      <c r="B201" s="16" t="s">
        <v>196</v>
      </c>
      <c r="C201" s="21" t="s">
        <v>12</v>
      </c>
      <c r="D201" s="148">
        <v>1</v>
      </c>
      <c r="E201" s="159">
        <v>10</v>
      </c>
      <c r="F201" s="23"/>
      <c r="G201" s="54"/>
      <c r="H201" s="54"/>
      <c r="I201" s="54"/>
      <c r="J201" s="54"/>
      <c r="K201" s="54"/>
      <c r="L201" s="54"/>
      <c r="M201" s="54"/>
      <c r="N201" s="54"/>
      <c r="O201" s="54"/>
      <c r="P201" s="54"/>
      <c r="Q201" s="54"/>
      <c r="R201" s="54"/>
      <c r="S201" s="54"/>
      <c r="T201" s="54"/>
      <c r="U201" s="54"/>
      <c r="V201" s="54"/>
      <c r="W201" s="54"/>
      <c r="X201" s="54"/>
      <c r="Y201" s="54"/>
      <c r="Z201" s="54"/>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s="39"/>
      <c r="BG201" s="39"/>
      <c r="BH201" s="39"/>
      <c r="BI201" s="39"/>
    </row>
    <row r="202" spans="1:61" s="158" customFormat="1" ht="17.25" customHeight="1">
      <c r="A202" s="154"/>
      <c r="B202" s="16" t="s">
        <v>197</v>
      </c>
      <c r="C202" s="21" t="s">
        <v>12</v>
      </c>
      <c r="D202" s="148">
        <v>1</v>
      </c>
      <c r="E202" s="159">
        <v>5</v>
      </c>
      <c r="F202" s="23"/>
      <c r="G202" s="54"/>
      <c r="H202" s="54"/>
      <c r="I202" s="54"/>
      <c r="J202" s="54"/>
      <c r="K202" s="54"/>
      <c r="L202" s="54"/>
      <c r="M202" s="54"/>
      <c r="N202" s="54"/>
      <c r="O202" s="54"/>
      <c r="P202" s="54"/>
      <c r="Q202" s="54"/>
      <c r="R202" s="54"/>
      <c r="S202" s="54"/>
      <c r="T202" s="54"/>
      <c r="U202" s="54"/>
      <c r="V202" s="54"/>
      <c r="W202" s="54"/>
      <c r="X202" s="54"/>
      <c r="Y202" s="54"/>
      <c r="Z202" s="54"/>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c r="BE202" s="39"/>
      <c r="BF202" s="39"/>
      <c r="BG202" s="39"/>
      <c r="BH202" s="39"/>
      <c r="BI202" s="39"/>
    </row>
    <row r="203" spans="1:61" s="158" customFormat="1" ht="17.25" customHeight="1">
      <c r="A203" s="154"/>
      <c r="B203" s="16" t="s">
        <v>198</v>
      </c>
      <c r="C203" s="21" t="s">
        <v>12</v>
      </c>
      <c r="D203" s="148">
        <v>1</v>
      </c>
      <c r="E203" s="159">
        <v>50</v>
      </c>
      <c r="F203" s="23"/>
      <c r="G203" s="54"/>
      <c r="H203" s="54"/>
      <c r="I203" s="54"/>
      <c r="J203" s="54"/>
      <c r="K203" s="54"/>
      <c r="L203" s="54"/>
      <c r="M203" s="54"/>
      <c r="N203" s="54"/>
      <c r="O203" s="54"/>
      <c r="P203" s="54"/>
      <c r="Q203" s="54"/>
      <c r="R203" s="54"/>
      <c r="S203" s="54"/>
      <c r="T203" s="54"/>
      <c r="U203" s="54"/>
      <c r="V203" s="54"/>
      <c r="W203" s="54"/>
      <c r="X203" s="54"/>
      <c r="Y203" s="54"/>
      <c r="Z203" s="54"/>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c r="BC203" s="39"/>
      <c r="BD203" s="39"/>
      <c r="BE203" s="39"/>
      <c r="BF203" s="39"/>
      <c r="BG203" s="39"/>
      <c r="BH203" s="39"/>
      <c r="BI203" s="39"/>
    </row>
    <row r="204" spans="1:61" s="158" customFormat="1" ht="17.25" customHeight="1">
      <c r="A204" s="154"/>
      <c r="B204" s="16" t="s">
        <v>199</v>
      </c>
      <c r="C204" s="21" t="s">
        <v>12</v>
      </c>
      <c r="D204" s="148">
        <v>1</v>
      </c>
      <c r="E204" s="159">
        <v>7</v>
      </c>
      <c r="F204" s="23"/>
      <c r="G204" s="54"/>
      <c r="H204" s="54"/>
      <c r="I204" s="54"/>
      <c r="J204" s="54"/>
      <c r="K204" s="54"/>
      <c r="L204" s="54"/>
      <c r="M204" s="54"/>
      <c r="N204" s="54"/>
      <c r="O204" s="54"/>
      <c r="P204" s="54"/>
      <c r="Q204" s="54"/>
      <c r="R204" s="54"/>
      <c r="S204" s="54"/>
      <c r="T204" s="54"/>
      <c r="U204" s="54"/>
      <c r="V204" s="54"/>
      <c r="W204" s="54"/>
      <c r="X204" s="54"/>
      <c r="Y204" s="54"/>
      <c r="Z204" s="54"/>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39"/>
      <c r="AZ204" s="39"/>
      <c r="BA204" s="39"/>
      <c r="BB204" s="39"/>
      <c r="BC204" s="39"/>
      <c r="BD204" s="39"/>
      <c r="BE204" s="39"/>
      <c r="BF204" s="39"/>
      <c r="BG204" s="39"/>
      <c r="BH204" s="39"/>
      <c r="BI204" s="39"/>
    </row>
    <row r="205" spans="1:61" s="158" customFormat="1" ht="17.25" customHeight="1">
      <c r="A205" s="154"/>
      <c r="B205" s="16" t="s">
        <v>200</v>
      </c>
      <c r="C205" s="21" t="s">
        <v>12</v>
      </c>
      <c r="D205" s="148">
        <v>1</v>
      </c>
      <c r="E205" s="159">
        <v>2</v>
      </c>
      <c r="F205" s="23"/>
      <c r="G205" s="54"/>
      <c r="H205" s="54"/>
      <c r="I205" s="54"/>
      <c r="J205" s="54"/>
      <c r="K205" s="54"/>
      <c r="L205" s="54"/>
      <c r="M205" s="54"/>
      <c r="N205" s="54"/>
      <c r="O205" s="54"/>
      <c r="P205" s="54"/>
      <c r="Q205" s="54"/>
      <c r="R205" s="54"/>
      <c r="S205" s="54"/>
      <c r="T205" s="54"/>
      <c r="U205" s="54"/>
      <c r="V205" s="54"/>
      <c r="W205" s="54"/>
      <c r="X205" s="54"/>
      <c r="Y205" s="54"/>
      <c r="Z205" s="54"/>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c r="BC205" s="39"/>
      <c r="BD205" s="39"/>
      <c r="BE205" s="39"/>
      <c r="BF205" s="39"/>
      <c r="BG205" s="39"/>
      <c r="BH205" s="39"/>
      <c r="BI205" s="39"/>
    </row>
    <row r="206" spans="1:61" s="158" customFormat="1" ht="17.25" customHeight="1">
      <c r="A206" s="154"/>
      <c r="B206" s="160" t="s">
        <v>201</v>
      </c>
      <c r="C206" s="21" t="s">
        <v>12</v>
      </c>
      <c r="D206" s="148">
        <v>1</v>
      </c>
      <c r="E206" s="159">
        <v>1</v>
      </c>
      <c r="F206" s="23"/>
      <c r="G206" s="54"/>
      <c r="H206" s="54"/>
      <c r="I206" s="54"/>
      <c r="J206" s="54"/>
      <c r="K206" s="54"/>
      <c r="L206" s="54"/>
      <c r="M206" s="54"/>
      <c r="N206" s="54"/>
      <c r="O206" s="54"/>
      <c r="P206" s="54"/>
      <c r="Q206" s="54"/>
      <c r="R206" s="54"/>
      <c r="S206" s="54"/>
      <c r="T206" s="54"/>
      <c r="U206" s="54"/>
      <c r="V206" s="54"/>
      <c r="W206" s="54"/>
      <c r="X206" s="54"/>
      <c r="Y206" s="54"/>
      <c r="Z206" s="54"/>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c r="AY206" s="39"/>
      <c r="AZ206" s="39"/>
      <c r="BA206" s="39"/>
      <c r="BB206" s="39"/>
      <c r="BC206" s="39"/>
      <c r="BD206" s="39"/>
      <c r="BE206" s="39"/>
      <c r="BF206" s="39"/>
      <c r="BG206" s="39"/>
      <c r="BH206" s="39"/>
      <c r="BI206" s="39"/>
    </row>
    <row r="207" spans="1:61" s="158" customFormat="1" ht="17.25" customHeight="1">
      <c r="A207" s="154"/>
      <c r="B207" s="16" t="s">
        <v>202</v>
      </c>
      <c r="C207" s="21" t="s">
        <v>12</v>
      </c>
      <c r="D207" s="148">
        <v>1</v>
      </c>
      <c r="E207" s="159">
        <v>200</v>
      </c>
      <c r="F207" s="23"/>
      <c r="G207" s="54"/>
      <c r="H207" s="54"/>
      <c r="I207" s="54"/>
      <c r="J207" s="54"/>
      <c r="K207" s="54"/>
      <c r="L207" s="54"/>
      <c r="M207" s="54"/>
      <c r="N207" s="54"/>
      <c r="O207" s="54"/>
      <c r="P207" s="54"/>
      <c r="Q207" s="54"/>
      <c r="R207" s="54"/>
      <c r="S207" s="54"/>
      <c r="T207" s="54"/>
      <c r="U207" s="54"/>
      <c r="V207" s="54"/>
      <c r="W207" s="54"/>
      <c r="X207" s="54"/>
      <c r="Y207" s="54"/>
      <c r="Z207" s="54"/>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c r="BC207" s="39"/>
      <c r="BD207" s="39"/>
      <c r="BE207" s="39"/>
      <c r="BF207" s="39"/>
      <c r="BG207" s="39"/>
      <c r="BH207" s="39"/>
      <c r="BI207" s="39"/>
    </row>
    <row r="208" spans="1:61" s="158" customFormat="1" ht="17.25" customHeight="1">
      <c r="A208" s="154"/>
      <c r="B208" s="16" t="s">
        <v>203</v>
      </c>
      <c r="C208" s="21" t="s">
        <v>12</v>
      </c>
      <c r="D208" s="148">
        <v>1</v>
      </c>
      <c r="E208" s="159">
        <v>5</v>
      </c>
      <c r="F208" s="23"/>
      <c r="G208" s="54"/>
      <c r="H208" s="54"/>
      <c r="I208" s="54"/>
      <c r="J208" s="54"/>
      <c r="K208" s="54"/>
      <c r="L208" s="54"/>
      <c r="M208" s="54"/>
      <c r="N208" s="54"/>
      <c r="O208" s="54"/>
      <c r="P208" s="54"/>
      <c r="Q208" s="54"/>
      <c r="R208" s="54"/>
      <c r="S208" s="54"/>
      <c r="T208" s="54"/>
      <c r="U208" s="54"/>
      <c r="V208" s="54"/>
      <c r="W208" s="54"/>
      <c r="X208" s="54"/>
      <c r="Y208" s="54"/>
      <c r="Z208" s="54"/>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c r="BC208" s="39"/>
      <c r="BD208" s="39"/>
      <c r="BE208" s="39"/>
      <c r="BF208" s="39"/>
      <c r="BG208" s="39"/>
      <c r="BH208" s="39"/>
      <c r="BI208" s="39"/>
    </row>
    <row r="209" spans="1:61" s="158" customFormat="1" ht="17.25" customHeight="1">
      <c r="A209" s="154"/>
      <c r="B209" s="16" t="s">
        <v>204</v>
      </c>
      <c r="C209" s="21" t="s">
        <v>12</v>
      </c>
      <c r="D209" s="148">
        <v>5</v>
      </c>
      <c r="E209" s="159">
        <v>41</v>
      </c>
      <c r="F209" s="23"/>
      <c r="G209" s="54"/>
      <c r="H209" s="54"/>
      <c r="I209" s="54"/>
      <c r="J209" s="54"/>
      <c r="K209" s="54"/>
      <c r="L209" s="54"/>
      <c r="M209" s="54"/>
      <c r="N209" s="54"/>
      <c r="O209" s="54"/>
      <c r="P209" s="54"/>
      <c r="Q209" s="54"/>
      <c r="R209" s="54"/>
      <c r="S209" s="54"/>
      <c r="T209" s="54"/>
      <c r="U209" s="54"/>
      <c r="V209" s="54"/>
      <c r="W209" s="54"/>
      <c r="X209" s="54"/>
      <c r="Y209" s="54"/>
      <c r="Z209" s="54"/>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c r="BC209" s="39"/>
      <c r="BD209" s="39"/>
      <c r="BE209" s="39"/>
      <c r="BF209" s="39"/>
      <c r="BG209" s="39"/>
      <c r="BH209" s="39"/>
      <c r="BI209" s="39"/>
    </row>
    <row r="210" spans="1:61" s="158" customFormat="1" ht="17.25" customHeight="1">
      <c r="A210" s="154"/>
      <c r="B210" s="16" t="s">
        <v>205</v>
      </c>
      <c r="C210" s="21" t="s">
        <v>12</v>
      </c>
      <c r="D210" s="148">
        <v>1</v>
      </c>
      <c r="E210" s="159">
        <v>5</v>
      </c>
      <c r="F210" s="23"/>
      <c r="G210" s="54"/>
      <c r="H210" s="54"/>
      <c r="I210" s="54"/>
      <c r="J210" s="54"/>
      <c r="K210" s="54"/>
      <c r="L210" s="54"/>
      <c r="M210" s="54"/>
      <c r="N210" s="54"/>
      <c r="O210" s="54"/>
      <c r="P210" s="54"/>
      <c r="Q210" s="54"/>
      <c r="R210" s="54"/>
      <c r="S210" s="54"/>
      <c r="T210" s="54"/>
      <c r="U210" s="54"/>
      <c r="V210" s="54"/>
      <c r="W210" s="54"/>
      <c r="X210" s="54"/>
      <c r="Y210" s="54"/>
      <c r="Z210" s="54"/>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c r="AY210" s="39"/>
      <c r="AZ210" s="39"/>
      <c r="BA210" s="39"/>
      <c r="BB210" s="39"/>
      <c r="BC210" s="39"/>
      <c r="BD210" s="39"/>
      <c r="BE210" s="39"/>
      <c r="BF210" s="39"/>
      <c r="BG210" s="39"/>
      <c r="BH210" s="39"/>
      <c r="BI210" s="39"/>
    </row>
    <row r="211" spans="1:61" s="23" customFormat="1" ht="18" customHeight="1">
      <c r="A211" s="41"/>
      <c r="B211" s="155" t="s">
        <v>206</v>
      </c>
      <c r="C211" s="21"/>
      <c r="D211" s="21"/>
      <c r="E211" s="86">
        <f>SUM(E212:E212)</f>
        <v>6</v>
      </c>
      <c r="G211" s="54"/>
      <c r="H211" s="42"/>
      <c r="I211" s="145"/>
    </row>
    <row r="212" spans="1:61" s="23" customFormat="1" ht="18" customHeight="1">
      <c r="A212" s="41"/>
      <c r="B212" s="19" t="s">
        <v>207</v>
      </c>
      <c r="C212" s="21" t="s">
        <v>12</v>
      </c>
      <c r="D212" s="21">
        <v>1</v>
      </c>
      <c r="E212" s="74">
        <v>6</v>
      </c>
      <c r="G212" s="54"/>
      <c r="H212" s="42"/>
      <c r="I212" s="145"/>
    </row>
    <row r="213" spans="1:61" s="23" customFormat="1" ht="18" customHeight="1">
      <c r="A213" s="41"/>
      <c r="B213" s="161" t="s">
        <v>208</v>
      </c>
      <c r="C213" s="112"/>
      <c r="D213" s="112"/>
      <c r="E213" s="162">
        <f>SUM(E214:E215)</f>
        <v>67</v>
      </c>
      <c r="G213" s="54"/>
      <c r="H213" s="42"/>
      <c r="I213" s="145"/>
    </row>
    <row r="214" spans="1:61" s="23" customFormat="1" ht="18" customHeight="1">
      <c r="A214" s="41"/>
      <c r="B214" s="163" t="s">
        <v>209</v>
      </c>
      <c r="C214" s="21" t="s">
        <v>12</v>
      </c>
      <c r="D214" s="21">
        <v>4</v>
      </c>
      <c r="E214" s="12">
        <v>59</v>
      </c>
      <c r="G214" s="54"/>
      <c r="H214" s="42"/>
      <c r="I214" s="145"/>
    </row>
    <row r="215" spans="1:61" s="23" customFormat="1" ht="18" customHeight="1">
      <c r="A215" s="41"/>
      <c r="B215" s="163" t="s">
        <v>210</v>
      </c>
      <c r="C215" s="21" t="s">
        <v>12</v>
      </c>
      <c r="D215" s="21">
        <v>1</v>
      </c>
      <c r="E215" s="12">
        <v>8</v>
      </c>
      <c r="G215" s="54"/>
      <c r="H215" s="42"/>
      <c r="I215" s="145"/>
    </row>
    <row r="216" spans="1:61" s="23" customFormat="1" ht="18" customHeight="1">
      <c r="A216" s="41"/>
      <c r="B216" s="112" t="s">
        <v>40</v>
      </c>
      <c r="C216" s="164" t="s">
        <v>41</v>
      </c>
      <c r="D216" s="21"/>
      <c r="E216" s="86">
        <f>E217</f>
        <v>30</v>
      </c>
      <c r="G216" s="54"/>
      <c r="H216" s="42"/>
      <c r="I216" s="145"/>
    </row>
    <row r="217" spans="1:61" s="23" customFormat="1" ht="18" customHeight="1">
      <c r="A217" s="41"/>
      <c r="B217" s="112" t="s">
        <v>211</v>
      </c>
      <c r="C217" s="21"/>
      <c r="D217" s="21"/>
      <c r="E217" s="86">
        <f>E218</f>
        <v>30</v>
      </c>
      <c r="G217" s="54"/>
      <c r="H217" s="42"/>
      <c r="I217" s="145"/>
    </row>
    <row r="218" spans="1:61" s="23" customFormat="1" ht="18" customHeight="1">
      <c r="A218" s="41"/>
      <c r="B218" s="12" t="s">
        <v>212</v>
      </c>
      <c r="C218" s="21" t="s">
        <v>12</v>
      </c>
      <c r="D218" s="21">
        <v>1</v>
      </c>
      <c r="E218" s="74">
        <v>30</v>
      </c>
      <c r="G218" s="54"/>
      <c r="H218" s="42"/>
      <c r="I218" s="145"/>
    </row>
    <row r="219" spans="1:61" s="23" customFormat="1" ht="34.5" customHeight="1">
      <c r="A219" s="239" t="s">
        <v>54</v>
      </c>
      <c r="B219" s="240"/>
      <c r="C219" s="240"/>
      <c r="D219" s="240"/>
      <c r="E219" s="128">
        <f>E220+E240</f>
        <v>1061</v>
      </c>
      <c r="G219" s="54"/>
      <c r="H219" s="42"/>
      <c r="J219" s="55"/>
      <c r="L219" s="55"/>
    </row>
    <row r="220" spans="1:61" s="23" customFormat="1" ht="14.25" customHeight="1">
      <c r="A220" s="125"/>
      <c r="B220" s="165" t="s">
        <v>213</v>
      </c>
      <c r="C220" s="115" t="s">
        <v>117</v>
      </c>
      <c r="D220" s="165"/>
      <c r="E220" s="166">
        <f>E236+E221+E229+E225+E234+E232</f>
        <v>820</v>
      </c>
      <c r="G220" s="54"/>
      <c r="H220" s="42"/>
      <c r="J220" s="55"/>
      <c r="L220" s="55"/>
    </row>
    <row r="221" spans="1:61" s="23" customFormat="1" ht="14.25" customHeight="1">
      <c r="A221" s="125"/>
      <c r="B221" s="122" t="s">
        <v>118</v>
      </c>
      <c r="C221" s="115"/>
      <c r="D221" s="165"/>
      <c r="E221" s="166">
        <f>SUM(E222:E224)</f>
        <v>260</v>
      </c>
      <c r="G221" s="54"/>
      <c r="H221" s="43"/>
      <c r="J221" s="55"/>
      <c r="L221" s="55"/>
    </row>
    <row r="222" spans="1:61" s="23" customFormat="1" ht="63">
      <c r="A222" s="125"/>
      <c r="B222" s="167" t="s">
        <v>214</v>
      </c>
      <c r="C222" s="21" t="s">
        <v>12</v>
      </c>
      <c r="D222" s="168">
        <v>1</v>
      </c>
      <c r="E222" s="169">
        <v>55</v>
      </c>
      <c r="G222" s="54"/>
      <c r="H222" s="170"/>
      <c r="J222" s="55"/>
      <c r="L222" s="55"/>
    </row>
    <row r="223" spans="1:61" s="23" customFormat="1" ht="63">
      <c r="A223" s="125"/>
      <c r="B223" s="167" t="s">
        <v>215</v>
      </c>
      <c r="C223" s="21" t="s">
        <v>12</v>
      </c>
      <c r="D223" s="168">
        <v>1</v>
      </c>
      <c r="E223" s="169">
        <v>55</v>
      </c>
      <c r="G223" s="54"/>
      <c r="J223" s="55"/>
      <c r="L223" s="55"/>
    </row>
    <row r="224" spans="1:61" s="23" customFormat="1" ht="47.25">
      <c r="A224" s="125"/>
      <c r="B224" s="167" t="s">
        <v>216</v>
      </c>
      <c r="C224" s="21" t="s">
        <v>12</v>
      </c>
      <c r="D224" s="168">
        <v>1</v>
      </c>
      <c r="E224" s="169">
        <v>150</v>
      </c>
      <c r="G224" s="54"/>
      <c r="J224" s="55"/>
      <c r="L224" s="55"/>
    </row>
    <row r="225" spans="1:12" s="23" customFormat="1" ht="14.25" customHeight="1">
      <c r="A225" s="125"/>
      <c r="B225" s="122" t="s">
        <v>145</v>
      </c>
      <c r="C225" s="21"/>
      <c r="D225" s="168"/>
      <c r="E225" s="117">
        <f>SUM(E226:E228)</f>
        <v>291</v>
      </c>
      <c r="G225" s="54"/>
      <c r="H225" s="42"/>
      <c r="J225" s="55"/>
      <c r="L225" s="55"/>
    </row>
    <row r="226" spans="1:12" s="23" customFormat="1" ht="14.25" customHeight="1">
      <c r="A226" s="125"/>
      <c r="B226" s="171" t="s">
        <v>217</v>
      </c>
      <c r="C226" s="21" t="s">
        <v>12</v>
      </c>
      <c r="D226" s="168">
        <v>1</v>
      </c>
      <c r="E226" s="11">
        <v>97</v>
      </c>
      <c r="G226" s="54"/>
      <c r="H226" s="42"/>
      <c r="J226" s="55"/>
      <c r="L226" s="55"/>
    </row>
    <row r="227" spans="1:12" s="23" customFormat="1" ht="14.25" customHeight="1">
      <c r="A227" s="125"/>
      <c r="B227" s="171" t="s">
        <v>218</v>
      </c>
      <c r="C227" s="21" t="s">
        <v>12</v>
      </c>
      <c r="D227" s="168">
        <v>1</v>
      </c>
      <c r="E227" s="11">
        <v>97</v>
      </c>
      <c r="G227" s="54"/>
      <c r="H227" s="42"/>
      <c r="J227" s="55"/>
      <c r="L227" s="55"/>
    </row>
    <row r="228" spans="1:12" s="23" customFormat="1" ht="14.25" customHeight="1">
      <c r="A228" s="125"/>
      <c r="B228" s="171" t="s">
        <v>219</v>
      </c>
      <c r="C228" s="21" t="s">
        <v>12</v>
      </c>
      <c r="D228" s="168">
        <v>1</v>
      </c>
      <c r="E228" s="11">
        <v>97</v>
      </c>
      <c r="G228" s="54"/>
      <c r="H228" s="42"/>
      <c r="J228" s="55"/>
      <c r="L228" s="55"/>
    </row>
    <row r="229" spans="1:12" s="23" customFormat="1">
      <c r="A229" s="125"/>
      <c r="B229" s="122" t="s">
        <v>187</v>
      </c>
      <c r="C229" s="21"/>
      <c r="D229" s="168"/>
      <c r="E229" s="117">
        <f>SUM(E230:E231)</f>
        <v>23</v>
      </c>
      <c r="G229" s="142"/>
      <c r="H229" s="42"/>
      <c r="J229" s="55"/>
      <c r="L229" s="55"/>
    </row>
    <row r="230" spans="1:12" s="23" customFormat="1">
      <c r="A230" s="125"/>
      <c r="B230" s="16" t="s">
        <v>220</v>
      </c>
      <c r="C230" s="21" t="s">
        <v>12</v>
      </c>
      <c r="D230" s="168">
        <v>1</v>
      </c>
      <c r="E230" s="105">
        <v>3</v>
      </c>
      <c r="G230" s="54"/>
      <c r="H230" s="42"/>
      <c r="J230" s="55"/>
      <c r="L230" s="55"/>
    </row>
    <row r="231" spans="1:12" s="23" customFormat="1" ht="31.5">
      <c r="A231" s="125"/>
      <c r="B231" s="230" t="s">
        <v>221</v>
      </c>
      <c r="C231" s="21" t="s">
        <v>12</v>
      </c>
      <c r="D231" s="168">
        <v>1</v>
      </c>
      <c r="E231" s="105">
        <v>20</v>
      </c>
      <c r="G231" s="54"/>
      <c r="H231" s="42"/>
      <c r="J231" s="55"/>
      <c r="L231" s="55"/>
    </row>
    <row r="232" spans="1:12" s="23" customFormat="1">
      <c r="A232" s="125"/>
      <c r="B232" s="122" t="s">
        <v>182</v>
      </c>
      <c r="C232" s="21"/>
      <c r="D232" s="168"/>
      <c r="E232" s="117">
        <f>E233</f>
        <v>46</v>
      </c>
      <c r="G232" s="54"/>
      <c r="H232" s="42"/>
      <c r="J232" s="55"/>
      <c r="L232" s="55"/>
    </row>
    <row r="233" spans="1:12" s="23" customFormat="1" ht="31.5">
      <c r="A233" s="125"/>
      <c r="B233" s="224" t="s">
        <v>222</v>
      </c>
      <c r="C233" s="21" t="s">
        <v>12</v>
      </c>
      <c r="D233" s="168">
        <v>1</v>
      </c>
      <c r="E233" s="105">
        <v>46</v>
      </c>
      <c r="F233" s="23" t="s">
        <v>17</v>
      </c>
      <c r="G233" s="54"/>
      <c r="H233" s="42"/>
      <c r="J233" s="55"/>
      <c r="L233" s="55"/>
    </row>
    <row r="234" spans="1:12" s="23" customFormat="1">
      <c r="A234" s="125"/>
      <c r="B234" s="172" t="s">
        <v>223</v>
      </c>
      <c r="C234" s="21"/>
      <c r="D234" s="168"/>
      <c r="E234" s="117">
        <f>E235</f>
        <v>37</v>
      </c>
      <c r="G234" s="54"/>
      <c r="H234" s="42"/>
      <c r="J234" s="55"/>
      <c r="L234" s="55"/>
    </row>
    <row r="235" spans="1:12" s="23" customFormat="1" ht="31.5">
      <c r="A235" s="125"/>
      <c r="B235" s="171" t="s">
        <v>224</v>
      </c>
      <c r="C235" s="21" t="s">
        <v>12</v>
      </c>
      <c r="D235" s="168">
        <v>1</v>
      </c>
      <c r="E235" s="105">
        <v>37</v>
      </c>
      <c r="G235" s="54"/>
      <c r="H235" s="42"/>
      <c r="J235" s="55"/>
      <c r="L235" s="55"/>
    </row>
    <row r="236" spans="1:12" s="23" customFormat="1" ht="19.5" customHeight="1">
      <c r="A236" s="173"/>
      <c r="B236" s="122" t="s">
        <v>178</v>
      </c>
      <c r="C236" s="168"/>
      <c r="D236" s="168"/>
      <c r="E236" s="117">
        <f>SUM(E237:E239)</f>
        <v>163</v>
      </c>
      <c r="G236" s="54"/>
      <c r="H236" s="42"/>
      <c r="L236" s="55"/>
    </row>
    <row r="237" spans="1:12" s="23" customFormat="1" ht="18.75" customHeight="1">
      <c r="A237" s="173"/>
      <c r="B237" s="12" t="s">
        <v>225</v>
      </c>
      <c r="C237" s="127" t="s">
        <v>12</v>
      </c>
      <c r="D237" s="168">
        <v>1</v>
      </c>
      <c r="E237" s="105">
        <v>72</v>
      </c>
      <c r="G237" s="174"/>
      <c r="H237" s="42"/>
      <c r="I237" s="145"/>
      <c r="L237" s="55"/>
    </row>
    <row r="238" spans="1:12" s="23" customFormat="1">
      <c r="A238" s="173"/>
      <c r="B238" s="12" t="s">
        <v>226</v>
      </c>
      <c r="C238" s="127" t="s">
        <v>12</v>
      </c>
      <c r="D238" s="168">
        <v>1</v>
      </c>
      <c r="E238" s="105">
        <v>54</v>
      </c>
      <c r="G238" s="174"/>
      <c r="H238" s="42"/>
      <c r="I238" s="145"/>
      <c r="L238" s="55"/>
    </row>
    <row r="239" spans="1:12" s="23" customFormat="1" ht="31.5">
      <c r="A239" s="173"/>
      <c r="B239" s="12" t="s">
        <v>227</v>
      </c>
      <c r="C239" s="127" t="s">
        <v>12</v>
      </c>
      <c r="D239" s="168">
        <v>1</v>
      </c>
      <c r="E239" s="105">
        <v>37</v>
      </c>
      <c r="G239" s="174"/>
      <c r="H239" s="42"/>
      <c r="I239" s="145"/>
      <c r="L239" s="55"/>
    </row>
    <row r="240" spans="1:12" s="23" customFormat="1">
      <c r="A240" s="173"/>
      <c r="B240" s="120" t="s">
        <v>31</v>
      </c>
      <c r="C240" s="151" t="s">
        <v>190</v>
      </c>
      <c r="D240" s="175"/>
      <c r="E240" s="152">
        <f>E241</f>
        <v>241</v>
      </c>
      <c r="G240" s="174"/>
      <c r="H240" s="42"/>
      <c r="I240" s="145"/>
      <c r="J240" s="55"/>
      <c r="L240" s="55"/>
    </row>
    <row r="241" spans="1:15" s="23" customFormat="1">
      <c r="A241" s="173"/>
      <c r="B241" s="92" t="s">
        <v>33</v>
      </c>
      <c r="C241" s="21"/>
      <c r="D241" s="168"/>
      <c r="E241" s="117">
        <f>E242</f>
        <v>241</v>
      </c>
      <c r="G241" s="174"/>
      <c r="H241" s="42"/>
      <c r="I241" s="145"/>
      <c r="J241" s="55"/>
      <c r="L241" s="55"/>
    </row>
    <row r="242" spans="1:15" s="23" customFormat="1" ht="47.25">
      <c r="A242" s="173"/>
      <c r="B242" s="16" t="s">
        <v>228</v>
      </c>
      <c r="C242" s="127" t="s">
        <v>12</v>
      </c>
      <c r="D242" s="168">
        <v>1</v>
      </c>
      <c r="E242" s="105">
        <v>241</v>
      </c>
      <c r="G242" s="174"/>
      <c r="H242" s="42"/>
      <c r="I242" s="145"/>
      <c r="J242" s="55"/>
      <c r="L242" s="55"/>
    </row>
    <row r="243" spans="1:15" s="23" customFormat="1" ht="15.75" customHeight="1">
      <c r="A243" s="237" t="s">
        <v>229</v>
      </c>
      <c r="B243" s="238"/>
      <c r="C243" s="238"/>
      <c r="D243" s="176"/>
      <c r="E243" s="102">
        <f>E244</f>
        <v>0</v>
      </c>
      <c r="G243" s="54"/>
      <c r="H243" s="135"/>
      <c r="J243" s="55"/>
      <c r="L243" s="55"/>
    </row>
    <row r="244" spans="1:15" s="23" customFormat="1" ht="15.75" customHeight="1">
      <c r="A244" s="103"/>
      <c r="B244" s="103"/>
      <c r="C244" s="177"/>
      <c r="D244" s="103"/>
      <c r="E244" s="95">
        <v>0</v>
      </c>
      <c r="G244" s="54"/>
      <c r="H244" s="135"/>
      <c r="J244" s="55"/>
      <c r="L244" s="55"/>
    </row>
    <row r="245" spans="1:15" s="23" customFormat="1" ht="21.75" customHeight="1">
      <c r="A245" s="232" t="s">
        <v>91</v>
      </c>
      <c r="B245" s="233"/>
      <c r="C245" s="233"/>
      <c r="D245" s="233"/>
      <c r="E245" s="61">
        <f>E246+E273+E270</f>
        <v>24515</v>
      </c>
      <c r="G245" s="54"/>
      <c r="H245" s="135"/>
      <c r="J245" s="39"/>
    </row>
    <row r="246" spans="1:15" s="23" customFormat="1" ht="18.75" customHeight="1">
      <c r="A246" s="43"/>
      <c r="B246" s="165" t="s">
        <v>213</v>
      </c>
      <c r="C246" s="115" t="s">
        <v>117</v>
      </c>
      <c r="D246" s="165"/>
      <c r="E246" s="166">
        <f>E253+E256+E258+E263+E247+E265+E268</f>
        <v>22753</v>
      </c>
      <c r="G246" s="54"/>
      <c r="H246" s="135"/>
      <c r="J246" s="39"/>
    </row>
    <row r="247" spans="1:15" s="23" customFormat="1" ht="18.75" customHeight="1">
      <c r="A247" s="43"/>
      <c r="B247" s="122" t="s">
        <v>118</v>
      </c>
      <c r="C247" s="115"/>
      <c r="D247" s="165"/>
      <c r="E247" s="166">
        <f>SUM(E248:E252)</f>
        <v>3723</v>
      </c>
      <c r="G247" s="54"/>
      <c r="H247" s="135"/>
      <c r="J247" s="39"/>
    </row>
    <row r="248" spans="1:15" s="23" customFormat="1" ht="31.5">
      <c r="A248" s="43"/>
      <c r="B248" s="167" t="s">
        <v>230</v>
      </c>
      <c r="C248" s="21" t="s">
        <v>12</v>
      </c>
      <c r="D248" s="168">
        <v>1</v>
      </c>
      <c r="E248" s="105">
        <v>908</v>
      </c>
      <c r="G248" s="54"/>
      <c r="H248" s="170"/>
      <c r="J248" s="39"/>
    </row>
    <row r="249" spans="1:15" s="23" customFormat="1">
      <c r="A249" s="43"/>
      <c r="B249" s="167" t="s">
        <v>231</v>
      </c>
      <c r="C249" s="21" t="s">
        <v>12</v>
      </c>
      <c r="D249" s="168">
        <v>1</v>
      </c>
      <c r="E249" s="105">
        <v>680</v>
      </c>
      <c r="G249" s="54"/>
      <c r="H249" s="170"/>
      <c r="J249" s="39"/>
    </row>
    <row r="250" spans="1:15" s="23" customFormat="1">
      <c r="A250" s="43"/>
      <c r="B250" s="167" t="s">
        <v>232</v>
      </c>
      <c r="C250" s="21" t="s">
        <v>12</v>
      </c>
      <c r="D250" s="168">
        <v>1</v>
      </c>
      <c r="E250" s="105">
        <v>1000</v>
      </c>
      <c r="G250" s="54"/>
      <c r="H250" s="170"/>
      <c r="J250" s="39"/>
    </row>
    <row r="251" spans="1:15" s="23" customFormat="1" ht="31.5">
      <c r="A251" s="43"/>
      <c r="B251" s="224" t="s">
        <v>233</v>
      </c>
      <c r="C251" s="21" t="s">
        <v>12</v>
      </c>
      <c r="D251" s="168">
        <v>1</v>
      </c>
      <c r="E251" s="105">
        <v>1000</v>
      </c>
      <c r="G251" s="54"/>
      <c r="H251" s="170"/>
      <c r="J251" s="39"/>
    </row>
    <row r="252" spans="1:15" s="23" customFormat="1" ht="15.75" customHeight="1">
      <c r="A252" s="43"/>
      <c r="B252" s="224" t="s">
        <v>234</v>
      </c>
      <c r="C252" s="21" t="s">
        <v>12</v>
      </c>
      <c r="D252" s="168">
        <v>1</v>
      </c>
      <c r="E252" s="105">
        <v>135</v>
      </c>
      <c r="G252" s="54"/>
      <c r="H252" s="170"/>
      <c r="J252" s="39"/>
    </row>
    <row r="253" spans="1:15" s="23" customFormat="1">
      <c r="A253" s="43"/>
      <c r="B253" s="122" t="s">
        <v>235</v>
      </c>
      <c r="C253" s="21"/>
      <c r="D253" s="168"/>
      <c r="E253" s="117">
        <f>SUM(E254:E255)</f>
        <v>86</v>
      </c>
      <c r="G253" s="54"/>
      <c r="H253" s="135"/>
      <c r="J253" s="39"/>
    </row>
    <row r="254" spans="1:15" s="23" customFormat="1" ht="15" customHeight="1">
      <c r="A254" s="43"/>
      <c r="B254" s="16" t="s">
        <v>236</v>
      </c>
      <c r="C254" s="21" t="s">
        <v>12</v>
      </c>
      <c r="D254" s="168">
        <v>1</v>
      </c>
      <c r="E254" s="105">
        <v>61</v>
      </c>
      <c r="G254" s="54"/>
      <c r="H254" s="135"/>
      <c r="J254" s="39"/>
    </row>
    <row r="255" spans="1:15" s="23" customFormat="1" ht="15" customHeight="1">
      <c r="A255" s="43"/>
      <c r="B255" s="16" t="s">
        <v>237</v>
      </c>
      <c r="C255" s="21" t="s">
        <v>12</v>
      </c>
      <c r="D255" s="168">
        <v>1</v>
      </c>
      <c r="E255" s="105">
        <v>25</v>
      </c>
      <c r="G255" s="54"/>
      <c r="H255" s="135"/>
      <c r="J255" s="39"/>
    </row>
    <row r="256" spans="1:15" s="23" customFormat="1" ht="15.75" customHeight="1">
      <c r="A256" s="46"/>
      <c r="B256" s="122" t="s">
        <v>178</v>
      </c>
      <c r="C256" s="21"/>
      <c r="D256" s="21"/>
      <c r="E256" s="117">
        <f>SUM(E257:E257)</f>
        <v>2528</v>
      </c>
      <c r="G256" s="54"/>
      <c r="H256" s="42"/>
      <c r="O256" s="146"/>
    </row>
    <row r="257" spans="1:15" s="23" customFormat="1" ht="31.5">
      <c r="A257" s="173"/>
      <c r="B257" s="13" t="s">
        <v>238</v>
      </c>
      <c r="C257" s="21" t="s">
        <v>12</v>
      </c>
      <c r="D257" s="168">
        <v>1</v>
      </c>
      <c r="E257" s="12">
        <v>2528</v>
      </c>
      <c r="G257" s="174"/>
      <c r="H257" s="42"/>
      <c r="I257" s="145"/>
      <c r="J257" s="178"/>
      <c r="O257" s="146"/>
    </row>
    <row r="258" spans="1:15" s="23" customFormat="1" ht="19.5" customHeight="1">
      <c r="A258" s="41"/>
      <c r="B258" s="122" t="s">
        <v>145</v>
      </c>
      <c r="C258" s="21"/>
      <c r="D258" s="168"/>
      <c r="E258" s="117">
        <f>SUM(E259:E262)</f>
        <v>12892</v>
      </c>
      <c r="G258" s="54"/>
      <c r="H258" s="42"/>
      <c r="O258" s="146"/>
    </row>
    <row r="259" spans="1:15" s="23" customFormat="1" ht="15.75" customHeight="1">
      <c r="A259" s="41"/>
      <c r="B259" s="171" t="s">
        <v>239</v>
      </c>
      <c r="C259" s="21" t="s">
        <v>12</v>
      </c>
      <c r="D259" s="21">
        <v>1</v>
      </c>
      <c r="E259" s="11">
        <v>4600</v>
      </c>
      <c r="G259" s="54"/>
      <c r="H259" s="42"/>
      <c r="I259" s="145"/>
      <c r="O259" s="146"/>
    </row>
    <row r="260" spans="1:15" s="23" customFormat="1">
      <c r="A260" s="41"/>
      <c r="B260" s="171" t="s">
        <v>240</v>
      </c>
      <c r="C260" s="21" t="s">
        <v>12</v>
      </c>
      <c r="D260" s="21">
        <v>1</v>
      </c>
      <c r="E260" s="11">
        <v>968</v>
      </c>
      <c r="G260" s="54"/>
      <c r="H260" s="42"/>
      <c r="I260" s="145"/>
      <c r="O260" s="146"/>
    </row>
    <row r="261" spans="1:15" s="23" customFormat="1">
      <c r="A261" s="41"/>
      <c r="B261" s="171" t="s">
        <v>241</v>
      </c>
      <c r="C261" s="21" t="s">
        <v>12</v>
      </c>
      <c r="D261" s="21">
        <v>2</v>
      </c>
      <c r="E261" s="11">
        <v>424</v>
      </c>
      <c r="G261" s="54"/>
      <c r="H261" s="42"/>
      <c r="I261" s="145"/>
      <c r="O261" s="146"/>
    </row>
    <row r="262" spans="1:15" s="23" customFormat="1">
      <c r="A262" s="41"/>
      <c r="B262" s="171" t="s">
        <v>242</v>
      </c>
      <c r="C262" s="21" t="s">
        <v>12</v>
      </c>
      <c r="D262" s="21">
        <v>3</v>
      </c>
      <c r="E262" s="11">
        <v>6900</v>
      </c>
      <c r="G262" s="54"/>
      <c r="H262" s="42"/>
      <c r="I262" s="145"/>
      <c r="O262" s="146"/>
    </row>
    <row r="263" spans="1:15" s="23" customFormat="1">
      <c r="A263" s="41"/>
      <c r="B263" s="122" t="s">
        <v>184</v>
      </c>
      <c r="C263" s="179"/>
      <c r="D263" s="179"/>
      <c r="E263" s="180">
        <f>SUM(E264:E264)</f>
        <v>56</v>
      </c>
      <c r="G263" s="135"/>
      <c r="I263" s="181"/>
      <c r="J263" s="145"/>
      <c r="O263" s="146"/>
    </row>
    <row r="264" spans="1:15" s="23" customFormat="1">
      <c r="A264" s="41"/>
      <c r="B264" s="12" t="s">
        <v>243</v>
      </c>
      <c r="C264" s="21" t="s">
        <v>12</v>
      </c>
      <c r="D264" s="21">
        <v>1</v>
      </c>
      <c r="E264" s="11">
        <v>56</v>
      </c>
      <c r="G264" s="182"/>
      <c r="H264" s="42"/>
      <c r="I264" s="181"/>
      <c r="J264" s="145"/>
      <c r="O264" s="146"/>
    </row>
    <row r="265" spans="1:15" s="23" customFormat="1" ht="15.75" customHeight="1">
      <c r="A265" s="41"/>
      <c r="B265" s="122" t="s">
        <v>244</v>
      </c>
      <c r="C265" s="21"/>
      <c r="D265" s="21"/>
      <c r="E265" s="18">
        <f>SUM(E266:E267)</f>
        <v>3350</v>
      </c>
      <c r="G265" s="182"/>
      <c r="H265" s="42"/>
      <c r="I265" s="181"/>
      <c r="J265" s="145"/>
      <c r="O265" s="146"/>
    </row>
    <row r="266" spans="1:15" s="23" customFormat="1" ht="31.5">
      <c r="A266" s="41"/>
      <c r="B266" s="171" t="s">
        <v>245</v>
      </c>
      <c r="C266" s="21" t="s">
        <v>12</v>
      </c>
      <c r="D266" s="21">
        <v>1</v>
      </c>
      <c r="E266" s="11">
        <v>350</v>
      </c>
      <c r="G266" s="182"/>
      <c r="H266" s="42"/>
      <c r="I266" s="181"/>
      <c r="J266" s="145"/>
      <c r="O266" s="146"/>
    </row>
    <row r="267" spans="1:15" s="23" customFormat="1">
      <c r="A267" s="41"/>
      <c r="B267" s="171" t="s">
        <v>246</v>
      </c>
      <c r="C267" s="21" t="s">
        <v>12</v>
      </c>
      <c r="D267" s="21">
        <v>1</v>
      </c>
      <c r="E267" s="11">
        <v>3000</v>
      </c>
      <c r="G267" s="182"/>
      <c r="H267" s="42"/>
      <c r="I267" s="181"/>
      <c r="J267" s="145"/>
      <c r="O267" s="146"/>
    </row>
    <row r="268" spans="1:15" s="23" customFormat="1">
      <c r="A268" s="41"/>
      <c r="B268" s="122" t="s">
        <v>187</v>
      </c>
      <c r="C268" s="21"/>
      <c r="D268" s="21"/>
      <c r="E268" s="18">
        <f>E269</f>
        <v>118</v>
      </c>
      <c r="G268" s="182"/>
      <c r="H268" s="42"/>
      <c r="I268" s="181"/>
      <c r="J268" s="145"/>
      <c r="O268" s="146"/>
    </row>
    <row r="269" spans="1:15" s="23" customFormat="1">
      <c r="A269" s="41"/>
      <c r="B269" s="16" t="s">
        <v>247</v>
      </c>
      <c r="C269" s="21" t="s">
        <v>12</v>
      </c>
      <c r="D269" s="21">
        <v>1</v>
      </c>
      <c r="E269" s="11">
        <v>118</v>
      </c>
      <c r="G269" s="182"/>
      <c r="H269" s="42"/>
      <c r="I269" s="181"/>
      <c r="J269" s="145"/>
      <c r="O269" s="146"/>
    </row>
    <row r="270" spans="1:15" s="23" customFormat="1" ht="15.75" customHeight="1">
      <c r="A270" s="41"/>
      <c r="B270" s="112" t="s">
        <v>31</v>
      </c>
      <c r="C270" s="151" t="s">
        <v>32</v>
      </c>
      <c r="D270" s="21"/>
      <c r="E270" s="183">
        <f>E271</f>
        <v>23</v>
      </c>
      <c r="G270" s="182"/>
      <c r="H270" s="42"/>
      <c r="I270" s="181"/>
      <c r="J270" s="145"/>
      <c r="O270" s="146"/>
    </row>
    <row r="271" spans="1:15" s="23" customFormat="1" ht="15.75" customHeight="1">
      <c r="A271" s="41"/>
      <c r="B271" s="103" t="s">
        <v>98</v>
      </c>
      <c r="C271" s="21"/>
      <c r="D271" s="21"/>
      <c r="E271" s="117">
        <f>SUM(E272:E272)</f>
        <v>23</v>
      </c>
      <c r="G271" s="182"/>
      <c r="H271" s="42"/>
      <c r="I271" s="181"/>
      <c r="J271" s="145"/>
      <c r="O271" s="146"/>
    </row>
    <row r="272" spans="1:15" s="23" customFormat="1" ht="15.75" customHeight="1">
      <c r="A272" s="41"/>
      <c r="B272" s="131" t="s">
        <v>248</v>
      </c>
      <c r="C272" s="21" t="s">
        <v>12</v>
      </c>
      <c r="D272" s="21">
        <v>1</v>
      </c>
      <c r="E272" s="105">
        <v>23</v>
      </c>
      <c r="G272" s="182"/>
      <c r="H272" s="42"/>
      <c r="I272" s="181"/>
      <c r="J272" s="145"/>
      <c r="O272" s="146"/>
    </row>
    <row r="273" spans="1:15" s="23" customFormat="1" ht="15.75" customHeight="1">
      <c r="A273" s="46"/>
      <c r="B273" s="120" t="s">
        <v>249</v>
      </c>
      <c r="C273" s="151" t="s">
        <v>250</v>
      </c>
      <c r="D273" s="151"/>
      <c r="E273" s="184">
        <f>E274+E276+E279+E281</f>
        <v>1739</v>
      </c>
      <c r="G273" s="182"/>
      <c r="H273" s="42"/>
      <c r="O273" s="146"/>
    </row>
    <row r="274" spans="1:15" s="23" customFormat="1" ht="15.75" customHeight="1">
      <c r="A274" s="41"/>
      <c r="B274" s="96" t="s">
        <v>251</v>
      </c>
      <c r="C274" s="21"/>
      <c r="D274" s="21"/>
      <c r="E274" s="117">
        <f>SUM(E275:E275)</f>
        <v>1000</v>
      </c>
      <c r="G274" s="182"/>
      <c r="H274" s="135"/>
      <c r="O274" s="146"/>
    </row>
    <row r="275" spans="1:15" s="23" customFormat="1" ht="15.75" customHeight="1">
      <c r="A275" s="41"/>
      <c r="B275" s="185" t="s">
        <v>252</v>
      </c>
      <c r="C275" s="21" t="s">
        <v>12</v>
      </c>
      <c r="D275" s="21">
        <v>1</v>
      </c>
      <c r="E275" s="105">
        <v>1000</v>
      </c>
      <c r="G275" s="182"/>
      <c r="H275" s="42"/>
      <c r="I275" s="145"/>
      <c r="O275" s="146"/>
    </row>
    <row r="276" spans="1:15" s="23" customFormat="1" ht="15.75" customHeight="1">
      <c r="A276" s="41"/>
      <c r="B276" s="112" t="s">
        <v>211</v>
      </c>
      <c r="C276" s="151"/>
      <c r="D276" s="21"/>
      <c r="E276" s="183">
        <f>E278+E277</f>
        <v>660</v>
      </c>
      <c r="G276" s="182"/>
      <c r="H276" s="42"/>
      <c r="I276" s="145"/>
      <c r="O276" s="146"/>
    </row>
    <row r="277" spans="1:15" s="23" customFormat="1" ht="15.75" customHeight="1">
      <c r="A277" s="41"/>
      <c r="B277" s="12" t="s">
        <v>253</v>
      </c>
      <c r="C277" s="21" t="s">
        <v>12</v>
      </c>
      <c r="D277" s="21">
        <v>1</v>
      </c>
      <c r="E277" s="105">
        <v>60</v>
      </c>
      <c r="G277" s="182"/>
      <c r="H277" s="42"/>
      <c r="I277" s="145"/>
      <c r="O277" s="146"/>
    </row>
    <row r="278" spans="1:15" s="23" customFormat="1" ht="15.75" customHeight="1">
      <c r="A278" s="41"/>
      <c r="B278" s="12" t="s">
        <v>254</v>
      </c>
      <c r="C278" s="21" t="s">
        <v>12</v>
      </c>
      <c r="D278" s="21">
        <v>1</v>
      </c>
      <c r="E278" s="105">
        <v>600</v>
      </c>
      <c r="G278" s="182"/>
      <c r="H278" s="42"/>
      <c r="I278" s="145"/>
      <c r="O278" s="146"/>
    </row>
    <row r="279" spans="1:15" s="23" customFormat="1" ht="15.75" customHeight="1">
      <c r="A279" s="41"/>
      <c r="B279" s="112" t="s">
        <v>255</v>
      </c>
      <c r="C279" s="21"/>
      <c r="D279" s="21"/>
      <c r="E279" s="117">
        <f>E280</f>
        <v>25</v>
      </c>
      <c r="G279" s="182"/>
      <c r="H279" s="42"/>
      <c r="I279" s="145"/>
      <c r="O279" s="146"/>
    </row>
    <row r="280" spans="1:15" s="23" customFormat="1" ht="15.75" customHeight="1">
      <c r="A280" s="41"/>
      <c r="B280" s="186" t="s">
        <v>256</v>
      </c>
      <c r="C280" s="21" t="s">
        <v>12</v>
      </c>
      <c r="D280" s="21">
        <v>1</v>
      </c>
      <c r="E280" s="105">
        <v>25</v>
      </c>
      <c r="G280" s="182"/>
      <c r="H280" s="42"/>
      <c r="I280" s="145"/>
      <c r="O280" s="146"/>
    </row>
    <row r="281" spans="1:15" s="23" customFormat="1" ht="15.75" customHeight="1">
      <c r="A281" s="41"/>
      <c r="B281" s="112" t="s">
        <v>257</v>
      </c>
      <c r="C281" s="21"/>
      <c r="D281" s="21"/>
      <c r="E281" s="117">
        <f>E282</f>
        <v>54</v>
      </c>
      <c r="G281" s="182"/>
      <c r="H281" s="42"/>
      <c r="I281" s="145"/>
      <c r="O281" s="146"/>
    </row>
    <row r="282" spans="1:15" s="23" customFormat="1" ht="15.75" customHeight="1">
      <c r="A282" s="41"/>
      <c r="B282" s="100" t="s">
        <v>258</v>
      </c>
      <c r="C282" s="21" t="s">
        <v>12</v>
      </c>
      <c r="D282" s="21">
        <v>1</v>
      </c>
      <c r="E282" s="105">
        <v>54</v>
      </c>
      <c r="F282" s="57"/>
      <c r="G282" s="182"/>
      <c r="H282" s="42"/>
      <c r="I282" s="145"/>
      <c r="O282" s="146"/>
    </row>
    <row r="283" spans="1:15" s="39" customFormat="1">
      <c r="A283" s="245" t="s">
        <v>259</v>
      </c>
      <c r="B283" s="246"/>
      <c r="C283" s="246"/>
      <c r="D283" s="246"/>
      <c r="E283" s="134">
        <f>E298+E284+E290+E286</f>
        <v>32702</v>
      </c>
      <c r="F283" s="187"/>
      <c r="G283" s="188"/>
      <c r="H283" s="42"/>
      <c r="J283" s="189"/>
      <c r="O283" s="190"/>
    </row>
    <row r="284" spans="1:15" s="23" customFormat="1">
      <c r="A284" s="191"/>
      <c r="B284" s="192" t="s">
        <v>260</v>
      </c>
      <c r="C284" s="192"/>
      <c r="D284" s="192"/>
      <c r="E284" s="222">
        <f>E285</f>
        <v>4805</v>
      </c>
      <c r="G284" s="182"/>
      <c r="H284" s="42"/>
      <c r="J284" s="25"/>
      <c r="O284" s="146"/>
    </row>
    <row r="285" spans="1:15" s="23" customFormat="1" ht="37.5" customHeight="1">
      <c r="A285" s="191"/>
      <c r="B285" s="1" t="s">
        <v>261</v>
      </c>
      <c r="C285" s="21" t="s">
        <v>12</v>
      </c>
      <c r="D285" s="21">
        <v>1</v>
      </c>
      <c r="E285" s="12">
        <f>4805</f>
        <v>4805</v>
      </c>
      <c r="F285" s="193"/>
      <c r="G285" s="193"/>
      <c r="J285" s="25"/>
      <c r="O285" s="146"/>
    </row>
    <row r="286" spans="1:15" s="23" customFormat="1">
      <c r="A286" s="191"/>
      <c r="B286" s="77" t="s">
        <v>262</v>
      </c>
      <c r="C286" s="77"/>
      <c r="D286" s="77"/>
      <c r="E286" s="222">
        <f>E287</f>
        <v>99</v>
      </c>
      <c r="G286" s="182"/>
      <c r="H286" s="42"/>
      <c r="J286" s="25"/>
      <c r="O286" s="146"/>
    </row>
    <row r="287" spans="1:15" s="23" customFormat="1">
      <c r="A287" s="191"/>
      <c r="B287" s="119" t="s">
        <v>263</v>
      </c>
      <c r="C287" s="119"/>
      <c r="D287" s="119"/>
      <c r="E287" s="194">
        <f>SUM(E288:E289)</f>
        <v>99</v>
      </c>
      <c r="G287" s="182"/>
      <c r="H287" s="42"/>
      <c r="J287" s="25"/>
      <c r="O287" s="146"/>
    </row>
    <row r="288" spans="1:15" s="23" customFormat="1" ht="31.5">
      <c r="A288" s="191"/>
      <c r="B288" s="92" t="s">
        <v>264</v>
      </c>
      <c r="C288" s="21" t="s">
        <v>12</v>
      </c>
      <c r="D288" s="21">
        <v>1</v>
      </c>
      <c r="E288" s="12">
        <v>48</v>
      </c>
      <c r="G288" s="182"/>
      <c r="H288" s="42"/>
      <c r="J288" s="25"/>
      <c r="O288" s="146"/>
    </row>
    <row r="289" spans="1:15" s="23" customFormat="1" ht="31.5">
      <c r="A289" s="191"/>
      <c r="B289" s="92" t="s">
        <v>265</v>
      </c>
      <c r="C289" s="21" t="s">
        <v>12</v>
      </c>
      <c r="D289" s="21">
        <v>1</v>
      </c>
      <c r="E289" s="12">
        <v>51</v>
      </c>
      <c r="G289" s="182"/>
      <c r="H289" s="42"/>
      <c r="J289" s="25"/>
      <c r="O289" s="146"/>
    </row>
    <row r="290" spans="1:15" s="23" customFormat="1">
      <c r="A290" s="191"/>
      <c r="B290" s="192" t="s">
        <v>266</v>
      </c>
      <c r="C290" s="192"/>
      <c r="D290" s="192"/>
      <c r="E290" s="222">
        <f>E295+E291</f>
        <v>27798</v>
      </c>
      <c r="G290" s="182"/>
      <c r="H290" s="42"/>
      <c r="J290" s="25"/>
      <c r="O290" s="146"/>
    </row>
    <row r="291" spans="1:15" s="23" customFormat="1">
      <c r="A291" s="191"/>
      <c r="B291" s="223" t="s">
        <v>267</v>
      </c>
      <c r="C291" s="192"/>
      <c r="D291" s="192"/>
      <c r="E291" s="195">
        <f>SUM(E293:E294)</f>
        <v>7122</v>
      </c>
      <c r="G291" s="182"/>
      <c r="H291" s="42"/>
      <c r="J291" s="25"/>
      <c r="O291" s="146"/>
    </row>
    <row r="292" spans="1:15" s="23" customFormat="1">
      <c r="A292" s="191"/>
      <c r="B292" s="196" t="s">
        <v>268</v>
      </c>
      <c r="C292" s="197"/>
      <c r="D292" s="197"/>
      <c r="E292" s="198">
        <f>E293+E294</f>
        <v>7122</v>
      </c>
      <c r="G292" s="182"/>
      <c r="H292" s="42"/>
      <c r="J292" s="25"/>
      <c r="O292" s="146"/>
    </row>
    <row r="293" spans="1:15" s="23" customFormat="1" ht="47.25">
      <c r="A293" s="191"/>
      <c r="B293" s="29" t="s">
        <v>269</v>
      </c>
      <c r="C293" s="197"/>
      <c r="D293" s="197"/>
      <c r="E293" s="199">
        <v>2315</v>
      </c>
      <c r="G293" s="182"/>
      <c r="H293" s="42"/>
      <c r="J293" s="25"/>
      <c r="O293" s="146"/>
    </row>
    <row r="294" spans="1:15" s="23" customFormat="1" ht="31.5">
      <c r="A294" s="191"/>
      <c r="B294" s="29" t="s">
        <v>270</v>
      </c>
      <c r="C294" s="197"/>
      <c r="D294" s="197"/>
      <c r="E294" s="199">
        <v>4807</v>
      </c>
      <c r="G294" s="182"/>
      <c r="H294" s="42"/>
      <c r="J294" s="25"/>
      <c r="O294" s="146"/>
    </row>
    <row r="295" spans="1:15" s="23" customFormat="1">
      <c r="A295" s="191"/>
      <c r="B295" s="200" t="s">
        <v>178</v>
      </c>
      <c r="C295" s="1"/>
      <c r="D295" s="1"/>
      <c r="E295" s="201">
        <f>E296</f>
        <v>20676</v>
      </c>
      <c r="G295" s="182"/>
      <c r="H295" s="42"/>
      <c r="J295" s="25"/>
      <c r="O295" s="146"/>
    </row>
    <row r="296" spans="1:15" s="23" customFormat="1">
      <c r="A296" s="191"/>
      <c r="B296" s="196" t="s">
        <v>268</v>
      </c>
      <c r="C296" s="1"/>
      <c r="D296" s="1"/>
      <c r="E296" s="12">
        <f>E297</f>
        <v>20676</v>
      </c>
      <c r="G296" s="182"/>
      <c r="H296" s="42"/>
      <c r="J296" s="25"/>
      <c r="O296" s="146"/>
    </row>
    <row r="297" spans="1:15" s="23" customFormat="1" ht="31.5">
      <c r="A297" s="191"/>
      <c r="B297" s="1" t="s">
        <v>271</v>
      </c>
      <c r="C297" s="1"/>
      <c r="D297" s="1"/>
      <c r="E297" s="12">
        <v>20676</v>
      </c>
      <c r="G297" s="182"/>
      <c r="H297" s="42"/>
      <c r="J297" s="25"/>
      <c r="O297" s="146"/>
    </row>
    <row r="298" spans="1:15" s="23" customFormat="1" ht="15.75" customHeight="1">
      <c r="A298" s="191"/>
      <c r="B298" s="192" t="s">
        <v>272</v>
      </c>
      <c r="C298" s="192"/>
      <c r="D298" s="192"/>
      <c r="E298" s="195">
        <f>E299</f>
        <v>0</v>
      </c>
      <c r="G298" s="182"/>
      <c r="H298" s="42"/>
      <c r="I298" s="25"/>
      <c r="O298" s="146"/>
    </row>
    <row r="299" spans="1:15" s="23" customFormat="1" ht="15.75" customHeight="1">
      <c r="A299" s="191"/>
      <c r="B299" s="202" t="s">
        <v>273</v>
      </c>
      <c r="C299" s="21"/>
      <c r="D299" s="168"/>
      <c r="E299" s="198">
        <f>E300</f>
        <v>0</v>
      </c>
      <c r="G299" s="203"/>
      <c r="H299" s="42"/>
      <c r="I299" s="25"/>
      <c r="O299" s="146"/>
    </row>
    <row r="300" spans="1:15" s="23" customFormat="1" ht="15.75" customHeight="1">
      <c r="A300" s="191"/>
      <c r="B300" s="204" t="s">
        <v>274</v>
      </c>
      <c r="C300" s="21"/>
      <c r="D300" s="168"/>
      <c r="E300" s="199">
        <v>0</v>
      </c>
      <c r="G300" s="203"/>
      <c r="H300" s="42"/>
      <c r="I300" s="25"/>
      <c r="O300" s="146"/>
    </row>
    <row r="301" spans="1:15" s="23" customFormat="1" ht="37.5" customHeight="1">
      <c r="A301" s="247" t="s">
        <v>275</v>
      </c>
      <c r="B301" s="248" t="s">
        <v>276</v>
      </c>
      <c r="C301" s="248"/>
      <c r="D301" s="248"/>
      <c r="E301" s="134">
        <f>E304+E302</f>
        <v>8114</v>
      </c>
      <c r="G301" s="203"/>
      <c r="H301" s="42"/>
      <c r="O301" s="146"/>
    </row>
    <row r="302" spans="1:15" s="23" customFormat="1" ht="15" customHeight="1">
      <c r="A302" s="41"/>
      <c r="B302" s="129" t="s">
        <v>260</v>
      </c>
      <c r="C302" s="115" t="s">
        <v>10</v>
      </c>
      <c r="D302" s="205"/>
      <c r="E302" s="141">
        <f>E303</f>
        <v>277</v>
      </c>
      <c r="G302" s="206"/>
      <c r="H302" s="42"/>
      <c r="O302" s="146"/>
    </row>
    <row r="303" spans="1:15" s="23" customFormat="1">
      <c r="A303" s="249"/>
      <c r="B303" s="207" t="s">
        <v>277</v>
      </c>
      <c r="C303" s="21" t="s">
        <v>12</v>
      </c>
      <c r="D303" s="205">
        <v>1</v>
      </c>
      <c r="E303" s="208">
        <v>277</v>
      </c>
      <c r="G303" s="203"/>
      <c r="H303" s="42"/>
      <c r="O303" s="146"/>
    </row>
    <row r="304" spans="1:15" s="23" customFormat="1" ht="15" customHeight="1">
      <c r="A304" s="249"/>
      <c r="B304" s="209" t="s">
        <v>213</v>
      </c>
      <c r="C304" s="115" t="s">
        <v>117</v>
      </c>
      <c r="D304" s="197"/>
      <c r="E304" s="198">
        <f>E305+E309+E307</f>
        <v>7837</v>
      </c>
      <c r="G304" s="203"/>
      <c r="H304" s="42"/>
      <c r="O304" s="146"/>
    </row>
    <row r="305" spans="1:15" s="23" customFormat="1" ht="15" customHeight="1">
      <c r="A305" s="249"/>
      <c r="B305" s="210" t="s">
        <v>118</v>
      </c>
      <c r="C305" s="21"/>
      <c r="D305" s="148"/>
      <c r="E305" s="198">
        <f>E306</f>
        <v>3735</v>
      </c>
      <c r="G305" s="203"/>
      <c r="H305" s="42"/>
      <c r="O305" s="146"/>
    </row>
    <row r="306" spans="1:15" s="23" customFormat="1" ht="15" customHeight="1">
      <c r="A306" s="249"/>
      <c r="B306" s="211" t="s">
        <v>278</v>
      </c>
      <c r="C306" s="21" t="s">
        <v>12</v>
      </c>
      <c r="D306" s="205">
        <v>1</v>
      </c>
      <c r="E306" s="9">
        <v>3735</v>
      </c>
      <c r="G306" s="203"/>
      <c r="H306" s="42"/>
      <c r="O306" s="146"/>
    </row>
    <row r="307" spans="1:15" s="23" customFormat="1" ht="15" customHeight="1">
      <c r="A307" s="249"/>
      <c r="B307" s="210" t="s">
        <v>145</v>
      </c>
      <c r="C307" s="21"/>
      <c r="D307" s="168"/>
      <c r="E307" s="141">
        <f>E308</f>
        <v>2620</v>
      </c>
      <c r="G307" s="203"/>
      <c r="H307" s="42"/>
      <c r="O307" s="146"/>
    </row>
    <row r="308" spans="1:15" s="23" customFormat="1" ht="31.5">
      <c r="A308" s="249"/>
      <c r="B308" s="118" t="s">
        <v>279</v>
      </c>
      <c r="C308" s="21" t="s">
        <v>12</v>
      </c>
      <c r="D308" s="205">
        <v>1</v>
      </c>
      <c r="E308" s="208">
        <v>2620</v>
      </c>
      <c r="G308" s="203"/>
      <c r="H308" s="42"/>
      <c r="O308" s="146"/>
    </row>
    <row r="309" spans="1:15" s="23" customFormat="1" ht="15" customHeight="1">
      <c r="A309" s="249"/>
      <c r="B309" s="210" t="s">
        <v>182</v>
      </c>
      <c r="C309" s="21"/>
      <c r="D309" s="168"/>
      <c r="E309" s="198">
        <f>E310+E311</f>
        <v>1482</v>
      </c>
      <c r="G309" s="206"/>
      <c r="H309" s="42"/>
      <c r="O309" s="146"/>
    </row>
    <row r="310" spans="1:15" s="23" customFormat="1" ht="31.5">
      <c r="A310" s="249"/>
      <c r="B310" s="212" t="s">
        <v>280</v>
      </c>
      <c r="C310" s="21" t="s">
        <v>12</v>
      </c>
      <c r="D310" s="205">
        <v>1</v>
      </c>
      <c r="E310" s="105">
        <v>70</v>
      </c>
      <c r="G310" s="203"/>
      <c r="H310" s="42"/>
      <c r="O310" s="146"/>
    </row>
    <row r="311" spans="1:15" s="23" customFormat="1" ht="31.5">
      <c r="A311" s="249"/>
      <c r="B311" s="212" t="s">
        <v>281</v>
      </c>
      <c r="C311" s="21" t="s">
        <v>12</v>
      </c>
      <c r="D311" s="168">
        <v>1</v>
      </c>
      <c r="E311" s="199">
        <v>1412</v>
      </c>
      <c r="G311" s="203"/>
      <c r="H311" s="42"/>
      <c r="O311" s="146"/>
    </row>
    <row r="312" spans="1:15" s="32" customFormat="1">
      <c r="A312" s="6"/>
      <c r="B312" s="3"/>
      <c r="C312" s="30"/>
      <c r="D312" s="35"/>
      <c r="E312" s="38"/>
      <c r="G312" s="5"/>
      <c r="H312" s="31"/>
      <c r="O312" s="36"/>
    </row>
    <row r="313" spans="1:15" s="32" customFormat="1">
      <c r="A313" s="6"/>
      <c r="B313" s="3"/>
      <c r="C313" s="30"/>
      <c r="D313" s="35"/>
      <c r="E313" s="38"/>
      <c r="G313" s="5"/>
      <c r="H313" s="31"/>
      <c r="O313" s="36"/>
    </row>
    <row r="314" spans="1:15" s="32" customFormat="1" ht="15" customHeight="1">
      <c r="A314" s="33"/>
      <c r="B314" s="3"/>
      <c r="C314" s="30"/>
      <c r="D314" s="35"/>
      <c r="E314" s="38"/>
      <c r="G314" s="5"/>
      <c r="H314" s="31"/>
      <c r="O314" s="36"/>
    </row>
    <row r="315" spans="1:15" s="32" customFormat="1">
      <c r="A315" s="33"/>
      <c r="B315" s="4"/>
      <c r="C315" s="37"/>
      <c r="D315" s="37"/>
      <c r="E315" s="37"/>
      <c r="G315" s="5"/>
      <c r="H315" s="31"/>
      <c r="O315" s="36"/>
    </row>
    <row r="316" spans="1:15" s="26" customFormat="1">
      <c r="A316" s="214"/>
      <c r="B316" s="244" t="s">
        <v>282</v>
      </c>
      <c r="C316" s="244"/>
      <c r="D316" s="244"/>
      <c r="E316" s="244"/>
      <c r="G316" s="216"/>
      <c r="H316" s="28"/>
      <c r="O316" s="27"/>
    </row>
    <row r="317" spans="1:15" s="26" customFormat="1">
      <c r="A317" s="214"/>
      <c r="B317" s="244" t="s">
        <v>283</v>
      </c>
      <c r="C317" s="244"/>
      <c r="D317" s="244"/>
      <c r="E317" s="244"/>
      <c r="F317" s="217"/>
      <c r="G317" s="216"/>
      <c r="H317" s="28"/>
      <c r="O317" s="27"/>
    </row>
    <row r="318" spans="1:15" s="26" customFormat="1">
      <c r="A318" s="214"/>
      <c r="B318" s="244" t="s">
        <v>284</v>
      </c>
      <c r="C318" s="244"/>
      <c r="D318" s="244"/>
      <c r="E318" s="244"/>
      <c r="F318" s="217"/>
      <c r="G318" s="216"/>
      <c r="H318" s="28"/>
      <c r="O318" s="27"/>
    </row>
    <row r="319" spans="1:15" s="26" customFormat="1">
      <c r="A319" s="214"/>
      <c r="B319" s="244" t="s">
        <v>285</v>
      </c>
      <c r="C319" s="244"/>
      <c r="D319" s="244"/>
      <c r="E319" s="244"/>
      <c r="F319" s="217"/>
      <c r="G319" s="216"/>
      <c r="H319" s="28"/>
      <c r="O319" s="27"/>
    </row>
    <row r="320" spans="1:15" s="26" customFormat="1">
      <c r="A320" s="214"/>
      <c r="B320" s="215"/>
      <c r="C320" s="215"/>
      <c r="D320" s="215"/>
      <c r="E320" s="215"/>
      <c r="F320" s="217"/>
      <c r="G320" s="216"/>
      <c r="H320" s="28"/>
      <c r="O320" s="27"/>
    </row>
    <row r="321" spans="1:61" s="26" customFormat="1">
      <c r="A321" s="214"/>
      <c r="B321" s="215"/>
      <c r="C321" s="215"/>
      <c r="D321" s="215"/>
      <c r="E321" s="215" t="s">
        <v>286</v>
      </c>
      <c r="F321" s="217"/>
      <c r="G321" s="216"/>
      <c r="H321" s="28"/>
      <c r="O321" s="27"/>
    </row>
    <row r="322" spans="1:61" s="26" customFormat="1">
      <c r="A322" s="214"/>
      <c r="E322" s="215" t="s">
        <v>287</v>
      </c>
      <c r="F322" s="217"/>
      <c r="G322" s="216"/>
      <c r="H322" s="28"/>
      <c r="O322" s="27"/>
    </row>
    <row r="323" spans="1:61" s="26" customFormat="1">
      <c r="A323" s="214"/>
      <c r="B323" s="220" t="s">
        <v>288</v>
      </c>
      <c r="E323" s="215" t="s">
        <v>289</v>
      </c>
      <c r="F323" s="218"/>
      <c r="G323" s="216"/>
      <c r="H323" s="28"/>
      <c r="J323" s="218"/>
      <c r="O323" s="27"/>
    </row>
    <row r="324" spans="1:61" s="218" customFormat="1">
      <c r="B324" s="217" t="s">
        <v>290</v>
      </c>
      <c r="C324" s="214"/>
      <c r="D324" s="219"/>
      <c r="E324" s="214"/>
      <c r="G324" s="219"/>
      <c r="H324" s="28"/>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row>
    <row r="325" spans="1:61" s="214" customFormat="1">
      <c r="A325" s="218"/>
      <c r="C325" s="219"/>
      <c r="G325" s="219"/>
      <c r="H325" s="28"/>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row>
    <row r="326" spans="1:61" s="214" customFormat="1">
      <c r="A326" s="218"/>
      <c r="C326" s="219"/>
      <c r="G326" s="219"/>
      <c r="H326" s="28"/>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row>
    <row r="327" spans="1:61" s="214" customFormat="1">
      <c r="A327" s="218"/>
      <c r="C327" s="219"/>
      <c r="G327" s="219"/>
      <c r="H327" s="28"/>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row>
    <row r="328" spans="1:61" s="214" customFormat="1">
      <c r="A328" s="218"/>
      <c r="C328" s="219"/>
      <c r="G328" s="219"/>
      <c r="H328" s="28"/>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c r="BI328" s="26"/>
    </row>
    <row r="329" spans="1:61" s="214" customFormat="1">
      <c r="A329" s="218"/>
      <c r="C329" s="219"/>
      <c r="G329" s="219"/>
      <c r="H329" s="28"/>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row>
    <row r="330" spans="1:61" s="214" customFormat="1">
      <c r="A330" s="218"/>
      <c r="C330" s="219"/>
      <c r="E330" s="215"/>
      <c r="G330" s="219"/>
      <c r="H330" s="28"/>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row>
    <row r="331" spans="1:61" s="214" customFormat="1">
      <c r="A331" s="218"/>
      <c r="C331" s="219"/>
      <c r="E331" s="215"/>
      <c r="G331" s="219"/>
      <c r="H331" s="28"/>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c r="BI331" s="26"/>
    </row>
    <row r="332" spans="1:61" s="214" customFormat="1">
      <c r="A332" s="218"/>
      <c r="C332" s="219"/>
      <c r="E332" s="215"/>
      <c r="G332" s="219"/>
      <c r="H332" s="28"/>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row>
    <row r="333" spans="1:61" s="214" customFormat="1">
      <c r="A333" s="218"/>
      <c r="C333" s="219"/>
      <c r="E333" s="215"/>
      <c r="G333" s="219"/>
      <c r="H333" s="28"/>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row>
    <row r="334" spans="1:61" s="214" customFormat="1">
      <c r="A334" s="218"/>
      <c r="C334" s="219"/>
      <c r="G334" s="219"/>
      <c r="H334" s="28"/>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row>
    <row r="335" spans="1:61" s="214" customFormat="1">
      <c r="A335" s="218"/>
      <c r="C335" s="219"/>
      <c r="E335" s="215"/>
      <c r="G335" s="219"/>
      <c r="H335" s="28"/>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row>
    <row r="336" spans="1:61" s="214" customFormat="1">
      <c r="A336" s="218"/>
      <c r="C336" s="219"/>
      <c r="G336" s="219"/>
      <c r="H336" s="28"/>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row>
    <row r="337" spans="1:61" s="214" customFormat="1">
      <c r="A337" s="218"/>
      <c r="C337" s="219"/>
      <c r="D337" s="221"/>
      <c r="G337" s="219"/>
      <c r="H337" s="28"/>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c r="BI337" s="26"/>
    </row>
    <row r="338" spans="1:61" s="218" customFormat="1">
      <c r="C338" s="219"/>
      <c r="D338" s="221"/>
      <c r="F338" s="214"/>
      <c r="G338" s="219"/>
      <c r="H338" s="28"/>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c r="BI338" s="26"/>
    </row>
    <row r="339" spans="1:61" s="218" customFormat="1">
      <c r="C339" s="219"/>
      <c r="D339" s="221"/>
      <c r="F339" s="214"/>
      <c r="G339" s="219"/>
      <c r="H339" s="28"/>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row>
    <row r="340" spans="1:61" s="218" customFormat="1">
      <c r="C340" s="219"/>
      <c r="D340" s="221"/>
      <c r="E340" s="214"/>
      <c r="F340" s="214"/>
      <c r="G340" s="219"/>
      <c r="H340" s="28"/>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c r="BI340" s="26"/>
    </row>
    <row r="341" spans="1:61" s="219" customFormat="1">
      <c r="A341" s="218"/>
      <c r="D341" s="221"/>
      <c r="E341" s="214"/>
      <c r="F341" s="214"/>
      <c r="H341" s="28"/>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row>
    <row r="342" spans="1:61" s="218" customFormat="1">
      <c r="C342" s="219"/>
      <c r="D342" s="221"/>
      <c r="E342" s="214"/>
      <c r="F342" s="214"/>
      <c r="G342" s="219"/>
      <c r="H342" s="28"/>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row>
  </sheetData>
  <autoFilter ref="A6:BI311" xr:uid="{00000000-0009-0000-0000-000000000000}"/>
  <mergeCells count="19">
    <mergeCell ref="B319:E319"/>
    <mergeCell ref="A283:D283"/>
    <mergeCell ref="A301:D301"/>
    <mergeCell ref="A303:A311"/>
    <mergeCell ref="B316:E316"/>
    <mergeCell ref="B317:E317"/>
    <mergeCell ref="B318:E318"/>
    <mergeCell ref="A245:D245"/>
    <mergeCell ref="C2:F2"/>
    <mergeCell ref="A3:J3"/>
    <mergeCell ref="A4:F4"/>
    <mergeCell ref="H7:J7"/>
    <mergeCell ref="A10:B10"/>
    <mergeCell ref="A51:C51"/>
    <mergeCell ref="A86:C86"/>
    <mergeCell ref="A90:D90"/>
    <mergeCell ref="C119:D119"/>
    <mergeCell ref="A219:D219"/>
    <mergeCell ref="A243:C243"/>
  </mergeCells>
  <pageMargins left="0.78740157480314965" right="0.19685039370078741" top="0.11811023622047245" bottom="0.15748031496062992" header="0.11811023622047245" footer="0.15748031496062992"/>
  <pageSetup paperSize="9" scale="85" fitToHeight="0" orientation="landscape" r:id="rId1"/>
  <headerFooter alignWithMargins="0">
    <oddHeader>&amp;R
&amp;D</oddHeader>
    <oddFooter>Page &amp;P</oddFooter>
  </headerFooter>
  <rowBreaks count="11" manualBreakCount="11">
    <brk id="37" max="60" man="1"/>
    <brk id="56" max="60" man="1"/>
    <brk id="60" max="60" man="1"/>
    <brk id="89" max="60" man="1"/>
    <brk id="118" max="60" man="1"/>
    <brk id="143" max="60" man="1"/>
    <brk id="179" max="60" man="1"/>
    <brk id="215" max="60" man="1"/>
    <brk id="239" max="60" man="1"/>
    <brk id="267" max="60" man="1"/>
    <brk id="294" max="60" man="1"/>
  </rowBreaks>
  <colBreaks count="1" manualBreakCount="1">
    <brk id="5" max="32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2A846F-22DE-4893-95DE-803BA285B43C}"/>
</file>

<file path=customXml/itemProps2.xml><?xml version="1.0" encoding="utf-8"?>
<ds:datastoreItem xmlns:ds="http://schemas.openxmlformats.org/officeDocument/2006/customXml" ds:itemID="{2EA376E7-EE38-446B-9197-A569CBCE2F13}"/>
</file>

<file path=customXml/itemProps3.xml><?xml version="1.0" encoding="utf-8"?>
<ds:datastoreItem xmlns:ds="http://schemas.openxmlformats.org/officeDocument/2006/customXml" ds:itemID="{4FA40480-128E-4E2A-9CF3-5E612CE91ABB}"/>
</file>

<file path=docProps/app.xml><?xml version="1.0" encoding="utf-8"?>
<Properties xmlns="http://schemas.openxmlformats.org/officeDocument/2006/extended-properties" xmlns:vt="http://schemas.openxmlformats.org/officeDocument/2006/docPropsVTypes">
  <Application>Microsoft Excel Online</Application>
  <Manager/>
  <Company>C. J.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 BOCIOACA</dc:creator>
  <cp:keywords/>
  <dc:description/>
  <cp:lastModifiedBy/>
  <cp:revision/>
  <dcterms:created xsi:type="dcterms:W3CDTF">2026-04-23T09:02:20Z</dcterms:created>
  <dcterms:modified xsi:type="dcterms:W3CDTF">2026-07-02T06:25:41Z</dcterms:modified>
  <cp:category/>
  <cp:contentStatus/>
</cp:coreProperties>
</file>